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WA/"/>
    </mc:Choice>
  </mc:AlternateContent>
  <xr:revisionPtr revIDLastSave="0" documentId="13_ncr:1_{F4AF568D-130E-C144-BF63-7AD3842BB4B9}" xr6:coauthVersionLast="47" xr6:coauthVersionMax="47" xr10:uidLastSave="{00000000-0000-0000-0000-000000000000}"/>
  <workbookProtection workbookAlgorithmName="SHA-512" workbookHashValue="7F1gShfOXRQgnDEgCkqz6DDEm3Ojdysq2in1KdygzqNBDDtnFTrn14Fwv9I5XF7aZNM+Gcki4YzzQlfs6atMig==" workbookSaltValue="YtjUpgbi16urd4I/XiQ0ag==" workbookSpinCount="100000" lockStructure="1"/>
  <bookViews>
    <workbookView xWindow="3500" yWindow="980" windowWidth="38400" windowHeight="19540" xr2:uid="{00000000-000D-0000-FFFF-FFFF00000000}"/>
  </bookViews>
  <sheets>
    <sheet name="Notes" sheetId="3" r:id="rId1"/>
    <sheet name="WA Bills April 2024" sheetId="33" r:id="rId2"/>
    <sheet name="WA Bills October 2023" sheetId="31" r:id="rId3"/>
    <sheet name="WA Bills April 2023" sheetId="29" r:id="rId4"/>
    <sheet name="WA Bills October 2022" sheetId="27" r:id="rId5"/>
    <sheet name="WA Bills April 2022" sheetId="25" r:id="rId6"/>
    <sheet name="WA Bills October 2021" sheetId="23" r:id="rId7"/>
    <sheet name="WA Bills April 2021" sheetId="20" r:id="rId8"/>
    <sheet name="WA Bills October 2020" sheetId="19" r:id="rId9"/>
    <sheet name="WA Bills April 2020" sheetId="17" r:id="rId10"/>
    <sheet name="WA Bills October 2019" sheetId="15" r:id="rId11"/>
    <sheet name="WA Bills April 2019" sheetId="13" r:id="rId12"/>
    <sheet name="WA Bills October 2018" sheetId="11" r:id="rId13"/>
    <sheet name="WA Bills April 2018" sheetId="9" r:id="rId14"/>
    <sheet name="WA Bills October 2017" sheetId="7" r:id="rId15"/>
    <sheet name="WA Bills April 2017" sheetId="5" r:id="rId16"/>
    <sheet name="WA Bills April 2016" sheetId="2" r:id="rId17"/>
    <sheet name="WA Apr 2024" sheetId="32" state="hidden" r:id="rId18"/>
    <sheet name="WA Oct 2023" sheetId="30" state="hidden" r:id="rId19"/>
    <sheet name="WA Apr 2023" sheetId="28" state="hidden" r:id="rId20"/>
    <sheet name="WA Oct 2022" sheetId="26" state="hidden" r:id="rId21"/>
    <sheet name="WA Apr 2022" sheetId="24" state="hidden" r:id="rId22"/>
    <sheet name="WA Oct 2021" sheetId="22" state="hidden" r:id="rId23"/>
    <sheet name="WA Apr 2021" sheetId="21" state="hidden" r:id="rId24"/>
    <sheet name="WA Oct 2020" sheetId="18" state="hidden" r:id="rId25"/>
    <sheet name="WA Apr 2020" sheetId="16" state="hidden" r:id="rId26"/>
    <sheet name="WA Oct 2019" sheetId="14" state="hidden" r:id="rId27"/>
    <sheet name="WA Apr 2019" sheetId="12" state="hidden" r:id="rId28"/>
    <sheet name="WA Oct 2018" sheetId="10" state="hidden" r:id="rId29"/>
    <sheet name="WA Apr 2018" sheetId="8" state="hidden" r:id="rId30"/>
    <sheet name="WA Oct 2017" sheetId="6" state="hidden" r:id="rId31"/>
    <sheet name="WA Apr 2017" sheetId="4" state="hidden" r:id="rId32"/>
    <sheet name="WA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2" i="33" l="1"/>
  <c r="P12" i="33"/>
  <c r="O12" i="33"/>
  <c r="N12" i="33"/>
  <c r="R12" i="33" s="1"/>
  <c r="J12" i="33"/>
  <c r="I12" i="33"/>
  <c r="H12" i="33"/>
  <c r="G12" i="33"/>
  <c r="E12" i="33"/>
  <c r="D12" i="33"/>
  <c r="C12" i="33"/>
  <c r="B12" i="33"/>
  <c r="S12" i="33" s="1"/>
  <c r="A12" i="33"/>
  <c r="Q11" i="33"/>
  <c r="P11" i="33"/>
  <c r="R11" i="33" s="1"/>
  <c r="O11" i="33"/>
  <c r="N11" i="33"/>
  <c r="J11" i="33"/>
  <c r="H11" i="33"/>
  <c r="E11" i="33"/>
  <c r="G11" i="33" s="1"/>
  <c r="D11" i="33"/>
  <c r="C11" i="33"/>
  <c r="B11" i="33"/>
  <c r="A11" i="33"/>
  <c r="Q10" i="33"/>
  <c r="P10" i="33"/>
  <c r="O10" i="33"/>
  <c r="N10" i="33"/>
  <c r="J10" i="33"/>
  <c r="H10" i="33"/>
  <c r="G10" i="33"/>
  <c r="E10" i="33"/>
  <c r="D10" i="33"/>
  <c r="C10" i="33"/>
  <c r="B10" i="33"/>
  <c r="S10" i="33" s="1"/>
  <c r="Q9" i="33"/>
  <c r="R9" i="33" s="1"/>
  <c r="P9" i="33"/>
  <c r="O9" i="33"/>
  <c r="N9" i="33"/>
  <c r="E9" i="33"/>
  <c r="H9" i="33" s="1"/>
  <c r="D9" i="33"/>
  <c r="C9" i="33"/>
  <c r="B9" i="33"/>
  <c r="Q8" i="33"/>
  <c r="P8" i="33"/>
  <c r="O8" i="33"/>
  <c r="N8" i="33"/>
  <c r="R8" i="33" s="1"/>
  <c r="H8" i="33"/>
  <c r="G8" i="33"/>
  <c r="E8" i="33"/>
  <c r="D8" i="33"/>
  <c r="C8" i="33"/>
  <c r="B8" i="33"/>
  <c r="S8" i="33" s="1"/>
  <c r="A8" i="33"/>
  <c r="F12" i="33"/>
  <c r="S11" i="33"/>
  <c r="R10" i="33"/>
  <c r="F10" i="33"/>
  <c r="I10" i="33" s="1"/>
  <c r="S9" i="33"/>
  <c r="Q12" i="31"/>
  <c r="P12" i="31"/>
  <c r="O12" i="31"/>
  <c r="N12" i="31"/>
  <c r="R12" i="31" s="1"/>
  <c r="J12" i="31"/>
  <c r="H12" i="31"/>
  <c r="E12" i="31"/>
  <c r="G12" i="31" s="1"/>
  <c r="D12" i="31"/>
  <c r="C12" i="31"/>
  <c r="B12" i="31"/>
  <c r="S12" i="31" s="1"/>
  <c r="A12" i="31"/>
  <c r="Q11" i="31"/>
  <c r="P11" i="31"/>
  <c r="O11" i="31"/>
  <c r="N11" i="31"/>
  <c r="J11" i="31"/>
  <c r="H11" i="31"/>
  <c r="E11" i="31"/>
  <c r="F11" i="31" s="1"/>
  <c r="I11" i="31" s="1"/>
  <c r="D11" i="31"/>
  <c r="C11" i="31"/>
  <c r="B11" i="31"/>
  <c r="S11" i="31" s="1"/>
  <c r="A11" i="31"/>
  <c r="Q10" i="31"/>
  <c r="P10" i="31"/>
  <c r="O10" i="31"/>
  <c r="N10" i="31"/>
  <c r="E10" i="31"/>
  <c r="H10" i="31" s="1"/>
  <c r="D10" i="31"/>
  <c r="C10" i="31"/>
  <c r="B10" i="31"/>
  <c r="S10" i="31" s="1"/>
  <c r="Q9" i="31"/>
  <c r="R9" i="31" s="1"/>
  <c r="P9" i="31"/>
  <c r="O9" i="31"/>
  <c r="N9" i="31"/>
  <c r="E9" i="31"/>
  <c r="F9" i="31" s="1"/>
  <c r="D9" i="31"/>
  <c r="C9" i="31"/>
  <c r="B9" i="31"/>
  <c r="S9" i="31" s="1"/>
  <c r="Q8" i="31"/>
  <c r="P8" i="31"/>
  <c r="O8" i="31"/>
  <c r="N8" i="31"/>
  <c r="E8" i="31"/>
  <c r="H8" i="31" s="1"/>
  <c r="D8" i="31"/>
  <c r="C8" i="31"/>
  <c r="B8" i="31"/>
  <c r="S8" i="31" s="1"/>
  <c r="A8" i="31"/>
  <c r="Q12" i="29"/>
  <c r="P12" i="29"/>
  <c r="O12" i="29"/>
  <c r="N12" i="29"/>
  <c r="J12" i="29"/>
  <c r="H12" i="29"/>
  <c r="E12" i="29"/>
  <c r="G12" i="29" s="1"/>
  <c r="D12" i="29"/>
  <c r="C12" i="29"/>
  <c r="B12" i="29"/>
  <c r="A12" i="29"/>
  <c r="Q11" i="29"/>
  <c r="P11" i="29"/>
  <c r="O11" i="29"/>
  <c r="N11" i="29"/>
  <c r="J11" i="29"/>
  <c r="H11" i="29"/>
  <c r="E11" i="29"/>
  <c r="G11" i="29" s="1"/>
  <c r="D11" i="29"/>
  <c r="C11" i="29"/>
  <c r="B11" i="29"/>
  <c r="S11" i="29" s="1"/>
  <c r="A11" i="29"/>
  <c r="Q10" i="29"/>
  <c r="P10" i="29"/>
  <c r="O10" i="29"/>
  <c r="N10" i="29"/>
  <c r="E10" i="29"/>
  <c r="G10" i="29" s="1"/>
  <c r="D10" i="29"/>
  <c r="C10" i="29"/>
  <c r="B10" i="29"/>
  <c r="S10" i="29" s="1"/>
  <c r="Q9" i="29"/>
  <c r="P9" i="29"/>
  <c r="O9" i="29"/>
  <c r="N9" i="29"/>
  <c r="H9" i="29"/>
  <c r="E9" i="29"/>
  <c r="G9" i="29" s="1"/>
  <c r="D9" i="29"/>
  <c r="C9" i="29"/>
  <c r="B9" i="29"/>
  <c r="S9" i="29" s="1"/>
  <c r="Q8" i="29"/>
  <c r="P8" i="29"/>
  <c r="O8" i="29"/>
  <c r="N8" i="29"/>
  <c r="E8" i="29"/>
  <c r="G8" i="29" s="1"/>
  <c r="D8" i="29"/>
  <c r="C8" i="29"/>
  <c r="B8" i="29"/>
  <c r="S8" i="29" s="1"/>
  <c r="A8" i="29"/>
  <c r="S12" i="29"/>
  <c r="Y12" i="27"/>
  <c r="X12" i="27"/>
  <c r="Q12" i="27"/>
  <c r="P12" i="27"/>
  <c r="O12" i="27"/>
  <c r="N12" i="27"/>
  <c r="J12" i="27"/>
  <c r="H12" i="27"/>
  <c r="E12" i="27"/>
  <c r="G12" i="27" s="1"/>
  <c r="D12" i="27"/>
  <c r="C12" i="27"/>
  <c r="B12" i="27"/>
  <c r="A12" i="27"/>
  <c r="Y11" i="27"/>
  <c r="X11" i="27"/>
  <c r="Q11" i="27"/>
  <c r="R11" i="27" s="1"/>
  <c r="P11" i="27"/>
  <c r="O11" i="27"/>
  <c r="N11" i="27"/>
  <c r="J11" i="27"/>
  <c r="H11" i="27"/>
  <c r="G11" i="27"/>
  <c r="E11" i="27"/>
  <c r="D11" i="27"/>
  <c r="C11" i="27"/>
  <c r="B11" i="27"/>
  <c r="S11" i="27" s="1"/>
  <c r="A11" i="27"/>
  <c r="Y10" i="27"/>
  <c r="X10" i="27"/>
  <c r="Q10" i="27"/>
  <c r="P10" i="27"/>
  <c r="O10" i="27"/>
  <c r="N10" i="27"/>
  <c r="E10" i="27"/>
  <c r="H10" i="27" s="1"/>
  <c r="D10" i="27"/>
  <c r="C10" i="27"/>
  <c r="B10" i="27"/>
  <c r="Y9" i="27"/>
  <c r="X9" i="27"/>
  <c r="Q9" i="27"/>
  <c r="P9" i="27"/>
  <c r="O9" i="27"/>
  <c r="N9" i="27"/>
  <c r="E9" i="27"/>
  <c r="G9" i="27" s="1"/>
  <c r="D9" i="27"/>
  <c r="C9" i="27"/>
  <c r="B9" i="27"/>
  <c r="Y8" i="27"/>
  <c r="X8" i="27"/>
  <c r="Q8" i="27"/>
  <c r="P8" i="27"/>
  <c r="O8" i="27"/>
  <c r="N8" i="27"/>
  <c r="E8" i="27"/>
  <c r="H8" i="27" s="1"/>
  <c r="D8" i="27"/>
  <c r="C8" i="27"/>
  <c r="B8" i="27"/>
  <c r="S8" i="27" s="1"/>
  <c r="A8" i="27"/>
  <c r="S12" i="27"/>
  <c r="S10" i="27"/>
  <c r="S9" i="27"/>
  <c r="A11" i="25"/>
  <c r="Y12" i="25"/>
  <c r="Y11" i="25"/>
  <c r="Y10" i="25"/>
  <c r="Y9" i="25"/>
  <c r="Y8" i="25"/>
  <c r="X12" i="25"/>
  <c r="X11" i="25"/>
  <c r="X10" i="25"/>
  <c r="X9" i="25"/>
  <c r="X8" i="25"/>
  <c r="Q12" i="25"/>
  <c r="Q11" i="25"/>
  <c r="Q10" i="25"/>
  <c r="R10" i="25" s="1"/>
  <c r="Q9" i="25"/>
  <c r="Q8" i="25"/>
  <c r="P12" i="25"/>
  <c r="P11" i="25"/>
  <c r="P10" i="25"/>
  <c r="P9" i="25"/>
  <c r="P8" i="25"/>
  <c r="R8" i="25" s="1"/>
  <c r="O12" i="25"/>
  <c r="O11" i="25"/>
  <c r="O10" i="25"/>
  <c r="O9" i="25"/>
  <c r="O8" i="25"/>
  <c r="N12" i="25"/>
  <c r="R12" i="25" s="1"/>
  <c r="N11" i="25"/>
  <c r="N10" i="25"/>
  <c r="N9" i="25"/>
  <c r="R9" i="25" s="1"/>
  <c r="N8" i="25"/>
  <c r="J12" i="25"/>
  <c r="J11" i="25"/>
  <c r="J8" i="25"/>
  <c r="H12" i="25"/>
  <c r="H11" i="25"/>
  <c r="H9" i="25"/>
  <c r="H8" i="25"/>
  <c r="G8" i="25"/>
  <c r="E12" i="25"/>
  <c r="G12" i="25" s="1"/>
  <c r="E11" i="25"/>
  <c r="G11" i="25" s="1"/>
  <c r="E10" i="25"/>
  <c r="G10" i="25" s="1"/>
  <c r="E9" i="25"/>
  <c r="G9" i="25" s="1"/>
  <c r="E8" i="25"/>
  <c r="D12" i="25"/>
  <c r="D11" i="25"/>
  <c r="D10" i="25"/>
  <c r="D9" i="25"/>
  <c r="D8" i="25"/>
  <c r="C12" i="25"/>
  <c r="C11" i="25"/>
  <c r="C10" i="25"/>
  <c r="C9" i="25"/>
  <c r="C8" i="25"/>
  <c r="B12" i="25"/>
  <c r="B11" i="25"/>
  <c r="B10" i="25"/>
  <c r="S10" i="25" s="1"/>
  <c r="B9" i="25"/>
  <c r="S9" i="25" s="1"/>
  <c r="B8" i="25"/>
  <c r="A12" i="25"/>
  <c r="A8" i="25"/>
  <c r="S12" i="25"/>
  <c r="S11" i="25"/>
  <c r="R11" i="25"/>
  <c r="F8" i="25"/>
  <c r="I8" i="25" s="1"/>
  <c r="S8" i="25"/>
  <c r="Y12" i="23"/>
  <c r="X12" i="23"/>
  <c r="Q12" i="23"/>
  <c r="P12" i="23"/>
  <c r="O12" i="23"/>
  <c r="N12" i="23"/>
  <c r="R12" i="23" s="1"/>
  <c r="J12" i="23"/>
  <c r="H12" i="23"/>
  <c r="G12" i="23"/>
  <c r="E12" i="23"/>
  <c r="D12" i="23"/>
  <c r="C12" i="23"/>
  <c r="B12" i="23"/>
  <c r="S12" i="23" s="1"/>
  <c r="A12" i="23"/>
  <c r="Y11" i="23"/>
  <c r="X11" i="23"/>
  <c r="Q11" i="23"/>
  <c r="P11" i="23"/>
  <c r="O11" i="23"/>
  <c r="N11" i="23"/>
  <c r="J11" i="23"/>
  <c r="I11" i="23"/>
  <c r="H11" i="23"/>
  <c r="G11" i="23"/>
  <c r="E11" i="23"/>
  <c r="D11" i="23"/>
  <c r="C11" i="23"/>
  <c r="B11" i="23"/>
  <c r="S11" i="23" s="1"/>
  <c r="A11" i="23"/>
  <c r="Y10" i="23"/>
  <c r="X10" i="23"/>
  <c r="Q10" i="23"/>
  <c r="P10" i="23"/>
  <c r="O10" i="23"/>
  <c r="N10" i="23"/>
  <c r="H10" i="23"/>
  <c r="G10" i="23"/>
  <c r="E10" i="23"/>
  <c r="D10" i="23"/>
  <c r="C10" i="23"/>
  <c r="B10" i="23"/>
  <c r="S10" i="23" s="1"/>
  <c r="Y9" i="23"/>
  <c r="X9" i="23"/>
  <c r="Q9" i="23"/>
  <c r="P9" i="23"/>
  <c r="R9" i="23" s="1"/>
  <c r="O9" i="23"/>
  <c r="N9" i="23"/>
  <c r="E9" i="23"/>
  <c r="G9" i="23" s="1"/>
  <c r="D9" i="23"/>
  <c r="C9" i="23"/>
  <c r="B9" i="23"/>
  <c r="Y8" i="23"/>
  <c r="X8" i="23"/>
  <c r="Q8" i="23"/>
  <c r="P8" i="23"/>
  <c r="O8" i="23"/>
  <c r="N8" i="23"/>
  <c r="R8" i="23" s="1"/>
  <c r="E8" i="23"/>
  <c r="G8" i="23" s="1"/>
  <c r="D8" i="23"/>
  <c r="C8" i="23"/>
  <c r="B8" i="23"/>
  <c r="S8" i="23" s="1"/>
  <c r="A8" i="23"/>
  <c r="R11" i="23"/>
  <c r="F11" i="23"/>
  <c r="R10" i="23"/>
  <c r="F10" i="23"/>
  <c r="J10" i="23" s="1"/>
  <c r="S9" i="23"/>
  <c r="F8" i="23"/>
  <c r="J8" i="23" s="1"/>
  <c r="Y12" i="20"/>
  <c r="X12" i="20"/>
  <c r="Q12" i="20"/>
  <c r="P12" i="20"/>
  <c r="R12" i="20" s="1"/>
  <c r="O12" i="20"/>
  <c r="N12" i="20"/>
  <c r="J12" i="20"/>
  <c r="H12" i="20"/>
  <c r="E12" i="20"/>
  <c r="G12" i="20" s="1"/>
  <c r="K12" i="20" s="1"/>
  <c r="L12" i="20" s="1"/>
  <c r="M12" i="20" s="1"/>
  <c r="D12" i="20"/>
  <c r="C12" i="20"/>
  <c r="B12" i="20"/>
  <c r="A12" i="20"/>
  <c r="Y11" i="20"/>
  <c r="X11" i="20"/>
  <c r="Q11" i="20"/>
  <c r="P11" i="20"/>
  <c r="O11" i="20"/>
  <c r="R11" i="20" s="1"/>
  <c r="N11" i="20"/>
  <c r="J11" i="20"/>
  <c r="H11" i="20"/>
  <c r="E11" i="20"/>
  <c r="G11" i="20" s="1"/>
  <c r="D11" i="20"/>
  <c r="C11" i="20"/>
  <c r="B11" i="20"/>
  <c r="A11" i="20"/>
  <c r="Y10" i="20"/>
  <c r="X10" i="20"/>
  <c r="Q10" i="20"/>
  <c r="P10" i="20"/>
  <c r="O10" i="20"/>
  <c r="N10" i="20"/>
  <c r="R10" i="20" s="1"/>
  <c r="H10" i="20"/>
  <c r="G10" i="20"/>
  <c r="E10" i="20"/>
  <c r="D10" i="20"/>
  <c r="C10" i="20"/>
  <c r="B10" i="20"/>
  <c r="S10" i="20" s="1"/>
  <c r="Y9" i="20"/>
  <c r="X9" i="20"/>
  <c r="Q9" i="20"/>
  <c r="P9" i="20"/>
  <c r="O9" i="20"/>
  <c r="N9" i="20"/>
  <c r="E9" i="20"/>
  <c r="H9" i="20" s="1"/>
  <c r="D9" i="20"/>
  <c r="C9" i="20"/>
  <c r="B9" i="20"/>
  <c r="Y8" i="20"/>
  <c r="X8" i="20"/>
  <c r="Q8" i="20"/>
  <c r="P8" i="20"/>
  <c r="O8" i="20"/>
  <c r="N8" i="20"/>
  <c r="R8" i="20" s="1"/>
  <c r="H8" i="20"/>
  <c r="G8" i="20"/>
  <c r="E8" i="20"/>
  <c r="D8" i="20"/>
  <c r="C8" i="20"/>
  <c r="B8" i="20"/>
  <c r="S8" i="20" s="1"/>
  <c r="A8" i="20"/>
  <c r="F12" i="20"/>
  <c r="I12" i="20" s="1"/>
  <c r="S12" i="20"/>
  <c r="S11" i="20"/>
  <c r="F11" i="20"/>
  <c r="I11" i="20" s="1"/>
  <c r="R9" i="20"/>
  <c r="S9" i="20"/>
  <c r="Y12" i="19"/>
  <c r="X12" i="19"/>
  <c r="Q12" i="19"/>
  <c r="P12" i="19"/>
  <c r="R12" i="19" s="1"/>
  <c r="O12" i="19"/>
  <c r="N12" i="19"/>
  <c r="J12" i="19"/>
  <c r="I12" i="19"/>
  <c r="H12" i="19"/>
  <c r="E12" i="19"/>
  <c r="G12" i="19" s="1"/>
  <c r="K12" i="19" s="1"/>
  <c r="L12" i="19" s="1"/>
  <c r="M12" i="19" s="1"/>
  <c r="D12" i="19"/>
  <c r="C12" i="19"/>
  <c r="B12" i="19"/>
  <c r="A12" i="19"/>
  <c r="Y11" i="19"/>
  <c r="X11" i="19"/>
  <c r="Q11" i="19"/>
  <c r="P11" i="19"/>
  <c r="O11" i="19"/>
  <c r="R11" i="19" s="1"/>
  <c r="N11" i="19"/>
  <c r="J11" i="19"/>
  <c r="H11" i="19"/>
  <c r="G11" i="19"/>
  <c r="E11" i="19"/>
  <c r="D11" i="19"/>
  <c r="C11" i="19"/>
  <c r="B11" i="19"/>
  <c r="S11" i="19" s="1"/>
  <c r="A11" i="19"/>
  <c r="Y10" i="19"/>
  <c r="X10" i="19"/>
  <c r="Q10" i="19"/>
  <c r="P10" i="19"/>
  <c r="O10" i="19"/>
  <c r="N10" i="19"/>
  <c r="R10" i="19" s="1"/>
  <c r="H10" i="19"/>
  <c r="G10" i="19"/>
  <c r="E10" i="19"/>
  <c r="D10" i="19"/>
  <c r="C10" i="19"/>
  <c r="B10" i="19"/>
  <c r="S10" i="19" s="1"/>
  <c r="Y9" i="19"/>
  <c r="X9" i="19"/>
  <c r="Q9" i="19"/>
  <c r="P9" i="19"/>
  <c r="O9" i="19"/>
  <c r="N9" i="19"/>
  <c r="E9" i="19"/>
  <c r="H9" i="19" s="1"/>
  <c r="D9" i="19"/>
  <c r="C9" i="19"/>
  <c r="B9" i="19"/>
  <c r="Y8" i="19"/>
  <c r="X8" i="19"/>
  <c r="Q8" i="19"/>
  <c r="P8" i="19"/>
  <c r="O8" i="19"/>
  <c r="N8" i="19"/>
  <c r="R8" i="19" s="1"/>
  <c r="H8" i="19"/>
  <c r="G8" i="19"/>
  <c r="E8" i="19"/>
  <c r="D8" i="19"/>
  <c r="C8" i="19"/>
  <c r="B8" i="19"/>
  <c r="S8" i="19" s="1"/>
  <c r="A8" i="19"/>
  <c r="F12" i="19"/>
  <c r="S12" i="19"/>
  <c r="F11" i="19"/>
  <c r="I11" i="19" s="1"/>
  <c r="K11" i="19" s="1"/>
  <c r="L11" i="19" s="1"/>
  <c r="M11" i="19" s="1"/>
  <c r="R9" i="19"/>
  <c r="S9" i="19"/>
  <c r="F8" i="19"/>
  <c r="J8" i="19" s="1"/>
  <c r="G9" i="33" l="1"/>
  <c r="F11" i="33"/>
  <c r="I11" i="33" s="1"/>
  <c r="K11" i="33" s="1"/>
  <c r="L11" i="33" s="1"/>
  <c r="F9" i="33"/>
  <c r="K12" i="33"/>
  <c r="L12" i="33" s="1"/>
  <c r="M12" i="33" s="1"/>
  <c r="T10" i="33"/>
  <c r="V10" i="33" s="1"/>
  <c r="K10" i="33"/>
  <c r="L10" i="33" s="1"/>
  <c r="M10" i="33" s="1"/>
  <c r="F8" i="33"/>
  <c r="R8" i="29"/>
  <c r="F12" i="29"/>
  <c r="I12" i="29" s="1"/>
  <c r="R10" i="29"/>
  <c r="R10" i="31"/>
  <c r="F10" i="31"/>
  <c r="J10" i="31" s="1"/>
  <c r="R8" i="31"/>
  <c r="G9" i="31"/>
  <c r="H9" i="31"/>
  <c r="R11" i="31"/>
  <c r="G11" i="31"/>
  <c r="K11" i="31" s="1"/>
  <c r="L11" i="31" s="1"/>
  <c r="M11" i="31" s="1"/>
  <c r="J9" i="31"/>
  <c r="I9" i="31"/>
  <c r="I10" i="31"/>
  <c r="G8" i="31"/>
  <c r="G10" i="31"/>
  <c r="F8" i="31"/>
  <c r="F12" i="31"/>
  <c r="H10" i="29"/>
  <c r="R11" i="29"/>
  <c r="R9" i="29"/>
  <c r="R12" i="29"/>
  <c r="F8" i="29"/>
  <c r="H8" i="29"/>
  <c r="F9" i="29"/>
  <c r="F11" i="29"/>
  <c r="F10" i="29"/>
  <c r="K12" i="29"/>
  <c r="L12" i="29" s="1"/>
  <c r="M12" i="29" s="1"/>
  <c r="H9" i="27"/>
  <c r="R9" i="27"/>
  <c r="R8" i="27"/>
  <c r="R12" i="27"/>
  <c r="G10" i="27"/>
  <c r="R10" i="27"/>
  <c r="G8" i="27"/>
  <c r="F8" i="27"/>
  <c r="F9" i="27"/>
  <c r="F10" i="27"/>
  <c r="F11" i="27"/>
  <c r="F12" i="27"/>
  <c r="I12" i="27" s="1"/>
  <c r="K12" i="27" s="1"/>
  <c r="L12" i="27" s="1"/>
  <c r="M12" i="27" s="1"/>
  <c r="F10" i="25"/>
  <c r="F9" i="25"/>
  <c r="H10" i="25"/>
  <c r="K8" i="25"/>
  <c r="L8" i="25" s="1"/>
  <c r="M8" i="25" s="1"/>
  <c r="F12" i="25"/>
  <c r="F11" i="25"/>
  <c r="F9" i="23"/>
  <c r="H8" i="23"/>
  <c r="K8" i="23" s="1"/>
  <c r="L8" i="23" s="1"/>
  <c r="M8" i="23" s="1"/>
  <c r="H9" i="23"/>
  <c r="I8" i="23"/>
  <c r="I10" i="23"/>
  <c r="K10" i="23"/>
  <c r="L10" i="23" s="1"/>
  <c r="M10" i="23" s="1"/>
  <c r="K11" i="23"/>
  <c r="L11" i="23" s="1"/>
  <c r="M11" i="23" s="1"/>
  <c r="F12" i="23"/>
  <c r="I12" i="23" s="1"/>
  <c r="K12" i="23" s="1"/>
  <c r="L12" i="23" s="1"/>
  <c r="M12" i="23" s="1"/>
  <c r="K11" i="20"/>
  <c r="L11" i="20" s="1"/>
  <c r="M11" i="20" s="1"/>
  <c r="G9" i="20"/>
  <c r="T11" i="20"/>
  <c r="V11" i="20" s="1"/>
  <c r="U12" i="20"/>
  <c r="W12" i="20" s="1"/>
  <c r="T12" i="20"/>
  <c r="V12" i="20" s="1"/>
  <c r="F9" i="20"/>
  <c r="F10" i="20"/>
  <c r="F8" i="20"/>
  <c r="I8" i="19"/>
  <c r="K8" i="19" s="1"/>
  <c r="L8" i="19" s="1"/>
  <c r="G9" i="19"/>
  <c r="F9" i="19"/>
  <c r="T12" i="19"/>
  <c r="V12" i="19" s="1"/>
  <c r="T11" i="19"/>
  <c r="V11" i="19" s="1"/>
  <c r="F10" i="19"/>
  <c r="Y12" i="17"/>
  <c r="X12" i="17"/>
  <c r="Q12" i="17"/>
  <c r="P12" i="17"/>
  <c r="O12" i="17"/>
  <c r="N12" i="17"/>
  <c r="J12" i="17"/>
  <c r="E12" i="17"/>
  <c r="F12" i="17"/>
  <c r="I12" i="17"/>
  <c r="H12" i="17"/>
  <c r="G12" i="17"/>
  <c r="D12" i="17"/>
  <c r="C12" i="17"/>
  <c r="B12" i="17"/>
  <c r="A12" i="17"/>
  <c r="Y11" i="17"/>
  <c r="X11" i="17"/>
  <c r="Q11" i="17"/>
  <c r="P11" i="17"/>
  <c r="O11" i="17"/>
  <c r="N11" i="17"/>
  <c r="J11" i="17"/>
  <c r="E11" i="17"/>
  <c r="F11" i="17"/>
  <c r="I11" i="17"/>
  <c r="H11" i="17"/>
  <c r="G11" i="17"/>
  <c r="D11" i="17"/>
  <c r="C11" i="17"/>
  <c r="B11" i="17"/>
  <c r="A11" i="17"/>
  <c r="Y10" i="17"/>
  <c r="X10" i="17"/>
  <c r="Q10" i="17"/>
  <c r="P10" i="17"/>
  <c r="O10" i="17"/>
  <c r="N10" i="17"/>
  <c r="E10" i="17"/>
  <c r="F10" i="17"/>
  <c r="J10" i="17"/>
  <c r="I10" i="17"/>
  <c r="H10" i="17"/>
  <c r="G10" i="17"/>
  <c r="D10" i="17"/>
  <c r="C10" i="17"/>
  <c r="B10" i="17"/>
  <c r="Y9" i="17"/>
  <c r="X9" i="17"/>
  <c r="Q9" i="17"/>
  <c r="P9" i="17"/>
  <c r="O9" i="17"/>
  <c r="N9" i="17"/>
  <c r="E9" i="17"/>
  <c r="F9" i="17"/>
  <c r="J9" i="17"/>
  <c r="I9" i="17"/>
  <c r="H9" i="17"/>
  <c r="G9" i="17"/>
  <c r="D9" i="17"/>
  <c r="C9" i="17"/>
  <c r="B9" i="17"/>
  <c r="Y8" i="17"/>
  <c r="X8" i="17"/>
  <c r="Q8" i="17"/>
  <c r="P8" i="17"/>
  <c r="O8" i="17"/>
  <c r="N8" i="17"/>
  <c r="E8" i="17"/>
  <c r="F8" i="17"/>
  <c r="J8" i="17"/>
  <c r="I8" i="17"/>
  <c r="H8" i="17"/>
  <c r="G8" i="17"/>
  <c r="D8" i="17"/>
  <c r="C8" i="17"/>
  <c r="B8" i="17"/>
  <c r="A8" i="17"/>
  <c r="R12" i="17"/>
  <c r="S12" i="17"/>
  <c r="K12" i="17"/>
  <c r="L12" i="17"/>
  <c r="T12" i="17"/>
  <c r="U12" i="17"/>
  <c r="W12" i="17"/>
  <c r="V12" i="17"/>
  <c r="M12" i="17"/>
  <c r="R11" i="17"/>
  <c r="S11" i="17"/>
  <c r="K11" i="17"/>
  <c r="L11" i="17"/>
  <c r="T11" i="17"/>
  <c r="U11" i="17"/>
  <c r="W11" i="17"/>
  <c r="V11" i="17"/>
  <c r="M11" i="17"/>
  <c r="R10" i="17"/>
  <c r="S10" i="17"/>
  <c r="K10" i="17"/>
  <c r="L10" i="17"/>
  <c r="T10" i="17"/>
  <c r="U10" i="17"/>
  <c r="W10" i="17"/>
  <c r="V10" i="17"/>
  <c r="M10" i="17"/>
  <c r="R9" i="17"/>
  <c r="S9" i="17"/>
  <c r="K9" i="17"/>
  <c r="L9" i="17"/>
  <c r="T9" i="17"/>
  <c r="U9" i="17"/>
  <c r="W9" i="17"/>
  <c r="V9" i="17"/>
  <c r="M9" i="17"/>
  <c r="R8" i="17"/>
  <c r="S8" i="17"/>
  <c r="K8" i="17"/>
  <c r="L8" i="17"/>
  <c r="T8" i="17"/>
  <c r="U8" i="17"/>
  <c r="W8" i="17"/>
  <c r="V8" i="17"/>
  <c r="M8" i="17"/>
  <c r="T12" i="13"/>
  <c r="U12" i="13"/>
  <c r="W12" i="13"/>
  <c r="V12" i="13"/>
  <c r="T11" i="13"/>
  <c r="U11" i="13"/>
  <c r="W11" i="13"/>
  <c r="V11" i="13"/>
  <c r="R12" i="13"/>
  <c r="R11" i="13"/>
  <c r="R10" i="13"/>
  <c r="R9" i="13"/>
  <c r="R8" i="13"/>
  <c r="E12" i="13"/>
  <c r="G12" i="13"/>
  <c r="H12" i="13"/>
  <c r="I12" i="13"/>
  <c r="J12" i="13"/>
  <c r="K12" i="13"/>
  <c r="D12" i="13"/>
  <c r="L12" i="13"/>
  <c r="M12" i="13"/>
  <c r="E11" i="13"/>
  <c r="G11" i="13"/>
  <c r="H11" i="13"/>
  <c r="I11" i="13"/>
  <c r="J11" i="13"/>
  <c r="K11" i="13"/>
  <c r="D11" i="13"/>
  <c r="L11" i="13"/>
  <c r="M11" i="13"/>
  <c r="E10" i="13"/>
  <c r="G10" i="13"/>
  <c r="H10" i="13"/>
  <c r="I10" i="13"/>
  <c r="J10" i="13"/>
  <c r="D10" i="13"/>
  <c r="E9" i="13"/>
  <c r="G9" i="13"/>
  <c r="H9" i="13"/>
  <c r="K9" i="13"/>
  <c r="L9" i="13"/>
  <c r="T9" i="13"/>
  <c r="I9" i="13"/>
  <c r="J9" i="13"/>
  <c r="D9" i="13"/>
  <c r="E8" i="13"/>
  <c r="G8" i="13"/>
  <c r="H8" i="13"/>
  <c r="I8" i="13"/>
  <c r="J8" i="13"/>
  <c r="D8" i="13"/>
  <c r="H12" i="15"/>
  <c r="J12" i="15"/>
  <c r="K12" i="15"/>
  <c r="L12" i="15"/>
  <c r="T12" i="15"/>
  <c r="U12" i="15"/>
  <c r="W12" i="15"/>
  <c r="V12" i="15"/>
  <c r="H11" i="15"/>
  <c r="J11" i="15"/>
  <c r="K11" i="15"/>
  <c r="L11" i="15"/>
  <c r="T11" i="15"/>
  <c r="U11" i="15"/>
  <c r="W11" i="15"/>
  <c r="V11" i="15"/>
  <c r="H10" i="15"/>
  <c r="J10" i="15"/>
  <c r="K10" i="15"/>
  <c r="L10" i="15"/>
  <c r="T10" i="15"/>
  <c r="U10" i="15"/>
  <c r="W10" i="15"/>
  <c r="V10" i="15"/>
  <c r="H9" i="15"/>
  <c r="J9" i="15"/>
  <c r="K9" i="15"/>
  <c r="L9" i="15"/>
  <c r="T9" i="15"/>
  <c r="U9" i="15"/>
  <c r="W9" i="15"/>
  <c r="V9" i="15"/>
  <c r="H8" i="15"/>
  <c r="J8" i="15"/>
  <c r="K8" i="15"/>
  <c r="L8" i="15"/>
  <c r="T8" i="15"/>
  <c r="U8" i="15"/>
  <c r="W8" i="15"/>
  <c r="V8" i="15"/>
  <c r="S12" i="15"/>
  <c r="R12" i="15"/>
  <c r="S11" i="15"/>
  <c r="R11" i="15"/>
  <c r="S10" i="15"/>
  <c r="R10" i="15"/>
  <c r="S9" i="15"/>
  <c r="R9" i="15"/>
  <c r="S8" i="15"/>
  <c r="R8" i="15"/>
  <c r="E9" i="15"/>
  <c r="G9" i="15"/>
  <c r="F9" i="15"/>
  <c r="I9" i="15"/>
  <c r="D9" i="15"/>
  <c r="M9" i="15"/>
  <c r="E10" i="15"/>
  <c r="G10" i="15"/>
  <c r="F10" i="15"/>
  <c r="I10" i="15"/>
  <c r="D10" i="15"/>
  <c r="M10" i="15"/>
  <c r="E11" i="15"/>
  <c r="G11" i="15"/>
  <c r="F11" i="15"/>
  <c r="I11" i="15"/>
  <c r="D11" i="15"/>
  <c r="M11" i="15"/>
  <c r="E12" i="15"/>
  <c r="G12" i="15"/>
  <c r="F12" i="15"/>
  <c r="I12" i="15"/>
  <c r="D12" i="15"/>
  <c r="M12" i="15"/>
  <c r="E8" i="15"/>
  <c r="G8" i="15"/>
  <c r="F8" i="15"/>
  <c r="I8" i="15"/>
  <c r="D8" i="15"/>
  <c r="M8" i="15"/>
  <c r="O10" i="15"/>
  <c r="O9" i="15"/>
  <c r="Y12" i="15"/>
  <c r="X12" i="15"/>
  <c r="Q12" i="15"/>
  <c r="P12" i="15"/>
  <c r="O12" i="15"/>
  <c r="N12" i="15"/>
  <c r="C12" i="15"/>
  <c r="B12" i="15"/>
  <c r="A12" i="15"/>
  <c r="Y11" i="15"/>
  <c r="X11" i="15"/>
  <c r="Q11" i="15"/>
  <c r="P11" i="15"/>
  <c r="O11" i="15"/>
  <c r="N11" i="15"/>
  <c r="C11" i="15"/>
  <c r="B11" i="15"/>
  <c r="A11" i="15"/>
  <c r="Y10" i="15"/>
  <c r="X10" i="15"/>
  <c r="Q10" i="15"/>
  <c r="P10" i="15"/>
  <c r="N10" i="15"/>
  <c r="C10" i="15"/>
  <c r="B10" i="15"/>
  <c r="Y9" i="15"/>
  <c r="X9" i="15"/>
  <c r="Q9" i="15"/>
  <c r="P9" i="15"/>
  <c r="N9" i="15"/>
  <c r="C9" i="15"/>
  <c r="B9" i="15"/>
  <c r="Y8" i="15"/>
  <c r="X8" i="15"/>
  <c r="Q8" i="15"/>
  <c r="P8" i="15"/>
  <c r="O8" i="15"/>
  <c r="N8" i="15"/>
  <c r="C8" i="15"/>
  <c r="B8" i="15"/>
  <c r="A8" i="15"/>
  <c r="O10" i="13"/>
  <c r="O9" i="13"/>
  <c r="Y12" i="13"/>
  <c r="X12" i="13"/>
  <c r="Q12" i="13"/>
  <c r="P12" i="13"/>
  <c r="O12" i="13"/>
  <c r="N12" i="13"/>
  <c r="C12" i="13"/>
  <c r="B12" i="13"/>
  <c r="A12" i="13"/>
  <c r="Y11" i="13"/>
  <c r="X11" i="13"/>
  <c r="Q11" i="13"/>
  <c r="P11" i="13"/>
  <c r="O11" i="13"/>
  <c r="N11" i="13"/>
  <c r="C11" i="13"/>
  <c r="B11" i="13"/>
  <c r="A11" i="13"/>
  <c r="Y10" i="13"/>
  <c r="X10" i="13"/>
  <c r="Q10" i="13"/>
  <c r="P10" i="13"/>
  <c r="N10" i="13"/>
  <c r="C10" i="13"/>
  <c r="B10" i="13"/>
  <c r="Y9" i="13"/>
  <c r="X9" i="13"/>
  <c r="Q9" i="13"/>
  <c r="P9" i="13"/>
  <c r="N9" i="13"/>
  <c r="C9" i="13"/>
  <c r="B9" i="13"/>
  <c r="Y8" i="13"/>
  <c r="X8" i="13"/>
  <c r="Q8" i="13"/>
  <c r="P8" i="13"/>
  <c r="O8" i="13"/>
  <c r="N8" i="13"/>
  <c r="C8" i="13"/>
  <c r="B8" i="13"/>
  <c r="A8" i="13"/>
  <c r="S12" i="11"/>
  <c r="R12" i="11"/>
  <c r="M12" i="11"/>
  <c r="L12" i="11"/>
  <c r="K12" i="11"/>
  <c r="J12" i="11"/>
  <c r="G12" i="11"/>
  <c r="E12" i="11"/>
  <c r="D12" i="11"/>
  <c r="C12" i="11"/>
  <c r="B12" i="11"/>
  <c r="A12" i="11"/>
  <c r="S11" i="11"/>
  <c r="R11" i="11"/>
  <c r="M11" i="11"/>
  <c r="L11" i="11"/>
  <c r="K11" i="11"/>
  <c r="J11" i="11"/>
  <c r="G11" i="11"/>
  <c r="E11" i="11"/>
  <c r="D11" i="11"/>
  <c r="C11" i="11"/>
  <c r="B11" i="11"/>
  <c r="A11" i="11"/>
  <c r="S10" i="11"/>
  <c r="R10" i="11"/>
  <c r="M10" i="11"/>
  <c r="L10" i="11"/>
  <c r="K10" i="11"/>
  <c r="J10" i="11"/>
  <c r="H10" i="11"/>
  <c r="G10" i="11"/>
  <c r="F10" i="11"/>
  <c r="E10" i="11"/>
  <c r="D10" i="11"/>
  <c r="C10" i="11"/>
  <c r="B10" i="11"/>
  <c r="S9" i="11"/>
  <c r="R9" i="11"/>
  <c r="M9" i="11"/>
  <c r="L9" i="11"/>
  <c r="K9" i="11"/>
  <c r="J9" i="11"/>
  <c r="H9" i="11"/>
  <c r="G9" i="11"/>
  <c r="F9" i="11"/>
  <c r="E9" i="11"/>
  <c r="D9" i="11"/>
  <c r="C9" i="11"/>
  <c r="B9" i="11"/>
  <c r="S8" i="11"/>
  <c r="R8" i="11"/>
  <c r="M8" i="11"/>
  <c r="L8" i="11"/>
  <c r="K8" i="11"/>
  <c r="J8" i="11"/>
  <c r="H8" i="11"/>
  <c r="G8" i="11"/>
  <c r="F8" i="11"/>
  <c r="E8" i="11"/>
  <c r="D8" i="11"/>
  <c r="C8" i="11"/>
  <c r="B8" i="11"/>
  <c r="A8" i="11"/>
  <c r="I12" i="11"/>
  <c r="N12" i="11"/>
  <c r="O12" i="11"/>
  <c r="Q12" i="11"/>
  <c r="P12" i="11"/>
  <c r="I11" i="11"/>
  <c r="N11" i="11"/>
  <c r="O11" i="11"/>
  <c r="Q11" i="11"/>
  <c r="P11" i="11"/>
  <c r="I10" i="11"/>
  <c r="N10" i="11"/>
  <c r="O10" i="11"/>
  <c r="Q10" i="11"/>
  <c r="P10" i="11"/>
  <c r="I9" i="11"/>
  <c r="N9" i="11"/>
  <c r="O9" i="11"/>
  <c r="Q9" i="11"/>
  <c r="P9" i="11"/>
  <c r="I8" i="11"/>
  <c r="N8" i="11"/>
  <c r="O8" i="11"/>
  <c r="Q8" i="11"/>
  <c r="P8" i="11"/>
  <c r="S12" i="9"/>
  <c r="R12" i="9"/>
  <c r="M12" i="9"/>
  <c r="L12" i="9"/>
  <c r="K12" i="9"/>
  <c r="J12" i="9"/>
  <c r="G12" i="9"/>
  <c r="E12" i="9"/>
  <c r="D12" i="9"/>
  <c r="I12" i="9"/>
  <c r="N12" i="9"/>
  <c r="C12" i="9"/>
  <c r="B12" i="9"/>
  <c r="A12" i="9"/>
  <c r="S11" i="9"/>
  <c r="R11" i="9"/>
  <c r="M11" i="9"/>
  <c r="L11" i="9"/>
  <c r="K11" i="9"/>
  <c r="J11" i="9"/>
  <c r="G11" i="9"/>
  <c r="E11" i="9"/>
  <c r="D11" i="9"/>
  <c r="I11" i="9"/>
  <c r="N11" i="9"/>
  <c r="C11" i="9"/>
  <c r="B11" i="9"/>
  <c r="A11" i="9"/>
  <c r="S10" i="9"/>
  <c r="R10" i="9"/>
  <c r="M10" i="9"/>
  <c r="L10" i="9"/>
  <c r="K10" i="9"/>
  <c r="J10" i="9"/>
  <c r="H10" i="9"/>
  <c r="G10" i="9"/>
  <c r="D10" i="9"/>
  <c r="E10" i="9"/>
  <c r="F10" i="9"/>
  <c r="I10" i="9"/>
  <c r="N10" i="9"/>
  <c r="C10" i="9"/>
  <c r="B10" i="9"/>
  <c r="S9" i="9"/>
  <c r="R9" i="9"/>
  <c r="M9" i="9"/>
  <c r="L9" i="9"/>
  <c r="K9" i="9"/>
  <c r="J9" i="9"/>
  <c r="H9" i="9"/>
  <c r="G9" i="9"/>
  <c r="F9" i="9"/>
  <c r="E9" i="9"/>
  <c r="D9" i="9"/>
  <c r="C9" i="9"/>
  <c r="B9" i="9"/>
  <c r="S8" i="9"/>
  <c r="R8" i="9"/>
  <c r="M8" i="9"/>
  <c r="L8" i="9"/>
  <c r="K8" i="9"/>
  <c r="J8" i="9"/>
  <c r="H8" i="9"/>
  <c r="G8" i="9"/>
  <c r="F8" i="9"/>
  <c r="E8" i="9"/>
  <c r="D8" i="9"/>
  <c r="I8" i="9"/>
  <c r="N8" i="9"/>
  <c r="C8" i="9"/>
  <c r="B8" i="9"/>
  <c r="A8" i="9"/>
  <c r="I9" i="9"/>
  <c r="N9" i="9"/>
  <c r="R10" i="7"/>
  <c r="S10" i="7"/>
  <c r="J10" i="7"/>
  <c r="K10" i="7"/>
  <c r="L10" i="7"/>
  <c r="M10" i="7"/>
  <c r="D10" i="7"/>
  <c r="E10" i="7"/>
  <c r="F10" i="7"/>
  <c r="G10" i="7"/>
  <c r="H10" i="7"/>
  <c r="I10" i="7"/>
  <c r="N10" i="7"/>
  <c r="C10" i="7"/>
  <c r="B10" i="7"/>
  <c r="E9" i="7"/>
  <c r="F9" i="7"/>
  <c r="D9" i="7"/>
  <c r="G9" i="7"/>
  <c r="H9" i="7"/>
  <c r="I9" i="7"/>
  <c r="K9" i="7"/>
  <c r="N9" i="7"/>
  <c r="R9" i="7"/>
  <c r="S9" i="7"/>
  <c r="J9" i="7"/>
  <c r="L9" i="7"/>
  <c r="M9" i="7"/>
  <c r="B9" i="7"/>
  <c r="C9" i="7"/>
  <c r="S12" i="7"/>
  <c r="R12" i="7"/>
  <c r="M12" i="7"/>
  <c r="L12" i="7"/>
  <c r="K12" i="7"/>
  <c r="J12" i="7"/>
  <c r="G12" i="7"/>
  <c r="E12" i="7"/>
  <c r="D12" i="7"/>
  <c r="I12" i="7"/>
  <c r="N12" i="7"/>
  <c r="C12" i="7"/>
  <c r="B12" i="7"/>
  <c r="A12" i="7"/>
  <c r="S11" i="7"/>
  <c r="R11" i="7"/>
  <c r="M11" i="7"/>
  <c r="L11" i="7"/>
  <c r="K11" i="7"/>
  <c r="J11" i="7"/>
  <c r="G11" i="7"/>
  <c r="E11" i="7"/>
  <c r="D11" i="7"/>
  <c r="C11" i="7"/>
  <c r="B11" i="7"/>
  <c r="A11" i="7"/>
  <c r="S8" i="7"/>
  <c r="R8" i="7"/>
  <c r="M8" i="7"/>
  <c r="L8" i="7"/>
  <c r="K8" i="7"/>
  <c r="J8" i="7"/>
  <c r="H8" i="7"/>
  <c r="G8" i="7"/>
  <c r="F8" i="7"/>
  <c r="E8" i="7"/>
  <c r="D8" i="7"/>
  <c r="I8" i="7"/>
  <c r="N8" i="7"/>
  <c r="C8" i="7"/>
  <c r="B8" i="7"/>
  <c r="A8" i="7"/>
  <c r="I11" i="7"/>
  <c r="N11" i="7"/>
  <c r="D9" i="2"/>
  <c r="E9" i="2"/>
  <c r="G9" i="2"/>
  <c r="I9" i="2"/>
  <c r="N9" i="2"/>
  <c r="D10" i="2"/>
  <c r="E10" i="2"/>
  <c r="G10" i="2"/>
  <c r="I10" i="2"/>
  <c r="N10" i="2"/>
  <c r="D8" i="2"/>
  <c r="E8" i="2"/>
  <c r="F8" i="2"/>
  <c r="G8" i="2"/>
  <c r="H8" i="2"/>
  <c r="I8" i="2"/>
  <c r="N8" i="2"/>
  <c r="R9" i="2"/>
  <c r="S9" i="2"/>
  <c r="R10" i="2"/>
  <c r="S10" i="2"/>
  <c r="S8" i="2"/>
  <c r="R8" i="2"/>
  <c r="J9" i="2"/>
  <c r="K9" i="2"/>
  <c r="L9" i="2"/>
  <c r="M9" i="2"/>
  <c r="J10" i="2"/>
  <c r="K10" i="2"/>
  <c r="L10" i="2"/>
  <c r="M10" i="2"/>
  <c r="M8" i="2"/>
  <c r="L8" i="2"/>
  <c r="K8" i="2"/>
  <c r="J8" i="2"/>
  <c r="A9" i="2"/>
  <c r="B9" i="2"/>
  <c r="C9" i="2"/>
  <c r="A10" i="2"/>
  <c r="B10" i="2"/>
  <c r="C10" i="2"/>
  <c r="C8" i="2"/>
  <c r="B8" i="2"/>
  <c r="A8" i="2"/>
  <c r="S10" i="5"/>
  <c r="R10" i="5"/>
  <c r="M10" i="5"/>
  <c r="L10" i="5"/>
  <c r="K10" i="5"/>
  <c r="J10" i="5"/>
  <c r="G10" i="5"/>
  <c r="E10" i="5"/>
  <c r="D10" i="5"/>
  <c r="C10" i="5"/>
  <c r="B10" i="5"/>
  <c r="A10" i="5"/>
  <c r="S9" i="5"/>
  <c r="R9" i="5"/>
  <c r="M9" i="5"/>
  <c r="L9" i="5"/>
  <c r="K9" i="5"/>
  <c r="J9" i="5"/>
  <c r="G9" i="5"/>
  <c r="E9" i="5"/>
  <c r="D9" i="5"/>
  <c r="C9" i="5"/>
  <c r="B9" i="5"/>
  <c r="A9" i="5"/>
  <c r="S8" i="5"/>
  <c r="R8" i="5"/>
  <c r="M8" i="5"/>
  <c r="L8" i="5"/>
  <c r="K8" i="5"/>
  <c r="J8" i="5"/>
  <c r="H8" i="5"/>
  <c r="G8" i="5"/>
  <c r="F8" i="5"/>
  <c r="E8" i="5"/>
  <c r="D8" i="5"/>
  <c r="I8" i="5"/>
  <c r="N8" i="5"/>
  <c r="C8" i="5"/>
  <c r="B8" i="5"/>
  <c r="A8" i="5"/>
  <c r="I10" i="5"/>
  <c r="N10" i="5"/>
  <c r="I9" i="5"/>
  <c r="N9" i="5"/>
  <c r="P9" i="5"/>
  <c r="O9" i="5"/>
  <c r="Q9" i="5"/>
  <c r="O12" i="9"/>
  <c r="Q12" i="9"/>
  <c r="P12" i="9"/>
  <c r="O8" i="9"/>
  <c r="Q8" i="9"/>
  <c r="P8" i="9"/>
  <c r="O10" i="9"/>
  <c r="Q10" i="9"/>
  <c r="P10" i="9"/>
  <c r="P11" i="9"/>
  <c r="O11" i="9"/>
  <c r="Q11" i="9"/>
  <c r="O9" i="9"/>
  <c r="Q9" i="9"/>
  <c r="P9" i="9"/>
  <c r="O10" i="7"/>
  <c r="Q10" i="7"/>
  <c r="P10" i="7"/>
  <c r="O9" i="7"/>
  <c r="Q9" i="7"/>
  <c r="P9" i="7"/>
  <c r="P10" i="5"/>
  <c r="O10" i="5"/>
  <c r="Q10" i="5"/>
  <c r="O8" i="2"/>
  <c r="Q8" i="2"/>
  <c r="P8" i="2"/>
  <c r="P9" i="2"/>
  <c r="O9" i="2"/>
  <c r="Q9" i="2"/>
  <c r="O12" i="7"/>
  <c r="Q12" i="7"/>
  <c r="P12" i="7"/>
  <c r="O8" i="5"/>
  <c r="Q8" i="5"/>
  <c r="P8" i="5"/>
  <c r="O10" i="2"/>
  <c r="Q10" i="2"/>
  <c r="P10" i="2"/>
  <c r="O11" i="7"/>
  <c r="Q11" i="7"/>
  <c r="P11" i="7"/>
  <c r="P8" i="7"/>
  <c r="O8" i="7"/>
  <c r="Q8" i="7"/>
  <c r="K8" i="13"/>
  <c r="L8" i="13"/>
  <c r="K10" i="13"/>
  <c r="L10" i="13"/>
  <c r="T10" i="13"/>
  <c r="T8" i="13"/>
  <c r="M8" i="13"/>
  <c r="M10" i="13"/>
  <c r="U9" i="13"/>
  <c r="W9" i="13"/>
  <c r="V9" i="13"/>
  <c r="M9" i="13"/>
  <c r="U10" i="13"/>
  <c r="W10" i="13"/>
  <c r="V10" i="13"/>
  <c r="U8" i="13"/>
  <c r="W8" i="13"/>
  <c r="V8" i="13"/>
  <c r="M11" i="33" l="1"/>
  <c r="T11" i="33"/>
  <c r="J8" i="33"/>
  <c r="I8" i="33"/>
  <c r="K8" i="33" s="1"/>
  <c r="L8" i="33" s="1"/>
  <c r="J9" i="33"/>
  <c r="I9" i="33"/>
  <c r="K9" i="33" s="1"/>
  <c r="L9" i="33" s="1"/>
  <c r="T9" i="33" s="1"/>
  <c r="T12" i="33"/>
  <c r="M9" i="33"/>
  <c r="U10" i="33"/>
  <c r="W10" i="33" s="1"/>
  <c r="K9" i="31"/>
  <c r="L9" i="31" s="1"/>
  <c r="T11" i="31"/>
  <c r="V11" i="31" s="1"/>
  <c r="K10" i="31"/>
  <c r="L10" i="31" s="1"/>
  <c r="M10" i="31" s="1"/>
  <c r="I12" i="31"/>
  <c r="K12" i="31" s="1"/>
  <c r="L12" i="31" s="1"/>
  <c r="J8" i="31"/>
  <c r="I8" i="31"/>
  <c r="K8" i="31" s="1"/>
  <c r="L8" i="31" s="1"/>
  <c r="M9" i="31"/>
  <c r="T9" i="31"/>
  <c r="I9" i="29"/>
  <c r="J9" i="29"/>
  <c r="J10" i="29"/>
  <c r="I10" i="29"/>
  <c r="I11" i="29"/>
  <c r="K11" i="29" s="1"/>
  <c r="L11" i="29" s="1"/>
  <c r="J8" i="29"/>
  <c r="I8" i="29"/>
  <c r="K9" i="29"/>
  <c r="L9" i="29" s="1"/>
  <c r="T12" i="29"/>
  <c r="I11" i="27"/>
  <c r="K11" i="27" s="1"/>
  <c r="L11" i="27" s="1"/>
  <c r="J10" i="27"/>
  <c r="I10" i="27"/>
  <c r="I9" i="27"/>
  <c r="J9" i="27"/>
  <c r="J8" i="27"/>
  <c r="I8" i="27"/>
  <c r="T12" i="27"/>
  <c r="I12" i="25"/>
  <c r="K12" i="25" s="1"/>
  <c r="L12" i="25" s="1"/>
  <c r="J9" i="25"/>
  <c r="I9" i="25"/>
  <c r="K9" i="25" s="1"/>
  <c r="L9" i="25" s="1"/>
  <c r="T8" i="25"/>
  <c r="V8" i="25" s="1"/>
  <c r="I11" i="25"/>
  <c r="K11" i="25" s="1"/>
  <c r="L11" i="25" s="1"/>
  <c r="J10" i="25"/>
  <c r="I10" i="25"/>
  <c r="K10" i="25" s="1"/>
  <c r="L10" i="25" s="1"/>
  <c r="M9" i="25"/>
  <c r="T9" i="25"/>
  <c r="T10" i="23"/>
  <c r="V10" i="23" s="1"/>
  <c r="I9" i="23"/>
  <c r="J9" i="23"/>
  <c r="T8" i="23"/>
  <c r="T11" i="23"/>
  <c r="U10" i="23"/>
  <c r="W10" i="23" s="1"/>
  <c r="T12" i="23"/>
  <c r="J8" i="20"/>
  <c r="I8" i="20"/>
  <c r="J10" i="20"/>
  <c r="I10" i="20"/>
  <c r="I9" i="20"/>
  <c r="J9" i="20"/>
  <c r="K9" i="20" s="1"/>
  <c r="L9" i="20" s="1"/>
  <c r="U11" i="20"/>
  <c r="W11" i="20" s="1"/>
  <c r="M8" i="19"/>
  <c r="T8" i="19"/>
  <c r="V8" i="19" s="1"/>
  <c r="J9" i="19"/>
  <c r="I9" i="19"/>
  <c r="K9" i="19" s="1"/>
  <c r="L9" i="19" s="1"/>
  <c r="J10" i="19"/>
  <c r="I10" i="19"/>
  <c r="U12" i="19"/>
  <c r="W12" i="19" s="1"/>
  <c r="U11" i="19"/>
  <c r="W11" i="19" s="1"/>
  <c r="U8" i="19"/>
  <c r="W8" i="19" s="1"/>
  <c r="V12" i="33" l="1"/>
  <c r="U12" i="33"/>
  <c r="W12" i="33" s="1"/>
  <c r="V11" i="33"/>
  <c r="U11" i="33"/>
  <c r="W11" i="33" s="1"/>
  <c r="M8" i="33"/>
  <c r="T8" i="33"/>
  <c r="V9" i="33"/>
  <c r="U9" i="33"/>
  <c r="W9" i="33" s="1"/>
  <c r="U11" i="31"/>
  <c r="W11" i="31" s="1"/>
  <c r="T10" i="31"/>
  <c r="V10" i="31" s="1"/>
  <c r="M12" i="31"/>
  <c r="T12" i="31"/>
  <c r="U12" i="31" s="1"/>
  <c r="W12" i="31" s="1"/>
  <c r="M8" i="31"/>
  <c r="T8" i="31"/>
  <c r="V9" i="31"/>
  <c r="U9" i="31"/>
  <c r="W9" i="31" s="1"/>
  <c r="U10" i="31"/>
  <c r="W10" i="31" s="1"/>
  <c r="K8" i="29"/>
  <c r="L8" i="29" s="1"/>
  <c r="M8" i="29" s="1"/>
  <c r="M11" i="29"/>
  <c r="T11" i="29"/>
  <c r="V11" i="29" s="1"/>
  <c r="M9" i="29"/>
  <c r="T9" i="29"/>
  <c r="V12" i="29"/>
  <c r="U12" i="29"/>
  <c r="W12" i="29" s="1"/>
  <c r="T8" i="29"/>
  <c r="K10" i="29"/>
  <c r="L10" i="29" s="1"/>
  <c r="K10" i="27"/>
  <c r="L10" i="27" s="1"/>
  <c r="K8" i="27"/>
  <c r="L8" i="27" s="1"/>
  <c r="K9" i="27"/>
  <c r="L9" i="27" s="1"/>
  <c r="M11" i="27"/>
  <c r="T11" i="27"/>
  <c r="V11" i="27" s="1"/>
  <c r="M9" i="27"/>
  <c r="T9" i="27"/>
  <c r="M8" i="27"/>
  <c r="T8" i="27"/>
  <c r="M10" i="27"/>
  <c r="T10" i="27"/>
  <c r="V12" i="27"/>
  <c r="U12" i="27"/>
  <c r="W12" i="27" s="1"/>
  <c r="T11" i="25"/>
  <c r="M11" i="25"/>
  <c r="M10" i="25"/>
  <c r="T10" i="25"/>
  <c r="U10" i="25" s="1"/>
  <c r="W10" i="25" s="1"/>
  <c r="T12" i="25"/>
  <c r="V12" i="25" s="1"/>
  <c r="M12" i="25"/>
  <c r="U8" i="25"/>
  <c r="W8" i="25" s="1"/>
  <c r="V9" i="25"/>
  <c r="U9" i="25"/>
  <c r="W9" i="25" s="1"/>
  <c r="V11" i="25"/>
  <c r="U11" i="25"/>
  <c r="W11" i="25" s="1"/>
  <c r="K9" i="23"/>
  <c r="L9" i="23" s="1"/>
  <c r="V12" i="23"/>
  <c r="U12" i="23"/>
  <c r="W12" i="23" s="1"/>
  <c r="V11" i="23"/>
  <c r="U11" i="23"/>
  <c r="W11" i="23" s="1"/>
  <c r="V8" i="23"/>
  <c r="U8" i="23"/>
  <c r="W8" i="23" s="1"/>
  <c r="K10" i="20"/>
  <c r="L10" i="20" s="1"/>
  <c r="M9" i="20"/>
  <c r="T9" i="20"/>
  <c r="K8" i="20"/>
  <c r="L8" i="20" s="1"/>
  <c r="M9" i="19"/>
  <c r="T9" i="19"/>
  <c r="V9" i="19" s="1"/>
  <c r="K10" i="19"/>
  <c r="L10" i="19" s="1"/>
  <c r="V8" i="33" l="1"/>
  <c r="U8" i="33"/>
  <c r="W8" i="33" s="1"/>
  <c r="V12" i="31"/>
  <c r="V8" i="31"/>
  <c r="U8" i="31"/>
  <c r="W8" i="31" s="1"/>
  <c r="U11" i="29"/>
  <c r="W11" i="29" s="1"/>
  <c r="V9" i="29"/>
  <c r="U9" i="29"/>
  <c r="W9" i="29" s="1"/>
  <c r="V8" i="29"/>
  <c r="U8" i="29"/>
  <c r="W8" i="29" s="1"/>
  <c r="M10" i="29"/>
  <c r="T10" i="29"/>
  <c r="U11" i="27"/>
  <c r="W11" i="27" s="1"/>
  <c r="V8" i="27"/>
  <c r="U8" i="27"/>
  <c r="W8" i="27" s="1"/>
  <c r="V9" i="27"/>
  <c r="U9" i="27"/>
  <c r="W9" i="27" s="1"/>
  <c r="V10" i="27"/>
  <c r="U10" i="27"/>
  <c r="W10" i="27" s="1"/>
  <c r="U12" i="25"/>
  <c r="W12" i="25" s="1"/>
  <c r="V10" i="25"/>
  <c r="M9" i="23"/>
  <c r="T9" i="23"/>
  <c r="M8" i="20"/>
  <c r="T8" i="20"/>
  <c r="M10" i="20"/>
  <c r="T10" i="20"/>
  <c r="V9" i="20"/>
  <c r="U9" i="20"/>
  <c r="W9" i="20" s="1"/>
  <c r="U9" i="19"/>
  <c r="W9" i="19" s="1"/>
  <c r="M10" i="19"/>
  <c r="T10" i="19"/>
  <c r="V10" i="29" l="1"/>
  <c r="U10" i="29"/>
  <c r="W10" i="29" s="1"/>
  <c r="V9" i="23"/>
  <c r="U9" i="23"/>
  <c r="W9" i="23" s="1"/>
  <c r="V10" i="20"/>
  <c r="U10" i="20"/>
  <c r="W10" i="20" s="1"/>
  <c r="V8" i="20"/>
  <c r="U8" i="20"/>
  <c r="W8" i="20" s="1"/>
  <c r="V10" i="19"/>
  <c r="U10" i="19"/>
  <c r="W10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E9E793D1-6F2A-0A49-921A-F5641B1E22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753499B3-29EC-824E-9906-121BF3E51445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FAD3D40E-0428-2448-A30E-176E43AB5AA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6E48679-0197-AE40-8B58-E12DBFF916C3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872D1770-CE7D-C44B-B998-F1A2009BCA4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6B57E26B-5609-3949-A5A2-C56ECD99C46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ED42F744-6835-204B-8B29-60947D5F5702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5E42CDF6-8853-E749-88E6-64D8F6B19E64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697A2E6-3DCC-814F-9A98-44616907AEA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F8BA98F7-96AE-AE4F-8C9D-DA4AFD45C74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5BD2463D-CB5A-F741-9867-E57523E85D54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622F0877-AA67-7043-85D2-0E753554985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815B535D-3121-374B-B0E3-68D50F71573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1CE08C75-4ACF-294B-9535-9CE4FE477C6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0400E65C-CA9F-1347-87B3-796F4981856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F4356C50-6085-BF4E-86B8-BE468317283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96C87497-6804-9C4C-9223-E778854B6EE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30E7C743-4B94-CA46-9D0D-D39283A2251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97F36A04-C738-E644-B967-E53BFB6AACE0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DBC88E4-0D36-234C-ABC1-D5D0BE13EA5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C8192088-C89C-FD4C-B7E1-0E605165858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9B793512-A5A7-0245-8A87-9ABAD0B5BF49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590F596-F4E9-9448-8F4B-A8C36087D34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D17BD8A-9D4E-CF40-B1B5-554A18E14079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F30712F7-8E6C-6B41-88C4-2426487259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5CA3D24-2FC4-CA43-83F9-B67401437DF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E8D8320-CB6A-A94F-AFD0-D6D37659F60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8AE395-F65D-2C46-893E-010F596505A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50BF05C-FC18-5746-A28F-D0603CC2A14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B628DAA-7C3E-6742-8EBF-FAA58FE421D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35B8039-F2FE-F443-800B-593714A1460C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B2EA4E8-2EC2-3A45-9E8C-60327F30F22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C0F9477B-66B9-7748-AD3A-29D995B36E7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8397C24-49C0-3D42-8C00-30E7E297B160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8AA7330D-7217-7848-96F8-1F214B70C1B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B5EA343C-DD87-A840-811D-34B711BAF58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657AAC02-FFEF-B647-9BEE-5AB936DC2A7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4FEF8A7F-2ED0-1447-8824-EC6B9B6E866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F1547A7-4CBF-9C41-B24D-D8C9690F8BE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60AC55-4CD7-D045-B90C-6FA6DA176D3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E1902B1-F179-3547-8FEA-02DF2B80109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A4F9AB9-6815-2848-9E12-0000D51F68F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F35CB58-6F61-BF4C-8273-5FAC89298C9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4C49440-58F9-CB4E-94F9-EEA770FD75A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47CB651-7EBB-234B-B50B-FBBD39D4E09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C2996D4-5B48-614F-B45E-3D48B04A401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C8103B5D-94A4-1647-BBB9-07854B4680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078CA1E6-80E7-F34B-9517-4CA160C7DE86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7A5A87E7-8BAB-844C-900D-D0162FCB166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F72A024-89CF-524C-BF57-5EBF6AA71C4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7E9CF2EC-E082-0247-9235-3E6941615EB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25E3E77-7028-8B4F-B433-3788D6DE297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2B79D8BE-D506-664C-B072-A74EC79BFB0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5B4DE3C-0400-C546-B074-7C4E079535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9676080-8DB1-5245-A6AD-7ABCA1101B0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20B5C153-A13A-CD41-AB20-745CFBE309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AB1532F-6701-B445-A7C7-07853001C6C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76637E07-6661-F64A-BC9F-EA52F73598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4E5D0C0-24EB-794B-82AC-ED7B556B825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D50D93DE-E085-6E4A-B665-D6F658EAF4E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100A34CE-3D88-9A42-8BB9-443D203261B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90939649-FA25-4948-9252-E378112C058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1B7354A7-1C19-8E47-8762-763B8D86124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6512B5BC-6FBC-7841-BD93-7F4B01200B7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0B66EA1-E39B-6F41-8BF6-CC78F40B23B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8D16AB3-9830-C740-A796-815F1EBB157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2E065DA-82C3-5C48-8E89-A2525DFB0F2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7263480-F74A-5946-AA60-9173D23CE9F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793A207F-F81B-A843-B8D3-ACE8C6FE772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702CE2D-D18E-AA4E-BCF2-4CFAA57F80C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CA5C594-1F10-B547-BBC7-FE1A86C1D49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BEA69759-E0E2-D940-A6E0-03F4BD7CB96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23B32BA0-02AB-6A40-A277-8FC85A32C6E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CE0AC7C3-950D-0743-A77D-AF551AA1C1AE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72C26636-0849-4F4B-A1E3-0D9C60C8D0D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DC69C08B-C698-C94F-91BD-1F5E37886ECF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A56261F-9A4E-2947-858C-C0D212398C7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061F9D31-F633-1E4B-B137-F98F5B6C3D13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58585617-1863-4E45-AEB5-5D8E684FD3E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70F72B9F-1D16-4B47-918C-AC1E6B4F7E7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98DF08E5-D2B2-9546-9BFC-42768A80FBD6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ADC7DC25-6A3B-1140-81A2-2131C0DD966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C0371F27-3484-624D-889A-A0466CF6248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87E7F7A-E4FE-7F4A-BE5D-F5678A7ABC4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971BF5C-3AAC-E94D-B05B-6CE3613343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A77ABFC1-DE28-E348-A4A6-7CEF9D2E4C95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4BCE96E3-8901-FF4C-8DFD-F572228C82F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467519-3A43-7340-9842-66BBDC6D369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D9E914F5-DC7B-B145-A3CC-61405687707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E04398E6-7AAD-7C47-A419-2BEB3C8B7E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69A240D-A298-A745-A88D-F5B94FFB527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D4E8AB9D-CF7F-FC4C-8D46-3B13EDD1A6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1C82403A-A9B3-C740-A023-E50B74E6111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A3A1D90-67FB-174A-9D23-CCDB53B65CD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0A0ED0FA-EB73-194A-A3A9-C588AD654A5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6588975B-AD04-0E47-9A24-781839A64B9C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BD6F1796-1EFB-C04E-A306-9912A6C2047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4EE209B7-9679-CD4C-83BC-E78D032FD8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608C4105-6A47-6D42-8488-967DAC40527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5182D545-1BA7-2E46-97BA-2BC5D56052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7EC6DD90-6B4B-B646-991B-1DB09825264E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53F6D76-98AB-8143-9AC7-E7B5F83322A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783CDAD-0C69-224F-9C41-1EBB170EC34E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85433EAA-D91E-9E4C-801D-1EA118A239A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C045ADC-C870-044C-A95A-AEE0D2B466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582BF8C-AEFD-6E46-ABBA-965048AA63B8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99E3F8EB-F22C-764B-8272-ACB78315FF8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80FBB0-6A3D-4B4B-BA4B-4A7550A36FC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4AA020C4-BA7F-C742-AFE6-8D57A17B346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sharedStrings.xml><?xml version="1.0" encoding="utf-8"?>
<sst xmlns="http://schemas.openxmlformats.org/spreadsheetml/2006/main" count="2230" uniqueCount="182">
  <si>
    <t>Pricing zone</t>
    <phoneticPr fontId="4" type="noConversion"/>
  </si>
  <si>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</si>
  <si>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</si>
  <si>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</si>
  <si>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</si>
  <si>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</si>
  <si>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</si>
  <si>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</si>
  <si>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</si>
  <si>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</si>
  <si>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</si>
  <si>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</si>
  <si>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</si>
  <si>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</si>
  <si>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</si>
  <si>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</si>
  <si>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</si>
  <si>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</si>
  <si>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t>2nd off-peak rate (c/MJ)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</si>
  <si>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</si>
  <si>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</si>
  <si>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 xml:space="preserve">Small Business Gas Offers 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</si>
  <si>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</si>
  <si>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</si>
  <si>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</si>
  <si>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</si>
  <si>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</si>
  <si>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</si>
  <si>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</si>
  <si>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</si>
  <si>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Tab colors:</t>
  </si>
  <si>
    <t>April</t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</si>
  <si>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</si>
  <si>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</si>
  <si>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</si>
  <si>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</si>
  <si>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</si>
  <si>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</si>
  <si>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</si>
  <si>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</si>
  <si>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</si>
  <si>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</si>
  <si>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</si>
  <si>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</si>
  <si>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</si>
  <si>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</si>
  <si>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</si>
  <si>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</si>
  <si>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</si>
  <si>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</si>
  <si>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</si>
  <si>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Business</t>
  </si>
  <si>
    <t>SME Tariff-Tracker</t>
    <phoneticPr fontId="4" type="noConversion"/>
  </si>
  <si>
    <t>The main purpose of this workbook is to provide consumer advocates with a tool to track and analyse</t>
  </si>
  <si>
    <t>This workbook contains: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</si>
  <si>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</si>
  <si>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</si>
  <si>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</si>
  <si>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</si>
  <si>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</si>
  <si>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</si>
  <si>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</si>
  <si>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</si>
  <si>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</si>
  <si>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WA</t>
    <phoneticPr fontId="0" type="noConversion"/>
  </si>
  <si>
    <t>South West</t>
    <phoneticPr fontId="0" type="noConversion"/>
  </si>
  <si>
    <t>Alinta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</si>
  <si>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</si>
  <si>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</si>
  <si>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</si>
  <si>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Albany</t>
    <phoneticPr fontId="0" type="noConversion"/>
  </si>
  <si>
    <t>Kalgoorlie</t>
    <phoneticPr fontId="0" type="noConversion"/>
  </si>
  <si>
    <t>ID</t>
  </si>
  <si>
    <t>Retailer</t>
  </si>
  <si>
    <t>Supply (c/day)</t>
  </si>
  <si>
    <t>POT discount off usage (%)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</si>
  <si>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</si>
  <si>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</si>
  <si>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Contract length (months)</t>
    <phoneticPr fontId="4" type="noConversion"/>
  </si>
  <si>
    <t>Exit fee (yes/no)</t>
    <phoneticPr fontId="4" type="noConversion"/>
  </si>
  <si>
    <t>WESTERN AUSTRALIA</t>
    <phoneticPr fontId="4" type="noConversion"/>
  </si>
  <si>
    <t>Winter bill 1st block peak</t>
  </si>
  <si>
    <t>Winter bill Peak balance</t>
  </si>
  <si>
    <t xml:space="preserve">Summer bill Off-peak balance </t>
  </si>
  <si>
    <t>Gas offers</t>
    <phoneticPr fontId="4" type="noConversion"/>
  </si>
  <si>
    <t xml:space="preserve">economic or otherwise, suffered as a result of reliance on the information presented in this workbook.  </t>
    <phoneticPr fontId="1" type="noConversion"/>
  </si>
  <si>
    <t xml:space="preserve">If you would like to obtain information about energy offers available to you as a customer you should contact the energy retailers directly.  </t>
    <phoneticPr fontId="4" type="noConversion"/>
  </si>
  <si>
    <t>Alinta Energy</t>
    <phoneticPr fontId="4" type="noConversion"/>
  </si>
  <si>
    <t>Source: www.atcogas.com.au</t>
    <phoneticPr fontId="4" type="noConversion"/>
  </si>
  <si>
    <t>The three main gas pricing zones in WA are:</t>
    <phoneticPr fontId="4" type="noConversion"/>
  </si>
  <si>
    <t>South West (Greater Perth)</t>
    <phoneticPr fontId="4" type="noConversion"/>
  </si>
  <si>
    <t>Albany</t>
    <phoneticPr fontId="4" type="noConversion"/>
  </si>
  <si>
    <t>WA Retailers:</t>
    <phoneticPr fontId="4" type="noConversion"/>
  </si>
  <si>
    <t xml:space="preserve">*Analysis of bills (consumption level/pattern variable) </t>
    <phoneticPr fontId="4" type="noConversion"/>
  </si>
  <si>
    <t>All red cells contain variables for the user to insert</t>
    <phoneticPr fontId="4" type="noConversion"/>
  </si>
  <si>
    <t>*All supply charges published as bi-monthly charges have been divided by 60 days.</t>
    <phoneticPr fontId="4" type="noConversion"/>
  </si>
  <si>
    <t>WA Workbook 2 - Gas offers</t>
    <phoneticPr fontId="4" type="noConversion"/>
  </si>
  <si>
    <t xml:space="preserve">changes to SME energy offers in Western Australia.  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</si>
  <si>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</si>
  <si>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</si>
  <si>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</si>
  <si>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</si>
  <si>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</si>
  <si>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</si>
  <si>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</si>
  <si>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</si>
  <si>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</si>
  <si>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</si>
  <si>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</si>
  <si>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</si>
  <si>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</si>
  <si>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</si>
  <si>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Rates based on email from Shaun Ruddy at Alinta</t>
  </si>
  <si>
    <t>October</t>
  </si>
  <si>
    <t>AGL</t>
  </si>
  <si>
    <t>Business Savers</t>
  </si>
  <si>
    <t>bi-monthly</t>
  </si>
  <si>
    <t>n</t>
  </si>
  <si>
    <t>N</t>
  </si>
  <si>
    <t>Origin</t>
  </si>
  <si>
    <t>Business Saver</t>
  </si>
  <si>
    <t>Origin Energy</t>
  </si>
  <si>
    <t>https://www.originenergy.com.au/content/dam/origin/business/Documents/energy-price-fact-sheets/WA/1July2018/WA_Natural%20Gas_Small%20Business_ATCO%20Gas%20Australia_BusinessSaver32.PDF</t>
  </si>
  <si>
    <t>https://www.agl.com.au/-/media/agldata/distributordata/pdfs/wa_ppis_busi_savers_effective_1_july_2018.pdf</t>
  </si>
  <si>
    <t>Kalgoorlie</t>
  </si>
  <si>
    <t xml:space="preserve">*Regulated and gas market offers as of April 2016, April 2017, October 2017, April 2018, </t>
  </si>
  <si>
    <t>https://www.alintaenergy.com.au/wa/residential/gas/products/natural-gas-pricing-and-fees/changes-to-alinta-energy-prices</t>
  </si>
  <si>
    <t>https://www.agl.com.au/-/media/agldata/distributordata/pdfs/wa_busi_saversaugust19.pdf</t>
  </si>
  <si>
    <t>WA</t>
  </si>
  <si>
    <t>South West</t>
  </si>
  <si>
    <t>Alinta Energy</t>
  </si>
  <si>
    <t>Albany</t>
  </si>
  <si>
    <t>Business Flexi</t>
  </si>
  <si>
    <t>https://www.originenergy.com.au/content/dam/origin/business/Documents/energy-price-fact-sheets/WA/1July2019/WA_Natural%20Gas_Small%20Business_ATCO%20Gas%20Australia_OriginBusinessFlexi30.PDF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</si>
  <si>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</si>
  <si>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</si>
  <si>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</si>
  <si>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</si>
  <si>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</si>
  <si>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</si>
  <si>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</si>
  <si>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</si>
  <si>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</si>
  <si>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</si>
  <si>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</si>
  <si>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</si>
  <si>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</si>
  <si>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</si>
  <si>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</si>
  <si>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2" type="noConversion"/>
  </si>
  <si>
    <t>Annual bill (excl GST)</t>
    <phoneticPr fontId="3" type="noConversion"/>
  </si>
  <si>
    <t>Annual bill excl discounts (incl GST)</t>
    <phoneticPr fontId="12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</si>
  <si>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</si>
  <si>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</si>
  <si>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</si>
  <si>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</si>
  <si>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</si>
  <si>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https://www.agl.com.au/-/media/agldata/distributordata/pdfs/wa_busi_savers_1722020.pdf</t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</si>
  <si>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</si>
  <si>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https://www.agl.com.au/-/media/agldata/distributordata/pdfs/wa_busi_savers_jul2020.pdf</t>
  </si>
  <si>
    <t>Sources</t>
  </si>
  <si>
    <t>https://www.agl.com.au/content/dam/digital/epfs/pdfs/wa_busi_savers_jan2021.pdf</t>
  </si>
  <si>
    <t xml:space="preserve">You'll receive a $200.00 (incl. GST) credit towards the Charges on your bill after 6 months of supply </t>
  </si>
  <si>
    <t>Account credit</t>
  </si>
  <si>
    <t>https://www.originenergy.com.au/content/dam/origin/business/Documents/energy-price-fact-sheets/WA/1July2019/WA_Natural%20Gas_Small%20Business_ATCO%20Gas%20Australia_OriginFlexiUsage32.PDF</t>
  </si>
  <si>
    <t>https://www.alintaenergy.com.au/wa/business/small-business-electricity-and-gas/rates</t>
  </si>
  <si>
    <t>https://www.agl.com.au/content/dam/digital/epfs/pdfs/wa_busi_savers_aug2021.pdf</t>
  </si>
  <si>
    <t>Go</t>
  </si>
  <si>
    <t>Not available</t>
  </si>
  <si>
    <t>https://www.originenergy.com.au/content/dam/pricing/energy-fact-sheets/2021/WA_Natural%20Gas_Small_Business_ATCO_Gas%20Australia_OriginBusinessGo.pdf</t>
  </si>
  <si>
    <t>Go Variable</t>
  </si>
  <si>
    <t>https://www.originenergy.com.au/content/dam/pricing/residential/energy-price-fact-sheets/WA/WA_NaturalGas_Small_Business_ATCO_Gas%20Australia_OriginBusinessGoVariable1Jul22.pdf</t>
  </si>
  <si>
    <t>https://www.agl.com.au/content/dam/digital/epfs/pdfs/wa_busi_savers_20sep2022.pdf</t>
  </si>
  <si>
    <t>https://www.agl.com.au/content/dam/digital/epfs/pdfs/wa_busi_savers_jan2023.pdf</t>
  </si>
  <si>
    <t>https://www.originenergy.com.au/content/dam/pricing/residential/energy-price-fact-sheets/WA/WA_NaturalGas_Small_Business_ATCO_Gas%20Australia_OriginBusinessGoVariable1Jan23.pdf</t>
  </si>
  <si>
    <t>https://www.originenergy.com.au/content/dam/pricing/residential/energy-price-fact-sheets/WA/WA_NaturalGas_Small_Business_ATCO_Gas%20Australia_OriginBusinessGoVariable1July23.pdf</t>
  </si>
  <si>
    <t>https://www.agl.com.au/content/dam/digital/epfs/pdfs/wa_busi_savers_jul2023.pdf</t>
  </si>
  <si>
    <t>Purpose of SME Tariff-Tracking project:</t>
  </si>
  <si>
    <t>https://www.agl.com.au/content/dam/digital/epfs/pdfs/wa_busi_savers_feb2024.pdf</t>
  </si>
  <si>
    <t>https://www.originenergy.com.au/content/dam/pricing/residential/energy-price-fact-sheets/WA/WA_NaturalGas_Small_Business_ATCO_Gas%20Australia_OriginBusinessGoVariable1Jan24.pdf</t>
  </si>
  <si>
    <t xml:space="preserve">October 2018, April 2019, October 2019, April 2020, October 2020, April 2021, October 2021, April 2022, October 2022, April 2023, </t>
  </si>
  <si>
    <t>October 2023 and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</si>
</sst>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1"/>
      <color theme="1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96">
    <xf numFmtId="0" fontId="0" fillId="0" borderId="0" xfId="0"/>
    <xf numFmtId="14" fontId="0" fillId="0" borderId="1" xfId="0" applyNumberFormat="1" applyBorder="1"/>
    <xf numFmtId="0" fontId="0" fillId="0" borderId="1" xfId="0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3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3" xfId="0" applyFill="1" applyBorder="1" applyAlignment="1">
      <alignment horizontal="right" wrapText="1"/>
    </xf>
    <xf numFmtId="3" fontId="0" fillId="4" borderId="0" xfId="0" applyNumberFormat="1" applyFill="1" applyAlignment="1">
      <alignment horizontal="right" wrapText="1"/>
    </xf>
    <xf numFmtId="3" fontId="0" fillId="4" borderId="3" xfId="0" applyNumberFormat="1" applyFill="1" applyBorder="1" applyAlignment="1">
      <alignment horizontal="right" wrapText="1"/>
    </xf>
    <xf numFmtId="0" fontId="5" fillId="10" borderId="8" xfId="0" applyFont="1" applyFill="1" applyBorder="1"/>
    <xf numFmtId="0" fontId="5" fillId="10" borderId="5" xfId="0" applyFont="1" applyFill="1" applyBorder="1"/>
    <xf numFmtId="0" fontId="5" fillId="10" borderId="0" xfId="0" applyFont="1" applyFill="1"/>
    <xf numFmtId="0" fontId="5" fillId="10" borderId="6" xfId="0" applyFont="1" applyFill="1" applyBorder="1"/>
    <xf numFmtId="0" fontId="8" fillId="0" borderId="5" xfId="0" applyFont="1" applyBorder="1" applyProtection="1">
      <protection hidden="1"/>
    </xf>
    <xf numFmtId="0" fontId="5" fillId="10" borderId="16" xfId="0" applyFont="1" applyFill="1" applyBorder="1"/>
    <xf numFmtId="0" fontId="5" fillId="10" borderId="10" xfId="0" applyFont="1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9" fillId="10" borderId="0" xfId="0" applyFont="1" applyFill="1"/>
    <xf numFmtId="0" fontId="10" fillId="10" borderId="0" xfId="0" applyFont="1" applyFill="1"/>
    <xf numFmtId="0" fontId="6" fillId="10" borderId="0" xfId="0" applyFont="1" applyFill="1"/>
    <xf numFmtId="0" fontId="5" fillId="10" borderId="0" xfId="0" applyFont="1" applyFill="1" applyProtection="1">
      <protection hidden="1"/>
    </xf>
    <xf numFmtId="0" fontId="10" fillId="10" borderId="7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10" borderId="5" xfId="0" applyFont="1" applyFill="1" applyBorder="1"/>
    <xf numFmtId="0" fontId="8" fillId="10" borderId="0" xfId="0" applyFont="1" applyFill="1"/>
    <xf numFmtId="0" fontId="8" fillId="10" borderId="6" xfId="0" applyFont="1" applyFill="1" applyBorder="1"/>
    <xf numFmtId="0" fontId="8" fillId="10" borderId="16" xfId="0" applyFont="1" applyFill="1" applyBorder="1"/>
    <xf numFmtId="0" fontId="8" fillId="10" borderId="10" xfId="0" applyFont="1" applyFill="1" applyBorder="1"/>
    <xf numFmtId="0" fontId="8" fillId="10" borderId="19" xfId="0" applyFont="1" applyFill="1" applyBorder="1"/>
    <xf numFmtId="0" fontId="6" fillId="3" borderId="7" xfId="0" applyFont="1" applyFill="1" applyBorder="1"/>
    <xf numFmtId="0" fontId="5" fillId="3" borderId="9" xfId="0" applyFont="1" applyFill="1" applyBorder="1"/>
    <xf numFmtId="1" fontId="0" fillId="12" borderId="1" xfId="0" applyNumberFormat="1" applyFill="1" applyBorder="1"/>
    <xf numFmtId="0" fontId="5" fillId="11" borderId="0" xfId="0" applyFont="1" applyFill="1"/>
    <xf numFmtId="1" fontId="0" fillId="0" borderId="1" xfId="0" applyNumberFormat="1" applyBorder="1"/>
    <xf numFmtId="0" fontId="11" fillId="10" borderId="5" xfId="0" applyFont="1" applyFill="1" applyBorder="1"/>
    <xf numFmtId="0" fontId="11" fillId="10" borderId="16" xfId="0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0" xfId="0" applyFont="1" applyFill="1" applyBorder="1" applyProtection="1">
      <protection hidden="1"/>
    </xf>
    <xf numFmtId="0" fontId="7" fillId="10" borderId="7" xfId="0" applyFont="1" applyFill="1" applyBorder="1" applyProtection="1">
      <protection hidden="1"/>
    </xf>
    <xf numFmtId="0" fontId="5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10" borderId="6" xfId="0" applyFont="1" applyFill="1" applyBorder="1" applyProtection="1">
      <protection hidden="1"/>
    </xf>
    <xf numFmtId="0" fontId="5" fillId="0" borderId="12" xfId="0" applyFont="1" applyBorder="1" applyProtection="1"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Protection="1">
      <protection locked="0"/>
    </xf>
    <xf numFmtId="0" fontId="5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6" fillId="13" borderId="0" xfId="0" applyFont="1" applyFill="1" applyProtection="1">
      <protection hidden="1"/>
    </xf>
    <xf numFmtId="0" fontId="5" fillId="13" borderId="10" xfId="0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0" xfId="0" applyFont="1" applyFill="1" applyBorder="1" applyProtection="1">
      <protection hidden="1"/>
    </xf>
    <xf numFmtId="0" fontId="0" fillId="16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6" fillId="17" borderId="0" xfId="0" applyFont="1" applyFill="1" applyProtection="1">
      <protection hidden="1"/>
    </xf>
    <xf numFmtId="0" fontId="5" fillId="17" borderId="10" xfId="0" applyFont="1" applyFill="1" applyBorder="1" applyProtection="1">
      <protection hidden="1"/>
    </xf>
    <xf numFmtId="14" fontId="0" fillId="18" borderId="1" xfId="0" applyNumberFormat="1" applyFill="1" applyBorder="1"/>
    <xf numFmtId="0" fontId="5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0" xfId="0" applyFont="1" applyFill="1" applyBorder="1" applyProtection="1"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21" xfId="0" applyFont="1" applyFill="1" applyBorder="1" applyAlignment="1" applyProtection="1">
      <alignment wrapText="1"/>
      <protection hidden="1"/>
    </xf>
    <xf numFmtId="0" fontId="7" fillId="3" borderId="1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3" borderId="23" xfId="0" applyFont="1" applyFill="1" applyBorder="1" applyAlignment="1" applyProtection="1">
      <alignment horizontal="center" wrapText="1"/>
      <protection hidden="1"/>
    </xf>
    <xf numFmtId="0" fontId="5" fillId="0" borderId="11" xfId="0" applyFont="1" applyBorder="1" applyProtection="1">
      <protection hidden="1"/>
    </xf>
    <xf numFmtId="4" fontId="5" fillId="0" borderId="13" xfId="0" applyNumberFormat="1" applyFont="1" applyBorder="1" applyProtection="1">
      <protection hidden="1"/>
    </xf>
    <xf numFmtId="4" fontId="8" fillId="0" borderId="13" xfId="0" applyNumberFormat="1" applyFont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" fontId="8" fillId="0" borderId="12" xfId="0" applyNumberFormat="1" applyFont="1" applyBorder="1" applyProtection="1">
      <protection hidden="1"/>
    </xf>
    <xf numFmtId="0" fontId="5" fillId="0" borderId="16" xfId="0" applyFont="1" applyBorder="1" applyProtection="1">
      <protection hidden="1"/>
    </xf>
    <xf numFmtId="0" fontId="5" fillId="0" borderId="10" xfId="0" applyFont="1" applyBorder="1" applyProtection="1">
      <protection hidden="1"/>
    </xf>
    <xf numFmtId="4" fontId="5" fillId="0" borderId="17" xfId="0" applyNumberFormat="1" applyFont="1" applyBorder="1" applyProtection="1">
      <protection hidden="1"/>
    </xf>
    <xf numFmtId="4" fontId="8" fillId="0" borderId="10" xfId="0" applyNumberFormat="1" applyFont="1" applyBorder="1" applyProtection="1">
      <protection hidden="1"/>
    </xf>
    <xf numFmtId="4" fontId="8" fillId="0" borderId="17" xfId="0" applyNumberFormat="1" applyFont="1" applyBorder="1" applyProtection="1">
      <protection hidden="1"/>
    </xf>
    <xf numFmtId="3" fontId="6" fillId="0" borderId="17" xfId="0" applyNumberFormat="1" applyFont="1" applyBorder="1" applyProtection="1">
      <protection hidden="1"/>
    </xf>
    <xf numFmtId="0" fontId="5" fillId="0" borderId="17" xfId="0" applyFont="1" applyBorder="1" applyProtection="1"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5" fillId="0" borderId="24" xfId="0" applyFont="1" applyBorder="1" applyProtection="1">
      <protection hidden="1"/>
    </xf>
    <xf numFmtId="0" fontId="5" fillId="0" borderId="31" xfId="0" applyFont="1" applyBorder="1" applyProtection="1">
      <protection hidden="1"/>
    </xf>
    <xf numFmtId="4" fontId="5" fillId="0" borderId="26" xfId="0" applyNumberFormat="1" applyFont="1" applyBorder="1" applyProtection="1">
      <protection hidden="1"/>
    </xf>
    <xf numFmtId="4" fontId="8" fillId="0" borderId="26" xfId="0" applyNumberFormat="1" applyFont="1" applyBorder="1" applyProtection="1">
      <protection hidden="1"/>
    </xf>
    <xf numFmtId="3" fontId="6" fillId="0" borderId="26" xfId="0" applyNumberFormat="1" applyFont="1" applyBorder="1" applyProtection="1">
      <protection hidden="1"/>
    </xf>
    <xf numFmtId="0" fontId="5" fillId="0" borderId="26" xfId="0" applyFont="1" applyBorder="1" applyProtection="1">
      <protection hidden="1"/>
    </xf>
    <xf numFmtId="0" fontId="5" fillId="0" borderId="31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3" xfId="0" applyFont="1" applyBorder="1" applyProtection="1">
      <protection hidden="1"/>
    </xf>
    <xf numFmtId="4" fontId="5" fillId="0" borderId="2" xfId="0" applyNumberFormat="1" applyFont="1" applyBorder="1" applyProtection="1">
      <protection hidden="1"/>
    </xf>
    <xf numFmtId="4" fontId="8" fillId="0" borderId="2" xfId="0" applyNumberFormat="1" applyFont="1" applyBorder="1" applyProtection="1">
      <protection hidden="1"/>
    </xf>
    <xf numFmtId="3" fontId="6" fillId="0" borderId="2" xfId="0" applyNumberFormat="1" applyFont="1" applyBorder="1" applyProtection="1">
      <protection hidden="1"/>
    </xf>
    <xf numFmtId="0" fontId="5" fillId="0" borderId="2" xfId="0" applyFont="1" applyBorder="1" applyProtection="1">
      <protection hidden="1"/>
    </xf>
    <xf numFmtId="3" fontId="6" fillId="0" borderId="0" xfId="0" applyNumberFormat="1" applyFont="1" applyProtection="1"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3" fontId="6" fillId="0" borderId="12" xfId="0" applyNumberFormat="1" applyFont="1" applyBorder="1" applyProtection="1"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26" xfId="0" applyFont="1" applyBorder="1" applyAlignment="1" applyProtection="1">
      <alignment horizontal="center"/>
      <protection hidden="1"/>
    </xf>
    <xf numFmtId="0" fontId="5" fillId="0" borderId="27" xfId="0" applyFont="1" applyBorder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28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/>
      <protection hidden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0" xfId="0" applyFont="1" applyFill="1" applyBorder="1" applyProtection="1">
      <protection hidden="1"/>
    </xf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0" xfId="0" applyFont="1" applyFill="1" applyBorder="1" applyProtection="1">
      <protection hidden="1"/>
    </xf>
    <xf numFmtId="2" fontId="0" fillId="0" borderId="1" xfId="0" applyNumberFormat="1" applyBorder="1"/>
    <xf numFmtId="0" fontId="17" fillId="0" borderId="0" xfId="1" applyFill="1"/>
    <xf numFmtId="2" fontId="1" fillId="3" borderId="0" xfId="0" applyNumberFormat="1" applyFont="1" applyFill="1" applyAlignment="1">
      <alignment horizontal="right" wrapText="1"/>
    </xf>
    <xf numFmtId="2" fontId="1" fillId="23" borderId="0" xfId="0" applyNumberFormat="1" applyFont="1" applyFill="1" applyAlignment="1">
      <alignment horizontal="right" wrapText="1"/>
    </xf>
    <xf numFmtId="0" fontId="1" fillId="24" borderId="0" xfId="0" applyFont="1" applyFill="1" applyAlignment="1">
      <alignment horizontal="right" wrapText="1"/>
    </xf>
    <xf numFmtId="0" fontId="1" fillId="24" borderId="3" xfId="0" applyFont="1" applyFill="1" applyBorder="1" applyAlignment="1">
      <alignment horizontal="right" wrapText="1"/>
    </xf>
    <xf numFmtId="164" fontId="0" fillId="0" borderId="1" xfId="2" applyNumberFormat="1" applyFont="1" applyFill="1" applyBorder="1"/>
    <xf numFmtId="0" fontId="1" fillId="25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2" borderId="0" xfId="3" applyFont="1" applyFill="1" applyProtection="1">
      <protection hidden="1"/>
    </xf>
    <xf numFmtId="9" fontId="5" fillId="10" borderId="8" xfId="3" applyFont="1" applyFill="1" applyBorder="1" applyProtection="1">
      <protection hidden="1"/>
    </xf>
    <xf numFmtId="9" fontId="5" fillId="0" borderId="0" xfId="3" applyFont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2" borderId="0" xfId="3" applyFont="1" applyFill="1" applyProtection="1">
      <protection hidden="1"/>
    </xf>
    <xf numFmtId="4" fontId="5" fillId="20" borderId="3" xfId="0" applyNumberFormat="1" applyFont="1" applyFill="1" applyBorder="1" applyProtection="1">
      <protection hidden="1"/>
    </xf>
    <xf numFmtId="4" fontId="5" fillId="20" borderId="13" xfId="0" applyNumberFormat="1" applyFont="1" applyFill="1" applyBorder="1" applyProtection="1">
      <protection hidden="1"/>
    </xf>
    <xf numFmtId="3" fontId="6" fillId="10" borderId="13" xfId="0" applyNumberFormat="1" applyFont="1" applyFill="1" applyBorder="1" applyProtection="1">
      <protection hidden="1"/>
    </xf>
    <xf numFmtId="4" fontId="5" fillId="20" borderId="32" xfId="0" applyNumberFormat="1" applyFont="1" applyFill="1" applyBorder="1" applyProtection="1">
      <protection hidden="1"/>
    </xf>
    <xf numFmtId="3" fontId="6" fillId="10" borderId="32" xfId="0" applyNumberFormat="1" applyFont="1" applyFill="1" applyBorder="1" applyProtection="1">
      <protection hidden="1"/>
    </xf>
    <xf numFmtId="3" fontId="5" fillId="20" borderId="34" xfId="0" applyNumberFormat="1" applyFont="1" applyFill="1" applyBorder="1" applyProtection="1">
      <protection hidden="1"/>
    </xf>
    <xf numFmtId="3" fontId="5" fillId="20" borderId="24" xfId="0" applyNumberFormat="1" applyFont="1" applyFill="1" applyBorder="1" applyProtection="1">
      <protection hidden="1"/>
    </xf>
    <xf numFmtId="3" fontId="5" fillId="20" borderId="35" xfId="0" applyNumberFormat="1" applyFont="1" applyFill="1" applyBorder="1" applyProtection="1">
      <protection hidden="1"/>
    </xf>
    <xf numFmtId="3" fontId="5" fillId="20" borderId="0" xfId="0" applyNumberFormat="1" applyFont="1" applyFill="1" applyProtection="1">
      <protection hidden="1"/>
    </xf>
    <xf numFmtId="3" fontId="5" fillId="20" borderId="36" xfId="0" applyNumberFormat="1" applyFont="1" applyFill="1" applyBorder="1" applyProtection="1">
      <protection hidden="1"/>
    </xf>
    <xf numFmtId="3" fontId="5" fillId="20" borderId="37" xfId="0" applyNumberFormat="1" applyFont="1" applyFill="1" applyBorder="1" applyProtection="1">
      <protection hidden="1"/>
    </xf>
    <xf numFmtId="3" fontId="6" fillId="0" borderId="32" xfId="0" applyNumberFormat="1" applyFont="1" applyBorder="1" applyProtection="1">
      <protection hidden="1"/>
    </xf>
    <xf numFmtId="3" fontId="5" fillId="20" borderId="38" xfId="0" applyNumberFormat="1" applyFont="1" applyFill="1" applyBorder="1" applyProtection="1">
      <protection hidden="1"/>
    </xf>
    <xf numFmtId="3" fontId="5" fillId="20" borderId="12" xfId="0" applyNumberFormat="1" applyFont="1" applyFill="1" applyBorder="1" applyProtection="1">
      <protection hidden="1"/>
    </xf>
    <xf numFmtId="0" fontId="1" fillId="9" borderId="0" xfId="0" applyFont="1" applyFill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9" fontId="5" fillId="21" borderId="0" xfId="3" applyFont="1" applyFill="1" applyProtection="1">
      <protection hidden="1"/>
    </xf>
    <xf numFmtId="9" fontId="0" fillId="21" borderId="0" xfId="3" applyFont="1" applyFill="1" applyProtection="1">
      <protection hidden="1"/>
    </xf>
    <xf numFmtId="0" fontId="7" fillId="20" borderId="1" xfId="0" applyFont="1" applyFill="1" applyBorder="1" applyAlignment="1" applyProtection="1">
      <alignment wrapText="1"/>
      <protection hidden="1"/>
    </xf>
    <xf numFmtId="9" fontId="5" fillId="20" borderId="26" xfId="3" applyFont="1" applyFill="1" applyBorder="1" applyProtection="1">
      <protection hidden="1"/>
    </xf>
    <xf numFmtId="9" fontId="5" fillId="20" borderId="2" xfId="3" applyFont="1" applyFill="1" applyBorder="1" applyProtection="1">
      <protection hidden="1"/>
    </xf>
    <xf numFmtId="9" fontId="5" fillId="20" borderId="13" xfId="3" applyFont="1" applyFill="1" applyBorder="1" applyProtection="1">
      <protection hidden="1"/>
    </xf>
    <xf numFmtId="9" fontId="5" fillId="20" borderId="17" xfId="3" applyFont="1" applyFill="1" applyBorder="1" applyProtection="1">
      <protection hidden="1"/>
    </xf>
    <xf numFmtId="3" fontId="5" fillId="20" borderId="2" xfId="0" applyNumberFormat="1" applyFont="1" applyFill="1" applyBorder="1" applyProtection="1">
      <protection hidden="1"/>
    </xf>
    <xf numFmtId="3" fontId="5" fillId="20" borderId="13" xfId="0" applyNumberFormat="1" applyFont="1" applyFill="1" applyBorder="1" applyProtection="1">
      <protection hidden="1"/>
    </xf>
    <xf numFmtId="3" fontId="5" fillId="20" borderId="32" xfId="0" applyNumberFormat="1" applyFont="1" applyFill="1" applyBorder="1" applyProtection="1">
      <protection hidden="1"/>
    </xf>
    <xf numFmtId="0" fontId="5" fillId="20" borderId="33" xfId="0" applyFont="1" applyFill="1" applyBorder="1" applyAlignment="1" applyProtection="1">
      <alignment horizontal="center" wrapText="1"/>
      <protection hidden="1"/>
    </xf>
    <xf numFmtId="0" fontId="6" fillId="20" borderId="1" xfId="0" applyFont="1" applyFill="1" applyBorder="1" applyAlignment="1" applyProtection="1">
      <alignment horizontal="center" wrapText="1"/>
      <protection hidden="1"/>
    </xf>
    <xf numFmtId="0" fontId="5" fillId="20" borderId="26" xfId="0" applyFont="1" applyFill="1" applyBorder="1" applyProtection="1">
      <protection hidden="1"/>
    </xf>
    <xf numFmtId="0" fontId="5" fillId="20" borderId="2" xfId="0" applyFont="1" applyFill="1" applyBorder="1" applyProtection="1">
      <protection hidden="1"/>
    </xf>
    <xf numFmtId="0" fontId="5" fillId="20" borderId="13" xfId="0" applyFont="1" applyFill="1" applyBorder="1" applyProtection="1">
      <protection hidden="1"/>
    </xf>
    <xf numFmtId="0" fontId="5" fillId="20" borderId="17" xfId="0" applyFont="1" applyFill="1" applyBorder="1" applyProtection="1">
      <protection hidden="1"/>
    </xf>
    <xf numFmtId="14" fontId="5" fillId="0" borderId="11" xfId="0" applyNumberFormat="1" applyFont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 applyProtection="1">
      <alignment horizontal="center" vertical="center"/>
      <protection hidden="1"/>
    </xf>
    <xf numFmtId="0" fontId="5" fillId="20" borderId="1" xfId="0" applyFont="1" applyFill="1" applyBorder="1" applyAlignment="1" applyProtection="1">
      <alignment horizontal="center" wrapText="1"/>
      <protection hidden="1"/>
    </xf>
    <xf numFmtId="9" fontId="5" fillId="17" borderId="0" xfId="3" applyFont="1" applyFill="1" applyProtection="1">
      <protection hidden="1"/>
    </xf>
    <xf numFmtId="9" fontId="0" fillId="17" borderId="0" xfId="3" applyFont="1" applyFill="1" applyProtection="1">
      <protection hidden="1"/>
    </xf>
    <xf numFmtId="0" fontId="11" fillId="10" borderId="0" xfId="0" applyFont="1" applyFill="1"/>
    <xf numFmtId="0" fontId="5" fillId="0" borderId="10" xfId="0" applyFont="1" applyBorder="1"/>
    <xf numFmtId="0" fontId="11" fillId="10" borderId="6" xfId="0" applyFont="1" applyFill="1" applyBorder="1"/>
    <xf numFmtId="0" fontId="11" fillId="10" borderId="19" xfId="0" applyFont="1" applyFill="1" applyBorder="1"/>
    <xf numFmtId="0" fontId="11" fillId="17" borderId="5" xfId="0" applyFont="1" applyFill="1" applyBorder="1"/>
    <xf numFmtId="0" fontId="11" fillId="17" borderId="6" xfId="0" applyFont="1" applyFill="1" applyBorder="1"/>
    <xf numFmtId="0" fontId="11" fillId="22" borderId="5" xfId="0" applyFont="1" applyFill="1" applyBorder="1"/>
    <xf numFmtId="0" fontId="11" fillId="22" borderId="6" xfId="0" applyFont="1" applyFill="1" applyBorder="1"/>
    <xf numFmtId="0" fontId="11" fillId="21" borderId="5" xfId="0" applyFont="1" applyFill="1" applyBorder="1"/>
    <xf numFmtId="0" fontId="11" fillId="21" borderId="6" xfId="0" applyFont="1" applyFill="1" applyBorder="1"/>
    <xf numFmtId="0" fontId="5" fillId="10" borderId="9" xfId="0" applyFont="1" applyFill="1" applyBorder="1"/>
    <xf numFmtId="0" fontId="5" fillId="10" borderId="19" xfId="0" applyFont="1" applyFill="1" applyBorder="1"/>
    <xf numFmtId="0" fontId="5" fillId="10" borderId="7" xfId="0" applyFont="1" applyFill="1" applyBorder="1"/>
    <xf numFmtId="17" fontId="5" fillId="19" borderId="5" xfId="0" applyNumberFormat="1" applyFont="1" applyFill="1" applyBorder="1"/>
    <xf numFmtId="0" fontId="5" fillId="19" borderId="6" xfId="0" applyFont="1" applyFill="1" applyBorder="1"/>
    <xf numFmtId="17" fontId="5" fillId="17" borderId="5" xfId="0" applyNumberFormat="1" applyFont="1" applyFill="1" applyBorder="1"/>
    <xf numFmtId="0" fontId="5" fillId="17" borderId="6" xfId="0" applyFont="1" applyFill="1" applyBorder="1"/>
    <xf numFmtId="17" fontId="5" fillId="15" borderId="5" xfId="0" applyNumberFormat="1" applyFont="1" applyFill="1" applyBorder="1"/>
    <xf numFmtId="0" fontId="5" fillId="15" borderId="6" xfId="0" applyFont="1" applyFill="1" applyBorder="1"/>
    <xf numFmtId="17" fontId="5" fillId="13" borderId="5" xfId="0" applyNumberFormat="1" applyFont="1" applyFill="1" applyBorder="1"/>
    <xf numFmtId="0" fontId="5" fillId="13" borderId="6" xfId="0" applyFont="1" applyFill="1" applyBorder="1"/>
    <xf numFmtId="17" fontId="5" fillId="14" borderId="16" xfId="0" applyNumberFormat="1" applyFont="1" applyFill="1" applyBorder="1"/>
    <xf numFmtId="0" fontId="5" fillId="14" borderId="19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0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14" fontId="0" fillId="0" borderId="0" xfId="0" applyNumberFormat="1"/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0" fillId="27" borderId="0" xfId="0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0" xfId="0" applyFont="1" applyFill="1" applyBorder="1" applyProtection="1">
      <protection hidden="1"/>
    </xf>
    <xf numFmtId="9" fontId="0" fillId="27" borderId="0" xfId="3" applyFont="1" applyFill="1" applyProtection="1">
      <protection hidden="1"/>
    </xf>
    <xf numFmtId="0" fontId="11" fillId="27" borderId="5" xfId="0" applyFont="1" applyFill="1" applyBorder="1"/>
    <xf numFmtId="0" fontId="11" fillId="27" borderId="6" xfId="0" applyFont="1" applyFill="1" applyBorder="1"/>
    <xf numFmtId="14" fontId="1" fillId="0" borderId="1" xfId="0" applyNumberFormat="1" applyFont="1" applyBorder="1"/>
    <xf numFmtId="0" fontId="5" fillId="16" borderId="0" xfId="0" applyFont="1" applyFill="1" applyProtection="1">
      <protection hidden="1"/>
    </xf>
    <xf numFmtId="9" fontId="5" fillId="16" borderId="0" xfId="3" applyFont="1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0" xfId="0" applyFont="1" applyFill="1" applyBorder="1" applyProtection="1">
      <protection hidden="1"/>
    </xf>
    <xf numFmtId="9" fontId="0" fillId="16" borderId="0" xfId="3" applyFont="1" applyFill="1" applyProtection="1">
      <protection hidden="1"/>
    </xf>
    <xf numFmtId="0" fontId="5" fillId="16" borderId="5" xfId="0" applyFont="1" applyFill="1" applyBorder="1"/>
    <xf numFmtId="0" fontId="5" fillId="16" borderId="6" xfId="0" applyFont="1" applyFill="1" applyBorder="1"/>
    <xf numFmtId="14" fontId="1" fillId="20" borderId="1" xfId="0" applyNumberFormat="1" applyFont="1" applyFill="1" applyBorder="1"/>
    <xf numFmtId="9" fontId="0" fillId="13" borderId="0" xfId="3" applyFont="1" applyFill="1" applyProtection="1">
      <protection hidden="1"/>
    </xf>
    <xf numFmtId="9" fontId="5" fillId="13" borderId="0" xfId="3" applyFont="1" applyFill="1" applyProtection="1">
      <protection hidden="1"/>
    </xf>
    <xf numFmtId="0" fontId="5" fillId="13" borderId="5" xfId="0" applyFont="1" applyFill="1" applyBorder="1"/>
    <xf numFmtId="0" fontId="0" fillId="28" borderId="0" xfId="0" applyFill="1" applyProtection="1">
      <protection hidden="1"/>
    </xf>
    <xf numFmtId="9" fontId="0" fillId="28" borderId="0" xfId="3" applyFont="1" applyFill="1" applyProtection="1">
      <protection hidden="1"/>
    </xf>
    <xf numFmtId="0" fontId="5" fillId="28" borderId="0" xfId="0" applyFont="1" applyFill="1" applyProtection="1">
      <protection hidden="1"/>
    </xf>
    <xf numFmtId="9" fontId="5" fillId="28" borderId="0" xfId="3" applyFont="1" applyFill="1" applyProtection="1">
      <protection hidden="1"/>
    </xf>
    <xf numFmtId="0" fontId="6" fillId="28" borderId="0" xfId="0" applyFont="1" applyFill="1" applyProtection="1">
      <protection hidden="1"/>
    </xf>
    <xf numFmtId="0" fontId="5" fillId="28" borderId="10" xfId="0" applyFont="1" applyFill="1" applyBorder="1" applyProtection="1">
      <protection hidden="1"/>
    </xf>
    <xf numFmtId="0" fontId="5" fillId="28" borderId="5" xfId="0" applyFont="1" applyFill="1" applyBorder="1"/>
    <xf numFmtId="0" fontId="5" fillId="28" borderId="6" xfId="0" applyFont="1" applyFill="1" applyBorder="1"/>
    <xf numFmtId="14" fontId="1" fillId="28" borderId="1" xfId="0" applyNumberFormat="1" applyFont="1" applyFill="1" applyBorder="1"/>
    <xf numFmtId="0" fontId="11" fillId="29" borderId="5" xfId="0" applyFont="1" applyFill="1" applyBorder="1"/>
    <xf numFmtId="0" fontId="11" fillId="29" borderId="6" xfId="0" applyFont="1" applyFill="1" applyBorder="1"/>
    <xf numFmtId="0" fontId="5" fillId="26" borderId="5" xfId="0" applyFont="1" applyFill="1" applyBorder="1"/>
    <xf numFmtId="0" fontId="5" fillId="26" borderId="6" xfId="0" applyFont="1" applyFill="1" applyBorder="1"/>
    <xf numFmtId="0" fontId="6" fillId="3" borderId="39" xfId="0" applyFont="1" applyFill="1" applyBorder="1" applyAlignment="1" applyProtection="1">
      <alignment horizontal="center" wrapText="1"/>
      <protection hidden="1"/>
    </xf>
    <xf numFmtId="3" fontId="6" fillId="0" borderId="27" xfId="0" applyNumberFormat="1" applyFont="1" applyBorder="1" applyProtection="1">
      <protection hidden="1"/>
    </xf>
    <xf numFmtId="3" fontId="6" fillId="0" borderId="28" xfId="0" applyNumberFormat="1" applyFont="1" applyBorder="1" applyProtection="1">
      <protection hidden="1"/>
    </xf>
    <xf numFmtId="3" fontId="6" fillId="0" borderId="29" xfId="0" applyNumberFormat="1" applyFont="1" applyBorder="1" applyProtection="1">
      <protection hidden="1"/>
    </xf>
    <xf numFmtId="3" fontId="6" fillId="0" borderId="41" xfId="0" applyNumberFormat="1" applyFont="1" applyBorder="1" applyProtection="1">
      <protection hidden="1"/>
    </xf>
    <xf numFmtId="0" fontId="5" fillId="30" borderId="0" xfId="0" applyFont="1" applyFill="1" applyProtection="1">
      <protection hidden="1"/>
    </xf>
    <xf numFmtId="9" fontId="5" fillId="30" borderId="0" xfId="3" applyFont="1" applyFill="1" applyProtection="1">
      <protection hidden="1"/>
    </xf>
    <xf numFmtId="0" fontId="6" fillId="30" borderId="0" xfId="0" applyFont="1" applyFill="1" applyProtection="1">
      <protection hidden="1"/>
    </xf>
    <xf numFmtId="0" fontId="5" fillId="30" borderId="10" xfId="0" applyFont="1" applyFill="1" applyBorder="1" applyProtection="1">
      <protection hidden="1"/>
    </xf>
    <xf numFmtId="0" fontId="0" fillId="30" borderId="0" xfId="0" applyFill="1" applyProtection="1">
      <protection hidden="1"/>
    </xf>
    <xf numFmtId="9" fontId="0" fillId="30" borderId="0" xfId="3" applyFont="1" applyFill="1" applyProtection="1">
      <protection hidden="1"/>
    </xf>
    <xf numFmtId="0" fontId="5" fillId="30" borderId="5" xfId="0" applyFont="1" applyFill="1" applyBorder="1"/>
    <xf numFmtId="0" fontId="5" fillId="30" borderId="6" xfId="0" applyFont="1" applyFill="1" applyBorder="1"/>
    <xf numFmtId="14" fontId="1" fillId="31" borderId="1" xfId="0" applyNumberFormat="1" applyFont="1" applyFill="1" applyBorder="1"/>
    <xf numFmtId="2" fontId="0" fillId="0" borderId="0" xfId="0" applyNumberFormat="1"/>
    <xf numFmtId="0" fontId="20" fillId="0" borderId="0" xfId="0" applyFont="1"/>
    <xf numFmtId="2" fontId="20" fillId="0" borderId="0" xfId="0" applyNumberFormat="1" applyFont="1"/>
    <xf numFmtId="0" fontId="5" fillId="32" borderId="0" xfId="0" applyFont="1" applyFill="1" applyProtection="1">
      <protection hidden="1"/>
    </xf>
    <xf numFmtId="9" fontId="5" fillId="32" borderId="0" xfId="3" applyFont="1" applyFill="1" applyProtection="1">
      <protection hidden="1"/>
    </xf>
    <xf numFmtId="0" fontId="6" fillId="32" borderId="0" xfId="0" applyFont="1" applyFill="1" applyProtection="1">
      <protection hidden="1"/>
    </xf>
    <xf numFmtId="0" fontId="5" fillId="32" borderId="10" xfId="0" applyFont="1" applyFill="1" applyBorder="1" applyProtection="1">
      <protection hidden="1"/>
    </xf>
    <xf numFmtId="0" fontId="0" fillId="32" borderId="0" xfId="0" applyFill="1" applyProtection="1">
      <protection hidden="1"/>
    </xf>
    <xf numFmtId="9" fontId="0" fillId="32" borderId="0" xfId="3" applyFont="1" applyFill="1" applyProtection="1">
      <protection hidden="1"/>
    </xf>
    <xf numFmtId="0" fontId="5" fillId="32" borderId="5" xfId="0" applyFont="1" applyFill="1" applyBorder="1"/>
    <xf numFmtId="0" fontId="5" fillId="32" borderId="6" xfId="0" applyFont="1" applyFill="1" applyBorder="1"/>
    <xf numFmtId="14" fontId="5" fillId="0" borderId="40" xfId="0" applyNumberFormat="1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14" fontId="5" fillId="0" borderId="2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508000</xdr:colOff>
      <xdr:row>69</xdr:row>
      <xdr:rowOff>101600</xdr:rowOff>
    </xdr:to>
    <xdr:pic>
      <xdr:nvPicPr>
        <xdr:cNvPr id="2" name="Picture 1" descr="Screen Shot 2016-12-19 at 4.44.55 P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461000" cy="8255000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2</xdr:row>
      <xdr:rowOff>50800</xdr:rowOff>
    </xdr:from>
    <xdr:to>
      <xdr:col>8</xdr:col>
      <xdr:colOff>1890954</xdr:colOff>
      <xdr:row>8</xdr:row>
      <xdr:rowOff>114300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4800" y="444500"/>
          <a:ext cx="3008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8"/>
  <sheetViews>
    <sheetView tabSelected="1" workbookViewId="0">
      <selection activeCell="H32" sqref="H32"/>
    </sheetView>
  </sheetViews>
  <sheetFormatPr baseColWidth="10" defaultRowHeight="14" x14ac:dyDescent="0.15"/>
  <cols>
    <col min="1" max="6" width="10.83203125" style="201"/>
    <col min="7" max="7" width="16.6640625" style="201" customWidth="1"/>
    <col min="8" max="8" width="20.33203125" style="201" customWidth="1"/>
    <col min="9" max="9" width="29.33203125" style="201" customWidth="1"/>
    <col min="10" max="12" width="10.83203125" style="201"/>
    <col min="13" max="13" width="12.83203125" style="201" customWidth="1"/>
    <col min="14" max="16384" width="10.83203125" style="201"/>
  </cols>
  <sheetData>
    <row r="1" spans="1:20" x14ac:dyDescent="0.15">
      <c r="A1" s="34" t="s">
        <v>158</v>
      </c>
      <c r="B1" s="25"/>
      <c r="C1" s="25"/>
      <c r="D1" s="25"/>
      <c r="E1" s="25"/>
      <c r="F1" s="25"/>
      <c r="G1" s="25"/>
      <c r="H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5" thickBot="1" x14ac:dyDescent="0.2">
      <c r="A2" s="35" t="s">
        <v>52</v>
      </c>
      <c r="B2" s="35"/>
      <c r="C2" s="35"/>
      <c r="D2" s="25"/>
      <c r="E2" s="25"/>
      <c r="F2" s="25"/>
      <c r="G2" s="25"/>
      <c r="H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spans="1:20" x14ac:dyDescent="0.15">
      <c r="A3" s="35" t="s">
        <v>96</v>
      </c>
      <c r="B3" s="35"/>
      <c r="C3" s="35"/>
      <c r="D3" s="25"/>
      <c r="E3" s="25"/>
      <c r="F3" s="25"/>
      <c r="G3" s="25"/>
      <c r="H3" s="25"/>
      <c r="J3" s="38" t="s">
        <v>98</v>
      </c>
      <c r="K3" s="23"/>
      <c r="L3" s="23"/>
      <c r="M3" s="23"/>
      <c r="N3" s="23"/>
      <c r="O3" s="23"/>
      <c r="P3" s="23"/>
      <c r="Q3" s="23"/>
      <c r="R3" s="23"/>
      <c r="S3" s="23"/>
      <c r="T3" s="211"/>
    </row>
    <row r="4" spans="1:20" x14ac:dyDescent="0.15">
      <c r="A4" s="25"/>
      <c r="B4" s="25"/>
      <c r="C4" s="25"/>
      <c r="D4" s="25"/>
      <c r="E4" s="25"/>
      <c r="F4" s="25"/>
      <c r="G4" s="25"/>
      <c r="H4" s="25"/>
      <c r="J4" s="24" t="s">
        <v>99</v>
      </c>
      <c r="K4" s="25"/>
      <c r="L4" s="25"/>
      <c r="M4" s="25"/>
      <c r="N4" s="25"/>
      <c r="O4" s="25"/>
      <c r="P4" s="25"/>
      <c r="Q4" s="25"/>
      <c r="R4" s="25"/>
      <c r="S4" s="25"/>
      <c r="T4" s="26"/>
    </row>
    <row r="5" spans="1:20" x14ac:dyDescent="0.15">
      <c r="A5" s="36" t="s">
        <v>177</v>
      </c>
      <c r="B5" s="25"/>
      <c r="C5" s="25"/>
      <c r="D5" s="25"/>
      <c r="E5" s="25"/>
      <c r="F5" s="25"/>
      <c r="G5" s="25"/>
      <c r="H5" s="25"/>
      <c r="J5" s="24" t="s">
        <v>100</v>
      </c>
      <c r="K5" s="25"/>
      <c r="L5" s="25"/>
      <c r="M5" s="25"/>
      <c r="N5" s="25"/>
      <c r="O5" s="25"/>
      <c r="P5" s="25"/>
      <c r="Q5" s="25"/>
      <c r="R5" s="25"/>
      <c r="S5" s="25"/>
      <c r="T5" s="26"/>
    </row>
    <row r="6" spans="1:20" x14ac:dyDescent="0.15">
      <c r="A6" s="25" t="s">
        <v>53</v>
      </c>
      <c r="B6" s="25"/>
      <c r="C6" s="25"/>
      <c r="D6" s="25"/>
      <c r="E6" s="25"/>
      <c r="F6" s="25"/>
      <c r="G6" s="25"/>
      <c r="H6" s="25"/>
      <c r="J6" s="24" t="s">
        <v>101</v>
      </c>
      <c r="K6" s="25"/>
      <c r="L6" s="25"/>
      <c r="M6" s="25"/>
      <c r="N6" s="25"/>
      <c r="O6" s="25"/>
      <c r="P6" s="25"/>
      <c r="Q6" s="25"/>
      <c r="R6" s="25"/>
      <c r="S6" s="25"/>
      <c r="T6" s="26"/>
    </row>
    <row r="7" spans="1:20" x14ac:dyDescent="0.15">
      <c r="A7" s="25" t="s">
        <v>97</v>
      </c>
      <c r="B7" s="25"/>
      <c r="C7" s="25"/>
      <c r="D7" s="25"/>
      <c r="E7" s="25"/>
      <c r="F7" s="25"/>
      <c r="G7" s="25"/>
      <c r="H7" s="25"/>
      <c r="J7" s="24" t="s">
        <v>102</v>
      </c>
      <c r="K7" s="25"/>
      <c r="L7" s="25"/>
      <c r="M7" s="25"/>
      <c r="N7" s="25"/>
      <c r="O7" s="25"/>
      <c r="P7" s="25"/>
      <c r="Q7" s="25"/>
      <c r="R7" s="25"/>
      <c r="S7" s="25"/>
      <c r="T7" s="26"/>
    </row>
    <row r="8" spans="1:20" x14ac:dyDescent="0.15">
      <c r="A8" s="25"/>
      <c r="B8" s="25"/>
      <c r="C8" s="25"/>
      <c r="D8" s="25"/>
      <c r="E8" s="25"/>
      <c r="F8" s="25"/>
      <c r="G8" s="25"/>
      <c r="H8" s="36"/>
      <c r="J8" s="24" t="s">
        <v>103</v>
      </c>
      <c r="K8" s="25"/>
      <c r="L8" s="25"/>
      <c r="M8" s="25"/>
      <c r="N8" s="25"/>
      <c r="O8" s="25"/>
      <c r="P8" s="25"/>
      <c r="Q8" s="25"/>
      <c r="R8" s="25"/>
      <c r="S8" s="25"/>
      <c r="T8" s="26"/>
    </row>
    <row r="9" spans="1:20" x14ac:dyDescent="0.15">
      <c r="A9" s="37"/>
      <c r="B9" s="25"/>
      <c r="C9" s="25"/>
      <c r="D9" s="25"/>
      <c r="E9" s="25"/>
      <c r="F9" s="25"/>
      <c r="G9" s="25"/>
      <c r="H9" s="25"/>
      <c r="J9" s="24" t="s">
        <v>85</v>
      </c>
      <c r="K9" s="25"/>
      <c r="L9" s="25"/>
      <c r="M9" s="25"/>
      <c r="N9" s="25"/>
      <c r="O9" s="25"/>
      <c r="P9" s="25"/>
      <c r="Q9" s="25"/>
      <c r="R9" s="25"/>
      <c r="S9" s="25"/>
      <c r="T9" s="26"/>
    </row>
    <row r="10" spans="1:20" ht="15" thickBot="1" x14ac:dyDescent="0.2">
      <c r="A10" s="36" t="s">
        <v>54</v>
      </c>
      <c r="B10" s="25"/>
      <c r="C10" s="25"/>
      <c r="D10" s="25"/>
      <c r="E10" s="25"/>
      <c r="F10" s="25"/>
      <c r="G10" s="25"/>
      <c r="H10" s="25"/>
      <c r="J10" s="28" t="s">
        <v>86</v>
      </c>
      <c r="K10" s="29"/>
      <c r="L10" s="29"/>
      <c r="M10" s="29"/>
      <c r="N10" s="202"/>
      <c r="O10" s="202"/>
      <c r="P10" s="202"/>
      <c r="Q10" s="29"/>
      <c r="R10" s="29"/>
      <c r="S10" s="29"/>
      <c r="T10" s="212"/>
    </row>
    <row r="11" spans="1:20" x14ac:dyDescent="0.15">
      <c r="A11" s="25" t="s">
        <v>125</v>
      </c>
      <c r="B11" s="25"/>
      <c r="C11" s="25"/>
      <c r="D11" s="25"/>
      <c r="E11" s="25"/>
      <c r="F11" s="25"/>
      <c r="G11" s="25"/>
      <c r="H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x14ac:dyDescent="0.15">
      <c r="A12" s="201" t="s">
        <v>180</v>
      </c>
      <c r="B12" s="25"/>
      <c r="C12" s="25"/>
      <c r="D12" s="25"/>
      <c r="E12" s="25"/>
      <c r="F12" s="25"/>
      <c r="G12" s="25"/>
      <c r="H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x14ac:dyDescent="0.15">
      <c r="A13" s="201" t="s">
        <v>181</v>
      </c>
      <c r="H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15" thickBot="1" x14ac:dyDescent="0.2">
      <c r="A14" s="25" t="s">
        <v>93</v>
      </c>
      <c r="B14" s="25"/>
      <c r="C14" s="25"/>
      <c r="D14" s="25"/>
      <c r="E14" s="25"/>
      <c r="F14" s="25"/>
      <c r="G14" s="25"/>
      <c r="H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x14ac:dyDescent="0.15">
      <c r="A15" s="25"/>
      <c r="B15" s="25"/>
      <c r="C15" s="25"/>
      <c r="D15" s="25"/>
      <c r="E15" s="25"/>
      <c r="F15" s="25"/>
      <c r="G15" s="25"/>
      <c r="H15" s="25"/>
      <c r="J15" s="48" t="s">
        <v>92</v>
      </c>
      <c r="K15" s="49"/>
      <c r="L15" s="25"/>
      <c r="M15" s="39" t="s">
        <v>89</v>
      </c>
      <c r="N15" s="40"/>
      <c r="O15" s="40"/>
      <c r="P15" s="41"/>
      <c r="Q15" s="25"/>
      <c r="R15" s="25"/>
      <c r="S15" s="25"/>
      <c r="T15" s="25"/>
    </row>
    <row r="16" spans="1:20" x14ac:dyDescent="0.15">
      <c r="A16" s="25" t="s">
        <v>155</v>
      </c>
      <c r="B16" s="25"/>
      <c r="C16" s="25"/>
      <c r="D16" s="25"/>
      <c r="E16" s="25"/>
      <c r="F16" s="25"/>
      <c r="G16" s="25"/>
      <c r="H16" s="25"/>
      <c r="J16" s="42" t="s">
        <v>87</v>
      </c>
      <c r="K16" s="26"/>
      <c r="L16" s="25"/>
      <c r="M16" s="42" t="s">
        <v>90</v>
      </c>
      <c r="N16" s="43"/>
      <c r="O16" s="43"/>
      <c r="P16" s="44"/>
      <c r="Q16" s="25"/>
      <c r="R16" s="25"/>
      <c r="S16" s="25"/>
      <c r="T16" s="25"/>
    </row>
    <row r="17" spans="1:20" x14ac:dyDescent="0.15">
      <c r="A17" s="25" t="s">
        <v>94</v>
      </c>
      <c r="B17" s="25"/>
      <c r="C17" s="25"/>
      <c r="D17" s="25"/>
      <c r="E17" s="51"/>
      <c r="F17" s="25"/>
      <c r="G17" s="25"/>
      <c r="H17" s="25"/>
      <c r="J17" s="53" t="s">
        <v>114</v>
      </c>
      <c r="K17" s="203"/>
      <c r="L17" s="25"/>
      <c r="M17" s="42" t="s">
        <v>91</v>
      </c>
      <c r="N17" s="43"/>
      <c r="O17" s="43"/>
      <c r="P17" s="44"/>
      <c r="Q17" s="25"/>
      <c r="R17" s="25"/>
      <c r="S17" s="25"/>
      <c r="T17" s="25"/>
    </row>
    <row r="18" spans="1:20" ht="15" thickBot="1" x14ac:dyDescent="0.2">
      <c r="A18" s="25"/>
      <c r="B18" s="25"/>
      <c r="C18" s="25"/>
      <c r="D18" s="25"/>
      <c r="E18" s="25"/>
      <c r="F18" s="25"/>
      <c r="G18" s="25"/>
      <c r="H18" s="25"/>
      <c r="J18" s="54" t="s">
        <v>121</v>
      </c>
      <c r="K18" s="204"/>
      <c r="L18" s="25"/>
      <c r="M18" s="45" t="s">
        <v>124</v>
      </c>
      <c r="N18" s="46"/>
      <c r="O18" s="46"/>
      <c r="P18" s="47"/>
      <c r="Q18" s="25"/>
      <c r="R18" s="25"/>
      <c r="S18" s="25"/>
      <c r="T18" s="25"/>
    </row>
    <row r="19" spans="1:20" x14ac:dyDescent="0.15">
      <c r="A19" s="25" t="s">
        <v>95</v>
      </c>
      <c r="B19" s="25"/>
      <c r="C19" s="25"/>
      <c r="D19" s="25"/>
      <c r="E19" s="25"/>
      <c r="F19" s="25"/>
      <c r="G19" s="25"/>
      <c r="H19" s="25"/>
      <c r="L19" s="25"/>
      <c r="O19" s="25"/>
      <c r="P19" s="25"/>
      <c r="Q19" s="25"/>
      <c r="R19" s="25"/>
      <c r="S19" s="25"/>
      <c r="T19" s="25"/>
    </row>
    <row r="20" spans="1:20" x14ac:dyDescent="0.15">
      <c r="J20" s="25"/>
      <c r="K20" s="25"/>
      <c r="L20" s="25"/>
      <c r="O20" s="25"/>
      <c r="P20" s="25"/>
      <c r="Q20" s="25"/>
      <c r="R20" s="25"/>
      <c r="S20" s="25"/>
      <c r="T20" s="25"/>
    </row>
    <row r="21" spans="1:20" ht="15" thickBot="1" x14ac:dyDescent="0.2"/>
    <row r="22" spans="1:20" x14ac:dyDescent="0.15">
      <c r="J22" s="213" t="s">
        <v>30</v>
      </c>
      <c r="K22" s="211"/>
    </row>
    <row r="23" spans="1:20" x14ac:dyDescent="0.15">
      <c r="J23" s="287" t="s">
        <v>31</v>
      </c>
      <c r="K23" s="288">
        <v>2024</v>
      </c>
    </row>
    <row r="24" spans="1:20" x14ac:dyDescent="0.15">
      <c r="J24" s="275" t="s">
        <v>113</v>
      </c>
      <c r="K24" s="276">
        <v>2023</v>
      </c>
    </row>
    <row r="25" spans="1:20" x14ac:dyDescent="0.15">
      <c r="J25" s="262" t="s">
        <v>31</v>
      </c>
      <c r="K25" s="263">
        <v>2023</v>
      </c>
    </row>
    <row r="26" spans="1:20" x14ac:dyDescent="0.15">
      <c r="J26" s="257" t="s">
        <v>113</v>
      </c>
      <c r="K26" s="258">
        <v>2022</v>
      </c>
    </row>
    <row r="27" spans="1:20" x14ac:dyDescent="0.15">
      <c r="J27" s="250" t="s">
        <v>31</v>
      </c>
      <c r="K27" s="221">
        <v>2022</v>
      </c>
    </row>
    <row r="28" spans="1:20" x14ac:dyDescent="0.15">
      <c r="J28" s="245" t="s">
        <v>113</v>
      </c>
      <c r="K28" s="246">
        <v>2021</v>
      </c>
    </row>
    <row r="29" spans="1:20" x14ac:dyDescent="0.15">
      <c r="J29" s="237" t="s">
        <v>31</v>
      </c>
      <c r="K29" s="238">
        <v>2021</v>
      </c>
    </row>
    <row r="30" spans="1:20" x14ac:dyDescent="0.15">
      <c r="J30" s="260" t="s">
        <v>113</v>
      </c>
      <c r="K30" s="261">
        <v>2020</v>
      </c>
    </row>
    <row r="31" spans="1:20" x14ac:dyDescent="0.15">
      <c r="J31" s="205" t="s">
        <v>31</v>
      </c>
      <c r="K31" s="206">
        <v>2020</v>
      </c>
    </row>
    <row r="32" spans="1:20" x14ac:dyDescent="0.15">
      <c r="J32" s="207" t="s">
        <v>113</v>
      </c>
      <c r="K32" s="208">
        <v>2019</v>
      </c>
    </row>
    <row r="33" spans="10:11" x14ac:dyDescent="0.15">
      <c r="J33" s="209" t="s">
        <v>31</v>
      </c>
      <c r="K33" s="210">
        <v>2019</v>
      </c>
    </row>
    <row r="34" spans="10:11" x14ac:dyDescent="0.15">
      <c r="J34" s="214" t="s">
        <v>113</v>
      </c>
      <c r="K34" s="215">
        <v>2018</v>
      </c>
    </row>
    <row r="35" spans="10:11" x14ac:dyDescent="0.15">
      <c r="J35" s="216" t="s">
        <v>31</v>
      </c>
      <c r="K35" s="217">
        <v>2018</v>
      </c>
    </row>
    <row r="36" spans="10:11" x14ac:dyDescent="0.15">
      <c r="J36" s="218" t="s">
        <v>113</v>
      </c>
      <c r="K36" s="219">
        <v>2017</v>
      </c>
    </row>
    <row r="37" spans="10:11" x14ac:dyDescent="0.15">
      <c r="J37" s="220" t="s">
        <v>31</v>
      </c>
      <c r="K37" s="221">
        <v>2017</v>
      </c>
    </row>
    <row r="38" spans="10:11" ht="15" thickBot="1" x14ac:dyDescent="0.2">
      <c r="J38" s="222" t="s">
        <v>31</v>
      </c>
      <c r="K38" s="223">
        <v>2016</v>
      </c>
    </row>
    <row r="68" spans="1:1" x14ac:dyDescent="0.15">
      <c r="A68" s="201" t="s">
        <v>88</v>
      </c>
    </row>
  </sheetData>
  <sheetProtection algorithmName="SHA-512" hashValue="1QLim+uaLo4tvhlvgXVpWVQ6DIwZbXrmKI52/BoISeB18zmaT+3Q3tqw/EKb8jW7YlNa82zHzeLw9l80wZTb3w==" saltValue="4uEFt7Z0e7nOeEFb5cN7Sw==" spinCount="100000" sheet="1" objects="1" scenarios="1"/>
  <phoneticPr fontId="4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43E75-2BB7-C44E-ADDD-E7145281F436}">
  <sheetPr codeName="Sheet16">
    <tabColor theme="5" tint="0.39997558519241921"/>
  </sheetPr>
  <dimension ref="A1:BS622"/>
  <sheetViews>
    <sheetView workbookViewId="0">
      <selection activeCell="G11" sqref="G11"/>
    </sheetView>
  </sheetViews>
  <sheetFormatPr baseColWidth="10" defaultRowHeight="15" x14ac:dyDescent="0.2"/>
  <cols>
    <col min="1" max="1" width="14.83203125" style="78" customWidth="1"/>
    <col min="2" max="2" width="20.1640625" style="78" customWidth="1"/>
    <col min="3" max="3" width="15" style="78" customWidth="1"/>
    <col min="4" max="4" width="14.1640625" style="78" customWidth="1"/>
    <col min="5" max="6" width="14.1640625" style="200" hidden="1" customWidth="1"/>
    <col min="7" max="10" width="14.1640625" style="78" customWidth="1"/>
    <col min="11" max="12" width="14.1640625" style="78" hidden="1" customWidth="1"/>
    <col min="13" max="17" width="14.1640625" style="78" customWidth="1"/>
    <col min="18" max="21" width="14.1640625" style="78" hidden="1" customWidth="1"/>
    <col min="22" max="35" width="14.1640625" style="78" customWidth="1"/>
    <col min="36" max="71" width="12.5" style="78" customWidth="1"/>
    <col min="72" max="16384" width="10.83203125" style="78"/>
  </cols>
  <sheetData>
    <row r="1" spans="1:71" x14ac:dyDescent="0.2">
      <c r="A1" s="77" t="s">
        <v>21</v>
      </c>
      <c r="B1" s="77"/>
      <c r="C1" s="77"/>
      <c r="D1" s="77"/>
      <c r="E1" s="199"/>
      <c r="F1" s="199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</row>
    <row r="2" spans="1:71" x14ac:dyDescent="0.2">
      <c r="A2" s="79" t="s">
        <v>80</v>
      </c>
      <c r="B2" s="77"/>
      <c r="C2" s="77"/>
      <c r="D2" s="77"/>
      <c r="E2" s="199"/>
      <c r="F2" s="199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</row>
    <row r="3" spans="1:71" ht="16" thickBot="1" x14ac:dyDescent="0.25">
      <c r="A3" s="77"/>
      <c r="B3" s="80"/>
      <c r="C3" s="77"/>
      <c r="D3" s="77"/>
      <c r="E3" s="199"/>
      <c r="F3" s="199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</row>
    <row r="6" spans="1:71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</row>
    <row r="8" spans="1:71" ht="20" customHeight="1" x14ac:dyDescent="0.2">
      <c r="A8" s="292" t="str">
        <f>'WA Apr 2020'!D2</f>
        <v>South West</v>
      </c>
      <c r="B8" s="63" t="str">
        <f>'WA Apr 2020'!F2</f>
        <v>Alinta Energy</v>
      </c>
      <c r="C8" s="119" t="str">
        <f>'WA Apr 2020'!G2</f>
        <v>Business</v>
      </c>
      <c r="D8" s="113">
        <f>365*'WA Apr 2020'!H2/100</f>
        <v>133.65636363636364</v>
      </c>
      <c r="E8" s="183">
        <f>IF('WA Apr 2020'!AQ2=3,0.5,IF('WA Apr 2020'!AQ2=2,0.33,0))</f>
        <v>0.5</v>
      </c>
      <c r="F8" s="183">
        <f>1-E8</f>
        <v>0.5</v>
      </c>
      <c r="G8" s="113">
        <f>IF('WA Apr 2020'!K2="",($C$5*E8/'WA Apr 2020'!AQ2*'WA Apr 2020'!W2/100)*'WA Apr 2020'!AQ2,IF($C$5*E8/'WA Apr 2020'!AQ2&gt;='WA Apr 2020'!L2,('WA Apr 2020'!L2*'WA Apr 2020'!W2/100)*'WA Apr 2020'!AQ2,($C$5*E8/'WA Apr 2020'!AQ2*'WA Apr 2020'!W2/100)*'WA Apr 2020'!AQ2))</f>
        <v>1745.4545454545453</v>
      </c>
      <c r="H8" s="113">
        <f>IF(AND('WA Apr 2020'!P2&gt;0,'WA Apr 2020'!O2&gt;0),IF(($C$5*E8/'WA Apr 2020'!AQ2&lt;SUM('WA Apr 2020'!L2:P2)),(0),($C$5*E8/'WA Apr 2020'!AQ2-SUM('WA Apr 2020'!L2:P2))*'WA Apr 2020'!AB2/100)* 'WA Apr 2020'!AQ2,IF(AND('WA Apr 2020'!O2&gt;0,'WA Apr 2020'!P2=""),IF(($C$5*E8/'WA Apr 2020'!AQ2&lt; SUM('WA Apr 2020'!L2:O2)),(0),($C$5*E8/'WA Apr 2020'!AQ2-SUM('WA Apr 2020'!L2:O2))*'WA Apr 2020'!AA2/100)* 'WA Apr 2020'!AQ2,IF(AND('WA Apr 2020'!N2&gt;0,'WA Apr 2020'!O2=""),IF(($C$5*E8/'WA Apr 2020'!AQ2&lt; SUM('WA Apr 2020'!L2:N2)),(0),($C$5*E8/'WA Apr 2020'!AQ2-SUM('WA Apr 2020'!L2:N2))*'WA Apr 2020'!Z2/100)* 'WA Apr 2020'!AQ2,IF(AND('WA Apr 2020'!M2&gt;0,'WA Apr 2020'!N2=""),IF(($C$5*E8/'WA Apr 2020'!AQ2&lt;'WA Apr 2020'!M2+'WA Apr 2020'!L2),(0),(($C$5*E8/'WA Apr 2020'!AQ2-('WA Apr 2020'!M2+'WA Apr 2020'!L2))*'WA Apr 2020'!Y2/100))*'WA Apr 2020'!AQ2,IF(AND('WA Apr 2020'!L2&gt;0,'WA Apr 2020'!M2=""&gt;0),IF(($C$5*E8/'WA Apr 2020'!AQ2&lt;'WA Apr 2020'!L2),(0),($C$5*E8/'WA Apr 2020'!AQ2-'WA Apr 2020'!L2)*'WA Apr 2020'!X2/100)*'WA Apr 2020'!AQ2,0)))))</f>
        <v>0</v>
      </c>
      <c r="I8" s="113">
        <f>IF('WA Apr 2020'!K2="",($C$5*F8/'WA Apr 2020'!AR2*'WA Apr 2020'!AC2/100)*'WA Apr 2020'!AR2,IF($C$5*F8/'WA Apr 2020'!AR2&gt;='WA Apr 2020'!L2,('WA Apr 2020'!L2*'WA Apr 2020'!AC2/100)*'WA Apr 2020'!AR2,($C$5*F8/'WA Apr 2020'!AR2*'WA Apr 2020'!AC2/100)*'WA Apr 2020'!AR2))</f>
        <v>1745.4545454545453</v>
      </c>
      <c r="J8" s="113">
        <f>IF(AND('WA Apr 2020'!P2&gt;0,'WA Apr 2020'!O2&gt;0),IF(($C$5*F8/'WA Apr 2020'!AR2&lt;SUM('WA Apr 2020'!L2:P2)),(0),($C$5*F8/'WA Apr 2020'!AR2-SUM('WA Apr 2020'!L2:P2))*'WA Apr 2020'!AB2/100)* 'WA Apr 2020'!AR2,IF(AND('WA Apr 2020'!O2&gt;0,'WA Apr 2020'!P2=""),IF(($C$5*F8/'WA Apr 2020'!AR2&lt; SUM('WA Apr 2020'!L2:O2)),(0),($C$5*F8/'WA Apr 2020'!AR2-SUM('WA Apr 2020'!L2:O2))*'WA Apr 2020'!AG2/100)* 'WA Apr 2020'!AR2,IF(AND('WA Apr 2020'!N2&gt;0,'WA Apr 2020'!O2=""),IF(($C$5*F8/'WA Apr 2020'!AR2&lt; SUM('WA Apr 2020'!L2:N2)),(0),($C$5*F8/'WA Apr 2020'!AR2-SUM('WA Apr 2020'!L2:N2))*'WA Apr 2020'!AF2/100)* 'WA Apr 2020'!AR2,IF(AND('WA Apr 2020'!M2&gt;0,'WA Apr 2020'!N2=""),IF(($C$5*F8/'WA Apr 2020'!AR2&lt;'WA Apr 2020'!M2+'WA Apr 2020'!L2),(0),(($C$5*F8/'WA Apr 2020'!AR2-('WA Apr 2020'!M2+'WA Apr 2020'!L2))*'WA Apr 2020'!AE2/100))*'WA Apr 2020'!AR2,IF(AND('WA Apr 2020'!L2&gt;0,'WA Apr 2020'!M2=""&gt;0),IF(($C$5*F8/'WA Apr 2020'!AR2&lt;'WA Apr 2020'!L2),(0),($C$5*F8/'WA Apr 2020'!AR2-'WA Apr 2020'!L2)*'WA Apr 2020'!AD2/100)*'WA Apr 2020'!AR2,0)))))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Apr 2020'!AT2</f>
        <v>0</v>
      </c>
      <c r="O8" s="116">
        <f>'WA Apr 2020'!AU2</f>
        <v>0</v>
      </c>
      <c r="P8" s="116">
        <f>'WA Apr 2020'!AV2</f>
        <v>0</v>
      </c>
      <c r="Q8" s="116">
        <f>'WA Apr 2020'!AW2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Apr 2020'!BF2</f>
        <v>0</v>
      </c>
      <c r="Y8" s="131" t="str">
        <f>'WA Apr 2020'!BG2</f>
        <v>n</v>
      </c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</row>
    <row r="9" spans="1:71" ht="20" customHeight="1" x14ac:dyDescent="0.2">
      <c r="A9" s="293"/>
      <c r="B9" s="63" t="str">
        <f>'WA Apr 2020'!F3</f>
        <v>AGL</v>
      </c>
      <c r="C9" s="119" t="str">
        <f>'WA Apr 2020'!G3</f>
        <v>Business Savers</v>
      </c>
      <c r="D9" s="120">
        <f>365*'WA Apr 2020'!H3/100</f>
        <v>130.88900000000001</v>
      </c>
      <c r="E9" s="184">
        <f>IF('WA Apr 2020'!AQ3=3,0.5,IF('WA Apr 2020'!AQ3=2,0.33,0))</f>
        <v>0.5</v>
      </c>
      <c r="F9" s="184">
        <f t="shared" ref="F9:F12" si="2">1-E9</f>
        <v>0.5</v>
      </c>
      <c r="G9" s="120">
        <f>IF('WA Apr 2020'!K3="",($C$5*E9/'WA Apr 2020'!AQ3*'WA Apr 2020'!W3/100)*'WA Apr 2020'!AQ3,IF($C$5*E9/'WA Apr 2020'!AQ3&gt;='WA Apr 2020'!L3,('WA Apr 2020'!L3*'WA Apr 2020'!W3/100)*'WA Apr 2020'!AQ3,($C$5*E9/'WA Apr 2020'!AQ3*'WA Apr 2020'!W3/100)*'WA Apr 2020'!AQ3))</f>
        <v>1745.4545454545453</v>
      </c>
      <c r="H9" s="120">
        <f>IF(AND('WA Apr 2020'!P3&gt;0,'WA Apr 2020'!O3&gt;0),IF(($C$5*E9/'WA Apr 2020'!AQ3&lt;SUM('WA Apr 2020'!L3:P3)),(0),($C$5*E9/'WA Apr 2020'!AQ3-SUM('WA Apr 2020'!L3:P3))*'WA Apr 2020'!AB3/100)* 'WA Apr 2020'!AQ3,IF(AND('WA Apr 2020'!O3&gt;0,'WA Apr 2020'!P3=""),IF(($C$5*E9/'WA Apr 2020'!AQ3&lt; SUM('WA Apr 2020'!L3:O3)),(0),($C$5*E9/'WA Apr 2020'!AQ3-SUM('WA Apr 2020'!L3:O3))*'WA Apr 2020'!AA3/100)* 'WA Apr 2020'!AQ3,IF(AND('WA Apr 2020'!N3&gt;0,'WA Apr 2020'!O3=""),IF(($C$5*E9/'WA Apr 2020'!AQ3&lt; SUM('WA Apr 2020'!L3:N3)),(0),($C$5*E9/'WA Apr 2020'!AQ3-SUM('WA Apr 2020'!L3:N3))*'WA Apr 2020'!Z3/100)* 'WA Apr 2020'!AQ3,IF(AND('WA Apr 2020'!M3&gt;0,'WA Apr 2020'!N3=""),IF(($C$5*E9/'WA Apr 2020'!AQ3&lt;'WA Apr 2020'!M3+'WA Apr 2020'!L3),(0),(($C$5*E9/'WA Apr 2020'!AQ3-('WA Apr 2020'!M3+'WA Apr 2020'!L3))*'WA Apr 2020'!Y3/100))*'WA Apr 2020'!AQ3,IF(AND('WA Apr 2020'!L3&gt;0,'WA Apr 2020'!M3=""&gt;0),IF(($C$5*E9/'WA Apr 2020'!AQ3&lt;'WA Apr 2020'!L3),(0),($C$5*E9/'WA Apr 2020'!AQ3-'WA Apr 2020'!L3)*'WA Apr 2020'!X3/100)*'WA Apr 2020'!AQ3,0)))))</f>
        <v>0</v>
      </c>
      <c r="I9" s="120">
        <f>IF('WA Apr 2020'!K3="",($C$5*F9/'WA Apr 2020'!AR3*'WA Apr 2020'!AC3/100)*'WA Apr 2020'!AR3,IF($C$5*F9/'WA Apr 2020'!AR3&gt;='WA Apr 2020'!L3,('WA Apr 2020'!L3*'WA Apr 2020'!AC3/100)*'WA Apr 2020'!AR3,($C$5*F9/'WA Apr 2020'!AR3*'WA Apr 2020'!AC3/100)*'WA Apr 2020'!AR3))</f>
        <v>1745.4545454545453</v>
      </c>
      <c r="J9" s="120">
        <f>IF(AND('WA Apr 2020'!P3&gt;0,'WA Apr 2020'!O3&gt;0),IF(($C$5*F9/'WA Apr 2020'!AR3&lt;SUM('WA Apr 2020'!L3:P3)),(0),($C$5*F9/'WA Apr 2020'!AR3-SUM('WA Apr 2020'!L3:P3))*'WA Apr 2020'!AB3/100)* 'WA Apr 2020'!AR3,IF(AND('WA Apr 2020'!O3&gt;0,'WA Apr 2020'!P3=""),IF(($C$5*F9/'WA Apr 2020'!AR3&lt; SUM('WA Apr 2020'!L3:O3)),(0),($C$5*F9/'WA Apr 2020'!AR3-SUM('WA Apr 2020'!L3:O3))*'WA Apr 2020'!AG3/100)* 'WA Apr 2020'!AR3,IF(AND('WA Apr 2020'!N3&gt;0,'WA Apr 2020'!O3=""),IF(($C$5*F9/'WA Apr 2020'!AR3&lt; SUM('WA Apr 2020'!L3:N3)),(0),($C$5*F9/'WA Apr 2020'!AR3-SUM('WA Apr 2020'!L3:N3))*'WA Apr 2020'!AF3/100)* 'WA Apr 2020'!AR3,IF(AND('WA Apr 2020'!M3&gt;0,'WA Apr 2020'!N3=""),IF(($C$5*F9/'WA Apr 2020'!AR3&lt;'WA Apr 2020'!M3+'WA Apr 2020'!L3),(0),(($C$5*F9/'WA Apr 2020'!AR3-('WA Apr 2020'!M3+'WA Apr 2020'!L3))*'WA Apr 2020'!AE3/100))*'WA Apr 2020'!AR3,IF(AND('WA Apr 2020'!L3&gt;0,'WA Apr 2020'!M3=""&gt;0),IF(($C$5*F9/'WA Apr 2020'!AR3&lt;'WA Apr 2020'!L3),(0),($C$5*F9/'WA Apr 2020'!AR3-'WA Apr 2020'!L3)*'WA Apr 2020'!AD3/100)*'WA Apr 2020'!AR3,0)))))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Apr 2020'!AT3</f>
        <v>0</v>
      </c>
      <c r="O9" s="123">
        <f>'WA Apr 2020'!AU3</f>
        <v>45</v>
      </c>
      <c r="P9" s="123">
        <f>'WA Apr 2020'!AV3</f>
        <v>0</v>
      </c>
      <c r="Q9" s="123">
        <f>'WA Apr 2020'!AW3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Apr 2020'!BF3</f>
        <v>0</v>
      </c>
      <c r="Y9" s="133" t="str">
        <f>'WA Apr 2020'!BG3</f>
        <v>n</v>
      </c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</row>
    <row r="10" spans="1:71" ht="20" customHeight="1" thickBot="1" x14ac:dyDescent="0.25">
      <c r="A10" s="294"/>
      <c r="B10" s="65" t="str">
        <f>'WA Apr 2020'!F4</f>
        <v>Origin</v>
      </c>
      <c r="C10" s="65" t="str">
        <f>'WA Apr 2020'!G4</f>
        <v>Business Flexi</v>
      </c>
      <c r="D10" s="95">
        <f>365*'WA Apr 2020'!H4/100</f>
        <v>63.400500000000001</v>
      </c>
      <c r="E10" s="185">
        <f>IF('WA Apr 2020'!AQ4=3,0.5,IF('WA Apr 2020'!AQ4=2,0.33,0))</f>
        <v>0.5</v>
      </c>
      <c r="F10" s="185">
        <f t="shared" si="2"/>
        <v>0.5</v>
      </c>
      <c r="G10" s="95">
        <f>IF('WA Apr 2020'!K4="",($C$5*E10/'WA Apr 2020'!AQ4*'WA Apr 2020'!W4/100)*'WA Apr 2020'!AQ4,IF($C$5*E10/'WA Apr 2020'!AQ4&gt;='WA Apr 2020'!L4,('WA Apr 2020'!L4*'WA Apr 2020'!W4/100)*'WA Apr 2020'!AQ4,($C$5*E10/'WA Apr 2020'!AQ4*'WA Apr 2020'!W4/100)*'WA Apr 2020'!AQ4))</f>
        <v>1745.0000000000002</v>
      </c>
      <c r="H10" s="95">
        <f>IF(AND('WA Apr 2020'!P4&gt;0,'WA Apr 2020'!O4&gt;0),IF(($C$5*E10/'WA Apr 2020'!AQ4&lt;SUM('WA Apr 2020'!L4:P4)),(0),($C$5*E10/'WA Apr 2020'!AQ4-SUM('WA Apr 2020'!L4:P4))*'WA Apr 2020'!AB4/100)* 'WA Apr 2020'!AQ4,IF(AND('WA Apr 2020'!O4&gt;0,'WA Apr 2020'!P4=""),IF(($C$5*E10/'WA Apr 2020'!AQ4&lt; SUM('WA Apr 2020'!L4:O4)),(0),($C$5*E10/'WA Apr 2020'!AQ4-SUM('WA Apr 2020'!L4:O4))*'WA Apr 2020'!AA4/100)* 'WA Apr 2020'!AQ4,IF(AND('WA Apr 2020'!N4&gt;0,'WA Apr 2020'!O4=""),IF(($C$5*E10/'WA Apr 2020'!AQ4&lt; SUM('WA Apr 2020'!L4:N4)),(0),($C$5*E10/'WA Apr 2020'!AQ4-SUM('WA Apr 2020'!L4:N4))*'WA Apr 2020'!Z4/100)* 'WA Apr 2020'!AQ4,IF(AND('WA Apr 2020'!M4&gt;0,'WA Apr 2020'!N4=""),IF(($C$5*E10/'WA Apr 2020'!AQ4&lt;'WA Apr 2020'!M4+'WA Apr 2020'!L4),(0),(($C$5*E10/'WA Apr 2020'!AQ4-('WA Apr 2020'!M4+'WA Apr 2020'!L4))*'WA Apr 2020'!Y4/100))*'WA Apr 2020'!AQ4,IF(AND('WA Apr 2020'!L4&gt;0,'WA Apr 2020'!M4=""&gt;0),IF(($C$5*E10/'WA Apr 2020'!AQ4&lt;'WA Apr 2020'!L4),(0),($C$5*E10/'WA Apr 2020'!AQ4-'WA Apr 2020'!L4)*'WA Apr 2020'!X4/100)*'WA Apr 2020'!AQ4,0)))))</f>
        <v>0</v>
      </c>
      <c r="I10" s="95">
        <f>IF('WA Apr 2020'!K4="",($C$5*F10/'WA Apr 2020'!AR4*'WA Apr 2020'!AC4/100)*'WA Apr 2020'!AR4,IF($C$5*F10/'WA Apr 2020'!AR4&gt;='WA Apr 2020'!L4,('WA Apr 2020'!L4*'WA Apr 2020'!AC4/100)*'WA Apr 2020'!AR4,($C$5*F10/'WA Apr 2020'!AR4*'WA Apr 2020'!AC4/100)*'WA Apr 2020'!AR4))</f>
        <v>1745.0000000000002</v>
      </c>
      <c r="J10" s="95">
        <f>IF(AND('WA Apr 2020'!P4&gt;0,'WA Apr 2020'!O4&gt;0),IF(($C$5*F10/'WA Apr 2020'!AR4&lt;SUM('WA Apr 2020'!L4:P4)),(0),($C$5*F10/'WA Apr 2020'!AR4-SUM('WA Apr 2020'!L4:P4))*'WA Apr 2020'!AB4/100)* 'WA Apr 2020'!AR4,IF(AND('WA Apr 2020'!O4&gt;0,'WA Apr 2020'!P4=""),IF(($C$5*F10/'WA Apr 2020'!AR4&lt; SUM('WA Apr 2020'!L4:O4)),(0),($C$5*F10/'WA Apr 2020'!AR4-SUM('WA Apr 2020'!L4:O4))*'WA Apr 2020'!AG4/100)* 'WA Apr 2020'!AR4,IF(AND('WA Apr 2020'!N4&gt;0,'WA Apr 2020'!O4=""),IF(($C$5*F10/'WA Apr 2020'!AR4&lt; SUM('WA Apr 2020'!L4:N4)),(0),($C$5*F10/'WA Apr 2020'!AR4-SUM('WA Apr 2020'!L4:N4))*'WA Apr 2020'!AF4/100)* 'WA Apr 2020'!AR4,IF(AND('WA Apr 2020'!M4&gt;0,'WA Apr 2020'!N4=""),IF(($C$5*F10/'WA Apr 2020'!AR4&lt;'WA Apr 2020'!M4+'WA Apr 2020'!L4),(0),(($C$5*F10/'WA Apr 2020'!AR4-('WA Apr 2020'!M4+'WA Apr 2020'!L4))*'WA Apr 2020'!AE4/100))*'WA Apr 2020'!AR4,IF(AND('WA Apr 2020'!L4&gt;0,'WA Apr 2020'!M4=""&gt;0),IF(($C$5*F10/'WA Apr 2020'!AR4&lt;'WA Apr 2020'!L4),(0),($C$5*F10/'WA Apr 2020'!AR4-'WA Apr 2020'!L4)*'WA Apr 2020'!AD4/100)*'WA Apr 2020'!AR4,0)))))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Apr 2020'!AT4</f>
        <v>0</v>
      </c>
      <c r="O10" s="98">
        <f>'WA Apr 2020'!AU4</f>
        <v>30</v>
      </c>
      <c r="P10" s="98">
        <f>'WA Apr 2020'!AV4</f>
        <v>0</v>
      </c>
      <c r="Q10" s="98">
        <f>'WA Apr 2020'!AW4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Apr 2020'!BF4</f>
        <v>0</v>
      </c>
      <c r="Y10" s="135" t="str">
        <f>'WA Apr 2020'!BG4</f>
        <v>n</v>
      </c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</row>
    <row r="11" spans="1:71" ht="20" customHeight="1" thickTop="1" thickBot="1" x14ac:dyDescent="0.25">
      <c r="A11" s="196" t="str">
        <f>'WA Apr 2020'!D5</f>
        <v>Albany</v>
      </c>
      <c r="B11" s="65" t="str">
        <f>'WA Apr 2020'!F5</f>
        <v>Alinta Energy</v>
      </c>
      <c r="C11" s="65" t="str">
        <f>'WA Apr 2020'!G5</f>
        <v>Business</v>
      </c>
      <c r="D11" s="95">
        <f>365*'WA Apr 2020'!H5/100</f>
        <v>148.98636363636362</v>
      </c>
      <c r="E11" s="185">
        <f>IF('WA Apr 2020'!AQ5=3,0.5,IF('WA Apr 2020'!AQ5=2,0.33,0))</f>
        <v>0.5</v>
      </c>
      <c r="F11" s="185">
        <f t="shared" si="2"/>
        <v>0.5</v>
      </c>
      <c r="G11" s="96">
        <f>IF('WA Apr 2020'!K5="",($C$5*E11/'WA Apr 2020'!AQ5*'WA Apr 2020'!W5/100)*'WA Apr 2020'!AQ5,IF($C$5*E11/'WA Apr 2020'!AQ5&gt;='WA Apr 2020'!L5,('WA Apr 2020'!L5*'WA Apr 2020'!W5/100)*'WA Apr 2020'!AQ5,($C$5*E11/'WA Apr 2020'!AQ5*'WA Apr 2020'!W5/100)*'WA Apr 2020'!AQ5))</f>
        <v>2177.2727272727275</v>
      </c>
      <c r="H11" s="96">
        <f>IF(AND('WA Apr 2020'!P5&gt;0,'WA Apr 2020'!O5&gt;0),IF(($C$5*E11/'WA Apr 2020'!AQ5&lt;SUM('WA Apr 2020'!L5:P5)),(0),($C$5*E11/'WA Apr 2020'!AQ5-SUM('WA Apr 2020'!L5:P5))*'WA Apr 2020'!AB5/100)* 'WA Apr 2020'!AQ5,IF(AND('WA Apr 2020'!O5&gt;0,'WA Apr 2020'!P5=""),IF(($C$5*E11/'WA Apr 2020'!AQ5&lt; SUM('WA Apr 2020'!L5:O5)),(0),($C$5*E11/'WA Apr 2020'!AQ5-SUM('WA Apr 2020'!L5:O5))*'WA Apr 2020'!AA5/100)* 'WA Apr 2020'!AQ5,IF(AND('WA Apr 2020'!N5&gt;0,'WA Apr 2020'!O5=""),IF(($C$5*E11/'WA Apr 2020'!AQ5&lt; SUM('WA Apr 2020'!L5:N5)),(0),($C$5*E11/'WA Apr 2020'!AQ5-SUM('WA Apr 2020'!L5:N5))*'WA Apr 2020'!Z5/100)* 'WA Apr 2020'!AQ5,IF(AND('WA Apr 2020'!M5&gt;0,'WA Apr 2020'!N5=""),IF(($C$5*E11/'WA Apr 2020'!AQ5&lt;'WA Apr 2020'!M5+'WA Apr 2020'!L5),(0),(($C$5*E11/'WA Apr 2020'!AQ5-('WA Apr 2020'!M5+'WA Apr 2020'!L5))*'WA Apr 2020'!Y5/100))*'WA Apr 2020'!AQ5,IF(AND('WA Apr 2020'!L5&gt;0,'WA Apr 2020'!M5=""&gt;0),IF(($C$5*E11/'WA Apr 2020'!AQ5&lt;'WA Apr 2020'!L5),(0),($C$5*E11/'WA Apr 2020'!AQ5-'WA Apr 2020'!L5)*'WA Apr 2020'!X5/100)*'WA Apr 2020'!AQ5,0)))))</f>
        <v>0</v>
      </c>
      <c r="I11" s="96">
        <f>IF('WA Apr 2020'!K5="",($C$5*F11/'WA Apr 2020'!AR5*'WA Apr 2020'!AC5/100)*'WA Apr 2020'!AR5,IF($C$5*F11/'WA Apr 2020'!AR5&gt;='WA Apr 2020'!L5,('WA Apr 2020'!L5*'WA Apr 2020'!AC5/100)*'WA Apr 2020'!AR5,($C$5*F11/'WA Apr 2020'!AR5*'WA Apr 2020'!AC5/100)*'WA Apr 2020'!AR5))</f>
        <v>2177.2727272727275</v>
      </c>
      <c r="J11" s="96">
        <f>IF(AND('WA Apr 2020'!P5&gt;0,'WA Apr 2020'!O5&gt;0),IF(($C$5*F11/'WA Apr 2020'!AR5&lt;SUM('WA Apr 2020'!L5:P5)),(0),($C$5*F11/'WA Apr 2020'!AR5-SUM('WA Apr 2020'!L5:P5))*'WA Apr 2020'!AB5/100)* 'WA Apr 2020'!AR5,IF(AND('WA Apr 2020'!O5&gt;0,'WA Apr 2020'!P5=""),IF(($C$5*F11/'WA Apr 2020'!AR5&lt; SUM('WA Apr 2020'!L5:O5)),(0),($C$5*F11/'WA Apr 2020'!AR5-SUM('WA Apr 2020'!L5:O5))*'WA Apr 2020'!AG5/100)* 'WA Apr 2020'!AR5,IF(AND('WA Apr 2020'!N5&gt;0,'WA Apr 2020'!O5=""),IF(($C$5*F11/'WA Apr 2020'!AR5&lt; SUM('WA Apr 2020'!L5:N5)),(0),($C$5*F11/'WA Apr 2020'!AR5-SUM('WA Apr 2020'!L5:N5))*'WA Apr 2020'!AF5/100)* 'WA Apr 2020'!AR5,IF(AND('WA Apr 2020'!M5&gt;0,'WA Apr 2020'!N5=""),IF(($C$5*F11/'WA Apr 2020'!AR5&lt;'WA Apr 2020'!M5+'WA Apr 2020'!L5),(0),(($C$5*F11/'WA Apr 2020'!AR5-('WA Apr 2020'!M5+'WA Apr 2020'!L5))*'WA Apr 2020'!AE5/100))*'WA Apr 2020'!AR5,IF(AND('WA Apr 2020'!L5&gt;0,'WA Apr 2020'!M5=""&gt;0),IF(($C$5*F11/'WA Apr 2020'!AR5&lt;'WA Apr 2020'!L5),(0),($C$5*F11/'WA Apr 2020'!AR5-'WA Apr 2020'!L5)*'WA Apr 2020'!AD5/100)*'WA Apr 2020'!AR5,0)))))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Apr 2020'!AT5</f>
        <v>0</v>
      </c>
      <c r="O11" s="98">
        <f>'WA Apr 2020'!AU5</f>
        <v>0</v>
      </c>
      <c r="P11" s="98">
        <f>'WA Apr 2020'!AV5</f>
        <v>0</v>
      </c>
      <c r="Q11" s="98">
        <f>'WA Apr 2020'!AW5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Apr 2020'!BF5</f>
        <v>0</v>
      </c>
      <c r="Y11" s="135" t="str">
        <f>'WA Apr 2020'!BG5</f>
        <v>n</v>
      </c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</row>
    <row r="12" spans="1:71" ht="20" customHeight="1" thickTop="1" thickBot="1" x14ac:dyDescent="0.25">
      <c r="A12" s="197" t="str">
        <f>'WA Apr 2020'!D6</f>
        <v>Kalgoorlie</v>
      </c>
      <c r="B12" s="103" t="str">
        <f>'WA Apr 2020'!F6</f>
        <v>Alinta Energy</v>
      </c>
      <c r="C12" s="103" t="str">
        <f>'WA Apr 2020'!G6</f>
        <v>Business</v>
      </c>
      <c r="D12" s="104">
        <f>365*'WA Apr 2020'!H6/100</f>
        <v>233.46727272727273</v>
      </c>
      <c r="E12" s="186">
        <f>IF('WA Apr 2020'!AQ6=3,0.5,IF('WA Apr 2020'!AQ6=2,0.33,0))</f>
        <v>0.5</v>
      </c>
      <c r="F12" s="186">
        <f t="shared" si="2"/>
        <v>0.5</v>
      </c>
      <c r="G12" s="106">
        <f>IF('WA Apr 2020'!K6="",($C$5*E12/'WA Apr 2020'!AQ6*'WA Apr 2020'!W6/100)*'WA Apr 2020'!AQ6,IF($C$5*E12/'WA Apr 2020'!AQ6&gt;='WA Apr 2020'!L6,('WA Apr 2020'!L6*'WA Apr 2020'!W6/100)*'WA Apr 2020'!AQ6,($C$5*E12/'WA Apr 2020'!AQ6*'WA Apr 2020'!W6/100)*'WA Apr 2020'!AQ6))</f>
        <v>1581.8181818181818</v>
      </c>
      <c r="H12" s="106">
        <f>IF(AND('WA Apr 2020'!P6&gt;0,'WA Apr 2020'!O6&gt;0),IF(($C$5*E12/'WA Apr 2020'!AQ6&lt;SUM('WA Apr 2020'!L6:P6)),(0),($C$5*E12/'WA Apr 2020'!AQ6-SUM('WA Apr 2020'!L6:P6))*'WA Apr 2020'!AB6/100)* 'WA Apr 2020'!AQ6,IF(AND('WA Apr 2020'!O6&gt;0,'WA Apr 2020'!P6=""),IF(($C$5*E12/'WA Apr 2020'!AQ6&lt; SUM('WA Apr 2020'!L6:O6)),(0),($C$5*E12/'WA Apr 2020'!AQ6-SUM('WA Apr 2020'!L6:O6))*'WA Apr 2020'!AA6/100)* 'WA Apr 2020'!AQ6,IF(AND('WA Apr 2020'!N6&gt;0,'WA Apr 2020'!O6=""),IF(($C$5*E12/'WA Apr 2020'!AQ6&lt; SUM('WA Apr 2020'!L6:N6)),(0),($C$5*E12/'WA Apr 2020'!AQ6-SUM('WA Apr 2020'!L6:N6))*'WA Apr 2020'!Z6/100)* 'WA Apr 2020'!AQ6,IF(AND('WA Apr 2020'!M6&gt;0,'WA Apr 2020'!N6=""),IF(($C$5*E12/'WA Apr 2020'!AQ6&lt;'WA Apr 2020'!M6+'WA Apr 2020'!L6),(0),(($C$5*E12/'WA Apr 2020'!AQ6-('WA Apr 2020'!M6+'WA Apr 2020'!L6))*'WA Apr 2020'!Y6/100))*'WA Apr 2020'!AQ6,IF(AND('WA Apr 2020'!L6&gt;0,'WA Apr 2020'!M6=""&gt;0),IF(($C$5*E12/'WA Apr 2020'!AQ6&lt;'WA Apr 2020'!L6),(0),($C$5*E12/'WA Apr 2020'!AQ6-'WA Apr 2020'!L6)*'WA Apr 2020'!X6/100)*'WA Apr 2020'!AQ6,0)))))</f>
        <v>0</v>
      </c>
      <c r="I12" s="106">
        <f>IF('WA Apr 2020'!K6="",($C$5*F12/'WA Apr 2020'!AR6*'WA Apr 2020'!AC6/100)*'WA Apr 2020'!AR6,IF($C$5*F12/'WA Apr 2020'!AR6&gt;='WA Apr 2020'!L6,('WA Apr 2020'!L6*'WA Apr 2020'!AC6/100)*'WA Apr 2020'!AR6,($C$5*F12/'WA Apr 2020'!AR6*'WA Apr 2020'!AC6/100)*'WA Apr 2020'!AR6))</f>
        <v>1581.8181818181818</v>
      </c>
      <c r="J12" s="106">
        <f>IF(AND('WA Apr 2020'!P6&gt;0,'WA Apr 2020'!O6&gt;0),IF(($C$5*F12/'WA Apr 2020'!AR6&lt;SUM('WA Apr 2020'!L6:P6)),(0),($C$5*F12/'WA Apr 2020'!AR6-SUM('WA Apr 2020'!L6:P6))*'WA Apr 2020'!AB6/100)* 'WA Apr 2020'!AR6,IF(AND('WA Apr 2020'!O6&gt;0,'WA Apr 2020'!P6=""),IF(($C$5*F12/'WA Apr 2020'!AR6&lt; SUM('WA Apr 2020'!L6:O6)),(0),($C$5*F12/'WA Apr 2020'!AR6-SUM('WA Apr 2020'!L6:O6))*'WA Apr 2020'!AG6/100)* 'WA Apr 2020'!AR6,IF(AND('WA Apr 2020'!N6&gt;0,'WA Apr 2020'!O6=""),IF(($C$5*F12/'WA Apr 2020'!AR6&lt; SUM('WA Apr 2020'!L6:N6)),(0),($C$5*F12/'WA Apr 2020'!AR6-SUM('WA Apr 2020'!L6:N6))*'WA Apr 2020'!AF6/100)* 'WA Apr 2020'!AR6,IF(AND('WA Apr 2020'!M6&gt;0,'WA Apr 2020'!N6=""),IF(($C$5*F12/'WA Apr 2020'!AR6&lt;'WA Apr 2020'!M6+'WA Apr 2020'!L6),(0),(($C$5*F12/'WA Apr 2020'!AR6-('WA Apr 2020'!M6+'WA Apr 2020'!L6))*'WA Apr 2020'!AE6/100))*'WA Apr 2020'!AR6,IF(AND('WA Apr 2020'!L6&gt;0,'WA Apr 2020'!M6=""&gt;0),IF(($C$5*F12/'WA Apr 2020'!AR6&lt;'WA Apr 2020'!L6),(0),($C$5*F12/'WA Apr 2020'!AR6-'WA Apr 2020'!L6)*'WA Apr 2020'!AD6/100)*'WA Apr 2020'!AR6,0)))))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Apr 2020'!AT6</f>
        <v>0</v>
      </c>
      <c r="O12" s="108">
        <f>'WA Apr 2020'!AU6</f>
        <v>0</v>
      </c>
      <c r="P12" s="108">
        <f>'WA Apr 2020'!AV6</f>
        <v>0</v>
      </c>
      <c r="Q12" s="108">
        <f>'WA Apr 2020'!AW6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Apr 2020'!BF6</f>
        <v>0</v>
      </c>
      <c r="Y12" s="137" t="str">
        <f>'WA Apr 2020'!BG6</f>
        <v>n</v>
      </c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</row>
    <row r="13" spans="1:71" x14ac:dyDescent="0.2"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</row>
    <row r="14" spans="1:71" x14ac:dyDescent="0.2"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</row>
    <row r="15" spans="1:71" x14ac:dyDescent="0.2"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</row>
    <row r="16" spans="1:71" x14ac:dyDescent="0.2"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</row>
    <row r="17" spans="26:71" x14ac:dyDescent="0.2"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</row>
    <row r="18" spans="26:71" x14ac:dyDescent="0.2"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</row>
    <row r="19" spans="26:71" x14ac:dyDescent="0.2"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</row>
    <row r="20" spans="26:71" x14ac:dyDescent="0.2"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</row>
    <row r="21" spans="26:71" x14ac:dyDescent="0.2"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</row>
    <row r="22" spans="26:71" x14ac:dyDescent="0.2"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</row>
    <row r="23" spans="26:71" x14ac:dyDescent="0.2"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</row>
    <row r="24" spans="26:71" x14ac:dyDescent="0.2"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</row>
    <row r="25" spans="26:71" x14ac:dyDescent="0.2"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</row>
    <row r="26" spans="26:71" x14ac:dyDescent="0.2"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</row>
    <row r="27" spans="26:71" x14ac:dyDescent="0.2"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</row>
    <row r="28" spans="26:71" x14ac:dyDescent="0.2"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</row>
    <row r="29" spans="26:71" x14ac:dyDescent="0.2"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</row>
    <row r="30" spans="26:71" x14ac:dyDescent="0.2"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</row>
    <row r="31" spans="26:71" x14ac:dyDescent="0.2"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</row>
    <row r="32" spans="26:71" x14ac:dyDescent="0.2"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</row>
    <row r="33" spans="26:71" x14ac:dyDescent="0.2"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</row>
    <row r="34" spans="26:71" x14ac:dyDescent="0.2"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</row>
    <row r="35" spans="26:71" x14ac:dyDescent="0.2"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</row>
    <row r="36" spans="26:71" x14ac:dyDescent="0.2"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</row>
    <row r="37" spans="26:71" x14ac:dyDescent="0.2"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</row>
    <row r="38" spans="26:71" x14ac:dyDescent="0.2"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</row>
    <row r="39" spans="26:71" x14ac:dyDescent="0.2"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</row>
    <row r="40" spans="26:71" x14ac:dyDescent="0.2"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</row>
    <row r="41" spans="26:71" x14ac:dyDescent="0.2"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</row>
    <row r="42" spans="26:71" x14ac:dyDescent="0.2"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</row>
    <row r="43" spans="26:71" x14ac:dyDescent="0.2"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</row>
    <row r="44" spans="26:71" x14ac:dyDescent="0.2"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</row>
    <row r="45" spans="26:71" x14ac:dyDescent="0.2"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</row>
    <row r="46" spans="26:71" x14ac:dyDescent="0.2"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</row>
    <row r="47" spans="26:71" x14ac:dyDescent="0.2"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</row>
    <row r="48" spans="26:71" x14ac:dyDescent="0.2"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</row>
    <row r="49" spans="26:71" x14ac:dyDescent="0.2"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</row>
    <row r="50" spans="26:71" x14ac:dyDescent="0.2"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</row>
    <row r="51" spans="26:71" x14ac:dyDescent="0.2"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</row>
    <row r="52" spans="26:71" x14ac:dyDescent="0.2"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</row>
    <row r="53" spans="26:71" x14ac:dyDescent="0.2"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</row>
    <row r="54" spans="26:71" x14ac:dyDescent="0.2"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</row>
    <row r="55" spans="26:71" x14ac:dyDescent="0.2"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</row>
    <row r="56" spans="26:71" x14ac:dyDescent="0.2"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</row>
    <row r="57" spans="26:71" x14ac:dyDescent="0.2"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</row>
    <row r="58" spans="26:71" x14ac:dyDescent="0.2"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</row>
    <row r="59" spans="26:71" x14ac:dyDescent="0.2"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</row>
    <row r="60" spans="26:71" x14ac:dyDescent="0.2"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</row>
    <row r="61" spans="26:71" x14ac:dyDescent="0.2"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</row>
    <row r="62" spans="26:71" x14ac:dyDescent="0.2"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</row>
    <row r="63" spans="26:71" x14ac:dyDescent="0.2"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</row>
    <row r="64" spans="26:71" x14ac:dyDescent="0.2"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</row>
    <row r="65" spans="26:71" x14ac:dyDescent="0.2"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</row>
    <row r="66" spans="26:71" x14ac:dyDescent="0.2"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</row>
    <row r="67" spans="26:71" x14ac:dyDescent="0.2"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</row>
    <row r="68" spans="26:71" x14ac:dyDescent="0.2"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</row>
    <row r="69" spans="26:71" x14ac:dyDescent="0.2"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</row>
    <row r="70" spans="26:71" x14ac:dyDescent="0.2"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</row>
    <row r="71" spans="26:71" x14ac:dyDescent="0.2"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</row>
    <row r="72" spans="26:71" x14ac:dyDescent="0.2"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</row>
    <row r="73" spans="26:71" x14ac:dyDescent="0.2"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</row>
    <row r="74" spans="26:71" x14ac:dyDescent="0.2"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</row>
    <row r="75" spans="26:71" x14ac:dyDescent="0.2"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</row>
    <row r="76" spans="26:71" x14ac:dyDescent="0.2"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</row>
    <row r="77" spans="26:71" x14ac:dyDescent="0.2"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</row>
    <row r="78" spans="26:71" x14ac:dyDescent="0.2"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</row>
    <row r="79" spans="26:71" x14ac:dyDescent="0.2"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</row>
    <row r="80" spans="26:71" x14ac:dyDescent="0.2"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</row>
    <row r="81" spans="26:71" x14ac:dyDescent="0.2"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</row>
    <row r="82" spans="26:71" x14ac:dyDescent="0.2"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</row>
    <row r="83" spans="26:71" x14ac:dyDescent="0.2"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</row>
    <row r="84" spans="26:71" x14ac:dyDescent="0.2"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</row>
    <row r="85" spans="26:71" x14ac:dyDescent="0.2"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</row>
    <row r="86" spans="26:71" x14ac:dyDescent="0.2"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</row>
    <row r="87" spans="26:71" x14ac:dyDescent="0.2"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</row>
    <row r="88" spans="26:71" x14ac:dyDescent="0.2"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</row>
    <row r="89" spans="26:71" x14ac:dyDescent="0.2"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</row>
    <row r="90" spans="26:71" x14ac:dyDescent="0.2"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</row>
    <row r="91" spans="26:71" x14ac:dyDescent="0.2"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</row>
    <row r="92" spans="26:71" x14ac:dyDescent="0.2"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</row>
    <row r="93" spans="26:71" x14ac:dyDescent="0.2"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</row>
    <row r="94" spans="26:71" x14ac:dyDescent="0.2"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</row>
    <row r="95" spans="26:71" x14ac:dyDescent="0.2"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</row>
    <row r="96" spans="26:71" x14ac:dyDescent="0.2"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</row>
    <row r="97" spans="26:71" x14ac:dyDescent="0.2"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</row>
    <row r="98" spans="26:71" x14ac:dyDescent="0.2"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</row>
    <row r="99" spans="26:71" x14ac:dyDescent="0.2"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</row>
    <row r="100" spans="26:71" x14ac:dyDescent="0.2"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</row>
    <row r="101" spans="26:71" x14ac:dyDescent="0.2"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</row>
    <row r="102" spans="26:71" x14ac:dyDescent="0.2"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</row>
    <row r="103" spans="26:71" x14ac:dyDescent="0.2"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</row>
    <row r="104" spans="26:71" x14ac:dyDescent="0.2"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</row>
    <row r="105" spans="26:71" x14ac:dyDescent="0.2"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</row>
    <row r="106" spans="26:71" x14ac:dyDescent="0.2"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</row>
    <row r="107" spans="26:71" x14ac:dyDescent="0.2"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</row>
    <row r="108" spans="26:71" x14ac:dyDescent="0.2"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</row>
    <row r="109" spans="26:71" x14ac:dyDescent="0.2"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</row>
    <row r="110" spans="26:71" x14ac:dyDescent="0.2"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</row>
    <row r="111" spans="26:71" x14ac:dyDescent="0.2"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</row>
    <row r="112" spans="26:71" x14ac:dyDescent="0.2"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</row>
    <row r="113" spans="26:71" x14ac:dyDescent="0.2"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</row>
    <row r="114" spans="26:71" x14ac:dyDescent="0.2"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</row>
    <row r="115" spans="26:71" x14ac:dyDescent="0.2"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</row>
    <row r="116" spans="26:71" x14ac:dyDescent="0.2"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</row>
    <row r="117" spans="26:71" x14ac:dyDescent="0.2"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</row>
    <row r="118" spans="26:71" x14ac:dyDescent="0.2"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</row>
    <row r="119" spans="26:71" x14ac:dyDescent="0.2"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</row>
    <row r="120" spans="26:71" x14ac:dyDescent="0.2"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</row>
    <row r="121" spans="26:71" x14ac:dyDescent="0.2"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</row>
    <row r="122" spans="26:71" x14ac:dyDescent="0.2"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</row>
    <row r="123" spans="26:71" x14ac:dyDescent="0.2"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</row>
    <row r="124" spans="26:71" x14ac:dyDescent="0.2"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</row>
    <row r="125" spans="26:71" x14ac:dyDescent="0.2"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</row>
    <row r="126" spans="26:71" x14ac:dyDescent="0.2"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</row>
    <row r="127" spans="26:71" x14ac:dyDescent="0.2"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</row>
    <row r="128" spans="26:71" x14ac:dyDescent="0.2"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</row>
    <row r="129" spans="26:71" x14ac:dyDescent="0.2"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</row>
    <row r="130" spans="26:71" x14ac:dyDescent="0.2"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</row>
    <row r="131" spans="26:71" x14ac:dyDescent="0.2"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</row>
    <row r="132" spans="26:71" x14ac:dyDescent="0.2"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</row>
    <row r="133" spans="26:71" x14ac:dyDescent="0.2"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</row>
    <row r="134" spans="26:71" x14ac:dyDescent="0.2"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</row>
    <row r="135" spans="26:71" x14ac:dyDescent="0.2"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</row>
    <row r="136" spans="26:71" x14ac:dyDescent="0.2"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</row>
    <row r="137" spans="26:71" x14ac:dyDescent="0.2"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</row>
    <row r="138" spans="26:71" x14ac:dyDescent="0.2"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</row>
    <row r="139" spans="26:71" x14ac:dyDescent="0.2"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</row>
    <row r="140" spans="26:71" x14ac:dyDescent="0.2"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</row>
    <row r="141" spans="26:71" x14ac:dyDescent="0.2"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</row>
    <row r="142" spans="26:71" x14ac:dyDescent="0.2"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</row>
    <row r="143" spans="26:71" x14ac:dyDescent="0.2"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</row>
    <row r="144" spans="26:71" x14ac:dyDescent="0.2"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</row>
    <row r="145" spans="26:71" x14ac:dyDescent="0.2"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</row>
    <row r="146" spans="26:71" x14ac:dyDescent="0.2"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</row>
    <row r="147" spans="26:71" x14ac:dyDescent="0.2"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</row>
    <row r="148" spans="26:71" x14ac:dyDescent="0.2"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</row>
    <row r="149" spans="26:71" x14ac:dyDescent="0.2"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</row>
    <row r="150" spans="26:71" x14ac:dyDescent="0.2"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</row>
    <row r="151" spans="26:71" x14ac:dyDescent="0.2"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</row>
    <row r="152" spans="26:71" x14ac:dyDescent="0.2"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</row>
    <row r="153" spans="26:71" x14ac:dyDescent="0.2"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</row>
    <row r="154" spans="26:71" x14ac:dyDescent="0.2"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</row>
    <row r="155" spans="26:71" x14ac:dyDescent="0.2"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</row>
    <row r="156" spans="26:71" x14ac:dyDescent="0.2"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</row>
    <row r="157" spans="26:71" x14ac:dyDescent="0.2"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</row>
    <row r="158" spans="26:71" x14ac:dyDescent="0.2"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</row>
    <row r="159" spans="26:71" x14ac:dyDescent="0.2"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</row>
    <row r="160" spans="26:71" x14ac:dyDescent="0.2"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</row>
    <row r="161" spans="26:71" x14ac:dyDescent="0.2"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</row>
    <row r="162" spans="26:71" x14ac:dyDescent="0.2"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</row>
    <row r="163" spans="26:71" x14ac:dyDescent="0.2"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</row>
    <row r="164" spans="26:71" x14ac:dyDescent="0.2"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</row>
    <row r="165" spans="26:71" x14ac:dyDescent="0.2"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</row>
    <row r="166" spans="26:71" x14ac:dyDescent="0.2"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</row>
    <row r="167" spans="26:71" x14ac:dyDescent="0.2"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</row>
    <row r="168" spans="26:71" x14ac:dyDescent="0.2"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</row>
    <row r="169" spans="26:71" x14ac:dyDescent="0.2"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</row>
    <row r="170" spans="26:71" x14ac:dyDescent="0.2"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</row>
    <row r="171" spans="26:71" x14ac:dyDescent="0.2"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</row>
    <row r="172" spans="26:71" x14ac:dyDescent="0.2"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</row>
    <row r="173" spans="26:71" x14ac:dyDescent="0.2"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</row>
    <row r="174" spans="26:71" x14ac:dyDescent="0.2"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</row>
    <row r="175" spans="26:71" x14ac:dyDescent="0.2"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</row>
    <row r="176" spans="26:71" x14ac:dyDescent="0.2"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</row>
    <row r="177" spans="26:71" x14ac:dyDescent="0.2"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</row>
    <row r="178" spans="26:71" x14ac:dyDescent="0.2"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</row>
    <row r="179" spans="26:71" x14ac:dyDescent="0.2"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</row>
    <row r="180" spans="26:71" x14ac:dyDescent="0.2"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</row>
    <row r="181" spans="26:71" x14ac:dyDescent="0.2"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</row>
    <row r="182" spans="26:71" x14ac:dyDescent="0.2"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</row>
    <row r="183" spans="26:71" x14ac:dyDescent="0.2"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</row>
    <row r="184" spans="26:71" x14ac:dyDescent="0.2"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</row>
    <row r="185" spans="26:71" x14ac:dyDescent="0.2"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</row>
    <row r="186" spans="26:71" x14ac:dyDescent="0.2"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</row>
    <row r="187" spans="26:71" x14ac:dyDescent="0.2"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</row>
    <row r="188" spans="26:71" x14ac:dyDescent="0.2"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</row>
    <row r="189" spans="26:71" x14ac:dyDescent="0.2"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</row>
    <row r="190" spans="26:71" x14ac:dyDescent="0.2"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</row>
    <row r="191" spans="26:71" x14ac:dyDescent="0.2"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</row>
    <row r="192" spans="26:71" x14ac:dyDescent="0.2"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</row>
    <row r="193" spans="26:71" x14ac:dyDescent="0.2"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</row>
    <row r="194" spans="26:71" x14ac:dyDescent="0.2"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</row>
    <row r="195" spans="26:71" x14ac:dyDescent="0.2"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</row>
    <row r="196" spans="26:71" x14ac:dyDescent="0.2"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</row>
    <row r="197" spans="26:71" x14ac:dyDescent="0.2"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</row>
    <row r="198" spans="26:71" x14ac:dyDescent="0.2"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</row>
    <row r="199" spans="26:71" x14ac:dyDescent="0.2"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</row>
    <row r="200" spans="26:71" x14ac:dyDescent="0.2"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</row>
    <row r="201" spans="26:71" x14ac:dyDescent="0.2"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</row>
    <row r="202" spans="26:71" x14ac:dyDescent="0.2"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</row>
    <row r="203" spans="26:71" x14ac:dyDescent="0.2"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</row>
    <row r="204" spans="26:71" x14ac:dyDescent="0.2"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</row>
    <row r="205" spans="26:71" x14ac:dyDescent="0.2"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</row>
    <row r="206" spans="26:71" x14ac:dyDescent="0.2"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</row>
    <row r="207" spans="26:71" x14ac:dyDescent="0.2"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</row>
    <row r="208" spans="26:71" x14ac:dyDescent="0.2"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</row>
    <row r="209" spans="26:71" x14ac:dyDescent="0.2"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</row>
    <row r="210" spans="26:71" x14ac:dyDescent="0.2"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</row>
    <row r="211" spans="26:71" x14ac:dyDescent="0.2"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</row>
    <row r="212" spans="26:71" x14ac:dyDescent="0.2"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</row>
    <row r="213" spans="26:71" x14ac:dyDescent="0.2"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</row>
    <row r="214" spans="26:71" x14ac:dyDescent="0.2"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</row>
    <row r="215" spans="26:71" x14ac:dyDescent="0.2"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</row>
    <row r="216" spans="26:71" x14ac:dyDescent="0.2"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</row>
    <row r="217" spans="26:71" x14ac:dyDescent="0.2"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</row>
    <row r="218" spans="26:71" x14ac:dyDescent="0.2"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</row>
    <row r="219" spans="26:71" x14ac:dyDescent="0.2"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</row>
    <row r="220" spans="26:71" x14ac:dyDescent="0.2"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</row>
    <row r="221" spans="26:71" x14ac:dyDescent="0.2"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</row>
    <row r="222" spans="26:71" x14ac:dyDescent="0.2"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</row>
    <row r="223" spans="26:71" x14ac:dyDescent="0.2"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</row>
    <row r="224" spans="26:71" x14ac:dyDescent="0.2"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</row>
    <row r="225" spans="26:71" x14ac:dyDescent="0.2"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</row>
    <row r="226" spans="26:71" x14ac:dyDescent="0.2"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</row>
    <row r="227" spans="26:71" x14ac:dyDescent="0.2"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</row>
    <row r="228" spans="26:71" x14ac:dyDescent="0.2"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</row>
    <row r="229" spans="26:71" x14ac:dyDescent="0.2"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</row>
    <row r="230" spans="26:71" x14ac:dyDescent="0.2"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</row>
    <row r="231" spans="26:71" x14ac:dyDescent="0.2"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</row>
    <row r="232" spans="26:71" x14ac:dyDescent="0.2"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</row>
    <row r="233" spans="26:71" x14ac:dyDescent="0.2"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</row>
    <row r="234" spans="26:71" x14ac:dyDescent="0.2"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</row>
    <row r="235" spans="26:71" x14ac:dyDescent="0.2"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</row>
    <row r="236" spans="26:71" x14ac:dyDescent="0.2"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</row>
    <row r="237" spans="26:71" x14ac:dyDescent="0.2"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</row>
    <row r="238" spans="26:71" x14ac:dyDescent="0.2"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</row>
    <row r="239" spans="26:71" x14ac:dyDescent="0.2"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</row>
    <row r="240" spans="26:71" x14ac:dyDescent="0.2"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</row>
    <row r="241" spans="26:71" x14ac:dyDescent="0.2"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</row>
    <row r="242" spans="26:71" x14ac:dyDescent="0.2"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</row>
    <row r="243" spans="26:71" x14ac:dyDescent="0.2"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</row>
    <row r="244" spans="26:71" x14ac:dyDescent="0.2"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</row>
    <row r="245" spans="26:71" x14ac:dyDescent="0.2"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</row>
    <row r="246" spans="26:71" x14ac:dyDescent="0.2"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</row>
    <row r="247" spans="26:71" x14ac:dyDescent="0.2"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</row>
    <row r="248" spans="26:71" x14ac:dyDescent="0.2"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</row>
    <row r="249" spans="26:71" x14ac:dyDescent="0.2"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</row>
    <row r="250" spans="26:71" x14ac:dyDescent="0.2"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</row>
    <row r="251" spans="26:71" x14ac:dyDescent="0.2"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</row>
    <row r="252" spans="26:71" x14ac:dyDescent="0.2"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</row>
    <row r="253" spans="26:71" x14ac:dyDescent="0.2"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</row>
    <row r="254" spans="26:71" x14ac:dyDescent="0.2"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</row>
    <row r="255" spans="26:71" x14ac:dyDescent="0.2"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</row>
    <row r="256" spans="26:71" x14ac:dyDescent="0.2"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</row>
    <row r="257" spans="26:71" x14ac:dyDescent="0.2"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</row>
    <row r="258" spans="26:71" x14ac:dyDescent="0.2"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</row>
    <row r="259" spans="26:71" x14ac:dyDescent="0.2"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</row>
    <row r="260" spans="26:71" x14ac:dyDescent="0.2"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</row>
    <row r="261" spans="26:71" x14ac:dyDescent="0.2"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</row>
    <row r="262" spans="26:71" x14ac:dyDescent="0.2"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</row>
    <row r="263" spans="26:71" x14ac:dyDescent="0.2"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</row>
    <row r="264" spans="26:71" x14ac:dyDescent="0.2"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</row>
    <row r="265" spans="26:71" x14ac:dyDescent="0.2"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</row>
    <row r="266" spans="26:71" x14ac:dyDescent="0.2"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</row>
    <row r="267" spans="26:71" x14ac:dyDescent="0.2"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</row>
    <row r="268" spans="26:71" x14ac:dyDescent="0.2"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</row>
    <row r="269" spans="26:71" x14ac:dyDescent="0.2"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</row>
    <row r="270" spans="26:71" x14ac:dyDescent="0.2"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</row>
    <row r="271" spans="26:71" x14ac:dyDescent="0.2"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</row>
    <row r="272" spans="26:71" x14ac:dyDescent="0.2"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</row>
    <row r="273" spans="26:71" x14ac:dyDescent="0.2"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</row>
    <row r="274" spans="26:71" x14ac:dyDescent="0.2"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</row>
    <row r="275" spans="26:71" x14ac:dyDescent="0.2"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</row>
    <row r="276" spans="26:71" x14ac:dyDescent="0.2"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</row>
    <row r="277" spans="26:71" x14ac:dyDescent="0.2"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</row>
    <row r="278" spans="26:71" x14ac:dyDescent="0.2"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</row>
    <row r="279" spans="26:71" x14ac:dyDescent="0.2"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</row>
    <row r="280" spans="26:71" x14ac:dyDescent="0.2"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</row>
    <row r="281" spans="26:71" x14ac:dyDescent="0.2"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</row>
    <row r="282" spans="26:71" x14ac:dyDescent="0.2"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</row>
    <row r="283" spans="26:71" x14ac:dyDescent="0.2"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</row>
    <row r="284" spans="26:71" x14ac:dyDescent="0.2"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</row>
    <row r="285" spans="26:71" x14ac:dyDescent="0.2"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</row>
    <row r="286" spans="26:71" x14ac:dyDescent="0.2"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</row>
    <row r="287" spans="26:71" x14ac:dyDescent="0.2"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</row>
    <row r="288" spans="26:71" x14ac:dyDescent="0.2"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</row>
    <row r="289" spans="26:71" x14ac:dyDescent="0.2"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</row>
    <row r="290" spans="26:71" x14ac:dyDescent="0.2"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</row>
    <row r="291" spans="26:71" x14ac:dyDescent="0.2"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</row>
    <row r="292" spans="26:71" x14ac:dyDescent="0.2"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</row>
    <row r="293" spans="26:71" x14ac:dyDescent="0.2"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</row>
    <row r="294" spans="26:71" x14ac:dyDescent="0.2"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</row>
    <row r="295" spans="26:71" x14ac:dyDescent="0.2"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</row>
    <row r="296" spans="26:71" x14ac:dyDescent="0.2"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</row>
    <row r="297" spans="26:71" x14ac:dyDescent="0.2"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</row>
    <row r="298" spans="26:71" x14ac:dyDescent="0.2"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</row>
    <row r="299" spans="26:71" x14ac:dyDescent="0.2"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</row>
    <row r="300" spans="26:71" x14ac:dyDescent="0.2"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</row>
    <row r="301" spans="26:71" x14ac:dyDescent="0.2"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</row>
    <row r="302" spans="26:71" x14ac:dyDescent="0.2"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</row>
    <row r="303" spans="26:71" x14ac:dyDescent="0.2"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</row>
    <row r="304" spans="26:71" x14ac:dyDescent="0.2"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</row>
    <row r="305" spans="26:71" x14ac:dyDescent="0.2"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</row>
    <row r="306" spans="26:71" x14ac:dyDescent="0.2"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</row>
    <row r="307" spans="26:71" x14ac:dyDescent="0.2"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</row>
    <row r="308" spans="26:71" x14ac:dyDescent="0.2"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</row>
    <row r="309" spans="26:71" x14ac:dyDescent="0.2"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</row>
    <row r="310" spans="26:71" x14ac:dyDescent="0.2"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</row>
    <row r="311" spans="26:71" x14ac:dyDescent="0.2"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</row>
    <row r="312" spans="26:71" x14ac:dyDescent="0.2"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</row>
    <row r="313" spans="26:71" x14ac:dyDescent="0.2"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</row>
    <row r="314" spans="26:71" x14ac:dyDescent="0.2"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</row>
    <row r="315" spans="26:71" x14ac:dyDescent="0.2"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</row>
    <row r="316" spans="26:71" x14ac:dyDescent="0.2"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</row>
    <row r="317" spans="26:71" x14ac:dyDescent="0.2"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</row>
    <row r="318" spans="26:71" x14ac:dyDescent="0.2"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</row>
    <row r="319" spans="26:71" x14ac:dyDescent="0.2"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</row>
    <row r="320" spans="26:71" x14ac:dyDescent="0.2"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</row>
    <row r="321" spans="26:71" x14ac:dyDescent="0.2"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</row>
    <row r="322" spans="26:71" x14ac:dyDescent="0.2"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</row>
    <row r="323" spans="26:71" x14ac:dyDescent="0.2"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</row>
    <row r="324" spans="26:71" x14ac:dyDescent="0.2"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</row>
    <row r="325" spans="26:71" x14ac:dyDescent="0.2"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</row>
    <row r="326" spans="26:71" x14ac:dyDescent="0.2"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</row>
    <row r="327" spans="26:71" x14ac:dyDescent="0.2"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</row>
    <row r="328" spans="26:71" x14ac:dyDescent="0.2"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</row>
    <row r="329" spans="26:71" x14ac:dyDescent="0.2"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</row>
    <row r="330" spans="26:71" x14ac:dyDescent="0.2"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</row>
    <row r="331" spans="26:71" x14ac:dyDescent="0.2"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</row>
    <row r="332" spans="26:71" x14ac:dyDescent="0.2"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</row>
    <row r="333" spans="26:71" x14ac:dyDescent="0.2"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</row>
    <row r="334" spans="26:71" x14ac:dyDescent="0.2"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</row>
    <row r="335" spans="26:71" x14ac:dyDescent="0.2"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</row>
    <row r="336" spans="26:71" x14ac:dyDescent="0.2"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</row>
    <row r="337" spans="26:71" x14ac:dyDescent="0.2"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</row>
    <row r="338" spans="26:71" x14ac:dyDescent="0.2"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</row>
    <row r="339" spans="26:71" x14ac:dyDescent="0.2"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</row>
    <row r="340" spans="26:71" x14ac:dyDescent="0.2"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</row>
    <row r="341" spans="26:71" x14ac:dyDescent="0.2"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</row>
    <row r="342" spans="26:71" x14ac:dyDescent="0.2"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</row>
    <row r="343" spans="26:71" x14ac:dyDescent="0.2"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</row>
    <row r="344" spans="26:71" x14ac:dyDescent="0.2"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</row>
    <row r="345" spans="26:71" x14ac:dyDescent="0.2"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</row>
    <row r="346" spans="26:71" x14ac:dyDescent="0.2"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</row>
    <row r="347" spans="26:71" x14ac:dyDescent="0.2"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</row>
    <row r="348" spans="26:71" x14ac:dyDescent="0.2"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</row>
    <row r="349" spans="26:71" x14ac:dyDescent="0.2"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</row>
    <row r="350" spans="26:71" x14ac:dyDescent="0.2"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</row>
    <row r="351" spans="26:71" x14ac:dyDescent="0.2"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</row>
    <row r="352" spans="26:71" x14ac:dyDescent="0.2"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</row>
    <row r="353" spans="26:71" x14ac:dyDescent="0.2"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</row>
    <row r="354" spans="26:71" x14ac:dyDescent="0.2"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</row>
    <row r="355" spans="26:71" x14ac:dyDescent="0.2"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</row>
    <row r="356" spans="26:71" x14ac:dyDescent="0.2"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</row>
    <row r="357" spans="26:71" x14ac:dyDescent="0.2"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</row>
    <row r="358" spans="26:71" x14ac:dyDescent="0.2"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</row>
    <row r="359" spans="26:71" x14ac:dyDescent="0.2"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</row>
    <row r="360" spans="26:71" x14ac:dyDescent="0.2"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</row>
    <row r="361" spans="26:71" x14ac:dyDescent="0.2"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</row>
    <row r="362" spans="26:71" x14ac:dyDescent="0.2"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</row>
    <row r="363" spans="26:71" x14ac:dyDescent="0.2"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</row>
    <row r="364" spans="26:71" x14ac:dyDescent="0.2"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</row>
    <row r="365" spans="26:71" x14ac:dyDescent="0.2"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</row>
    <row r="366" spans="26:71" x14ac:dyDescent="0.2"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</row>
    <row r="367" spans="26:71" x14ac:dyDescent="0.2"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</row>
    <row r="368" spans="26:71" x14ac:dyDescent="0.2"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</row>
    <row r="369" spans="26:71" x14ac:dyDescent="0.2"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</row>
    <row r="370" spans="26:71" x14ac:dyDescent="0.2"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</row>
    <row r="371" spans="26:71" x14ac:dyDescent="0.2"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</row>
    <row r="372" spans="26:71" x14ac:dyDescent="0.2"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</row>
    <row r="373" spans="26:71" x14ac:dyDescent="0.2"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</row>
    <row r="374" spans="26:71" x14ac:dyDescent="0.2"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</row>
    <row r="375" spans="26:71" x14ac:dyDescent="0.2"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</row>
    <row r="376" spans="26:71" x14ac:dyDescent="0.2"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</row>
    <row r="377" spans="26:71" x14ac:dyDescent="0.2"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</row>
    <row r="378" spans="26:71" x14ac:dyDescent="0.2"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</row>
    <row r="379" spans="26:71" x14ac:dyDescent="0.2"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</row>
    <row r="380" spans="26:71" x14ac:dyDescent="0.2"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</row>
    <row r="381" spans="26:71" x14ac:dyDescent="0.2"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</row>
    <row r="382" spans="26:71" x14ac:dyDescent="0.2"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</row>
    <row r="383" spans="26:71" x14ac:dyDescent="0.2"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</row>
    <row r="384" spans="26:71" x14ac:dyDescent="0.2"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</row>
    <row r="385" spans="26:71" x14ac:dyDescent="0.2"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</row>
    <row r="386" spans="26:71" x14ac:dyDescent="0.2"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</row>
    <row r="387" spans="26:71" x14ac:dyDescent="0.2"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</row>
    <row r="388" spans="26:71" x14ac:dyDescent="0.2"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</row>
    <row r="389" spans="26:71" x14ac:dyDescent="0.2"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</row>
    <row r="390" spans="26:71" x14ac:dyDescent="0.2"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</row>
    <row r="391" spans="26:71" x14ac:dyDescent="0.2"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</row>
    <row r="392" spans="26:71" x14ac:dyDescent="0.2"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</row>
    <row r="393" spans="26:71" x14ac:dyDescent="0.2"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</row>
    <row r="394" spans="26:71" x14ac:dyDescent="0.2"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</row>
    <row r="395" spans="26:71" x14ac:dyDescent="0.2"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</row>
    <row r="396" spans="26:71" x14ac:dyDescent="0.2"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</row>
    <row r="397" spans="26:71" x14ac:dyDescent="0.2"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</row>
    <row r="398" spans="26:71" x14ac:dyDescent="0.2"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</row>
    <row r="399" spans="26:71" x14ac:dyDescent="0.2"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</row>
    <row r="400" spans="26:71" x14ac:dyDescent="0.2"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</row>
    <row r="401" spans="26:71" x14ac:dyDescent="0.2"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</row>
    <row r="402" spans="26:71" x14ac:dyDescent="0.2"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</row>
    <row r="403" spans="26:71" x14ac:dyDescent="0.2"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</row>
    <row r="404" spans="26:71" x14ac:dyDescent="0.2"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</row>
    <row r="405" spans="26:71" x14ac:dyDescent="0.2"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</row>
    <row r="406" spans="26:71" x14ac:dyDescent="0.2"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</row>
    <row r="407" spans="26:71" x14ac:dyDescent="0.2"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</row>
    <row r="408" spans="26:71" x14ac:dyDescent="0.2"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</row>
    <row r="409" spans="26:71" x14ac:dyDescent="0.2"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</row>
    <row r="410" spans="26:71" x14ac:dyDescent="0.2"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</row>
    <row r="411" spans="26:71" x14ac:dyDescent="0.2"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</row>
    <row r="412" spans="26:71" x14ac:dyDescent="0.2"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</row>
    <row r="413" spans="26:71" x14ac:dyDescent="0.2"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</row>
    <row r="414" spans="26:71" x14ac:dyDescent="0.2"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</row>
    <row r="415" spans="26:71" x14ac:dyDescent="0.2"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</row>
    <row r="416" spans="26:71" x14ac:dyDescent="0.2"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</row>
    <row r="417" spans="26:71" x14ac:dyDescent="0.2"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</row>
    <row r="418" spans="26:71" x14ac:dyDescent="0.2"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</row>
    <row r="419" spans="26:71" x14ac:dyDescent="0.2"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</row>
    <row r="420" spans="26:71" x14ac:dyDescent="0.2"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</row>
    <row r="421" spans="26:71" x14ac:dyDescent="0.2"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</row>
    <row r="422" spans="26:71" x14ac:dyDescent="0.2"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</row>
    <row r="423" spans="26:71" x14ac:dyDescent="0.2"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</row>
    <row r="424" spans="26:71" x14ac:dyDescent="0.2"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</row>
    <row r="425" spans="26:71" x14ac:dyDescent="0.2"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</row>
    <row r="426" spans="26:71" x14ac:dyDescent="0.2"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</row>
    <row r="427" spans="26:71" x14ac:dyDescent="0.2"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</row>
    <row r="428" spans="26:71" x14ac:dyDescent="0.2"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</row>
    <row r="429" spans="26:71" x14ac:dyDescent="0.2"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</row>
    <row r="430" spans="26:71" x14ac:dyDescent="0.2"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</row>
    <row r="431" spans="26:71" x14ac:dyDescent="0.2"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</row>
    <row r="432" spans="26:71" x14ac:dyDescent="0.2"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</row>
    <row r="433" spans="26:71" x14ac:dyDescent="0.2"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</row>
    <row r="434" spans="26:71" x14ac:dyDescent="0.2"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</row>
    <row r="435" spans="26:71" x14ac:dyDescent="0.2"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</row>
    <row r="436" spans="26:71" x14ac:dyDescent="0.2"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</row>
    <row r="437" spans="26:71" x14ac:dyDescent="0.2"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</row>
    <row r="438" spans="26:71" x14ac:dyDescent="0.2"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</row>
    <row r="439" spans="26:71" x14ac:dyDescent="0.2"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</row>
    <row r="440" spans="26:71" x14ac:dyDescent="0.2"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</row>
    <row r="441" spans="26:71" x14ac:dyDescent="0.2"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</row>
    <row r="442" spans="26:71" x14ac:dyDescent="0.2"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</row>
    <row r="443" spans="26:71" x14ac:dyDescent="0.2"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</row>
    <row r="444" spans="26:71" x14ac:dyDescent="0.2"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</row>
    <row r="445" spans="26:71" x14ac:dyDescent="0.2"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</row>
    <row r="446" spans="26:71" x14ac:dyDescent="0.2"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</row>
    <row r="447" spans="26:71" x14ac:dyDescent="0.2"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</row>
    <row r="448" spans="26:71" x14ac:dyDescent="0.2"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</row>
    <row r="449" spans="26:71" x14ac:dyDescent="0.2"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</row>
    <row r="450" spans="26:71" x14ac:dyDescent="0.2"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</row>
    <row r="451" spans="26:71" x14ac:dyDescent="0.2"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</row>
    <row r="452" spans="26:71" x14ac:dyDescent="0.2"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</row>
    <row r="453" spans="26:71" x14ac:dyDescent="0.2"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</row>
    <row r="454" spans="26:71" x14ac:dyDescent="0.2"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</row>
    <row r="455" spans="26:71" x14ac:dyDescent="0.2"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</row>
    <row r="456" spans="26:71" x14ac:dyDescent="0.2"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</row>
    <row r="457" spans="26:71" x14ac:dyDescent="0.2"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</row>
    <row r="458" spans="26:71" x14ac:dyDescent="0.2"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</row>
    <row r="459" spans="26:71" x14ac:dyDescent="0.2"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</row>
    <row r="460" spans="26:71" x14ac:dyDescent="0.2"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</row>
    <row r="461" spans="26:71" x14ac:dyDescent="0.2"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</row>
    <row r="462" spans="26:71" x14ac:dyDescent="0.2"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</row>
    <row r="463" spans="26:71" x14ac:dyDescent="0.2"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</row>
    <row r="464" spans="26:71" x14ac:dyDescent="0.2"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</row>
    <row r="465" spans="26:71" x14ac:dyDescent="0.2"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</row>
    <row r="466" spans="26:71" x14ac:dyDescent="0.2"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</row>
    <row r="467" spans="26:71" x14ac:dyDescent="0.2"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</row>
    <row r="468" spans="26:71" x14ac:dyDescent="0.2"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</row>
    <row r="469" spans="26:71" x14ac:dyDescent="0.2"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</row>
    <row r="470" spans="26:71" x14ac:dyDescent="0.2"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</row>
    <row r="471" spans="26:71" x14ac:dyDescent="0.2"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</row>
    <row r="472" spans="26:71" x14ac:dyDescent="0.2"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</row>
    <row r="473" spans="26:71" x14ac:dyDescent="0.2"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</row>
    <row r="474" spans="26:71" x14ac:dyDescent="0.2"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</row>
    <row r="475" spans="26:71" x14ac:dyDescent="0.2"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</row>
    <row r="476" spans="26:71" x14ac:dyDescent="0.2"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</row>
    <row r="477" spans="26:71" x14ac:dyDescent="0.2"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</row>
    <row r="478" spans="26:71" x14ac:dyDescent="0.2"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</row>
    <row r="479" spans="26:71" x14ac:dyDescent="0.2"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</row>
    <row r="480" spans="26:71" x14ac:dyDescent="0.2"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</row>
    <row r="481" spans="26:71" x14ac:dyDescent="0.2"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</row>
    <row r="482" spans="26:71" x14ac:dyDescent="0.2"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</row>
    <row r="483" spans="26:71" x14ac:dyDescent="0.2"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</row>
    <row r="484" spans="26:71" x14ac:dyDescent="0.2"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</row>
    <row r="485" spans="26:71" x14ac:dyDescent="0.2"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</row>
    <row r="486" spans="26:71" x14ac:dyDescent="0.2"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</row>
    <row r="487" spans="26:71" x14ac:dyDescent="0.2"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</row>
    <row r="488" spans="26:71" x14ac:dyDescent="0.2"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</row>
    <row r="489" spans="26:71" x14ac:dyDescent="0.2"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</row>
    <row r="490" spans="26:71" x14ac:dyDescent="0.2"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</row>
    <row r="491" spans="26:71" x14ac:dyDescent="0.2"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</row>
    <row r="492" spans="26:71" x14ac:dyDescent="0.2"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</row>
    <row r="493" spans="26:71" x14ac:dyDescent="0.2"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</row>
    <row r="494" spans="26:71" x14ac:dyDescent="0.2"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</row>
    <row r="495" spans="26:71" x14ac:dyDescent="0.2"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</row>
    <row r="496" spans="26:71" x14ac:dyDescent="0.2"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</row>
    <row r="497" spans="26:71" x14ac:dyDescent="0.2"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</row>
    <row r="498" spans="26:71" x14ac:dyDescent="0.2"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</row>
    <row r="499" spans="26:71" x14ac:dyDescent="0.2"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</row>
    <row r="500" spans="26:71" x14ac:dyDescent="0.2"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</row>
    <row r="501" spans="26:71" x14ac:dyDescent="0.2"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</row>
    <row r="502" spans="26:71" x14ac:dyDescent="0.2"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</row>
    <row r="503" spans="26:71" x14ac:dyDescent="0.2"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</row>
    <row r="504" spans="26:71" x14ac:dyDescent="0.2"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</row>
    <row r="505" spans="26:71" x14ac:dyDescent="0.2"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</row>
    <row r="506" spans="26:71" x14ac:dyDescent="0.2"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</row>
    <row r="507" spans="26:71" x14ac:dyDescent="0.2"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</row>
    <row r="508" spans="26:71" x14ac:dyDescent="0.2"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</row>
    <row r="509" spans="26:71" x14ac:dyDescent="0.2"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</row>
    <row r="510" spans="26:71" x14ac:dyDescent="0.2"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</row>
    <row r="511" spans="26:71" x14ac:dyDescent="0.2"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</row>
    <row r="512" spans="26:71" x14ac:dyDescent="0.2"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</row>
    <row r="513" spans="26:71" x14ac:dyDescent="0.2"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</row>
    <row r="514" spans="26:71" x14ac:dyDescent="0.2"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</row>
    <row r="515" spans="26:71" x14ac:dyDescent="0.2"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</row>
    <row r="516" spans="26:71" x14ac:dyDescent="0.2"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</row>
    <row r="517" spans="26:71" x14ac:dyDescent="0.2"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</row>
    <row r="518" spans="26:71" x14ac:dyDescent="0.2"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</row>
    <row r="519" spans="26:71" x14ac:dyDescent="0.2"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</row>
    <row r="520" spans="26:71" x14ac:dyDescent="0.2"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</row>
    <row r="521" spans="26:71" x14ac:dyDescent="0.2"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</row>
    <row r="522" spans="26:71" x14ac:dyDescent="0.2"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</row>
    <row r="523" spans="26:71" x14ac:dyDescent="0.2"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</row>
    <row r="524" spans="26:71" x14ac:dyDescent="0.2"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</row>
    <row r="525" spans="26:71" x14ac:dyDescent="0.2"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</row>
    <row r="526" spans="26:71" x14ac:dyDescent="0.2"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</row>
    <row r="527" spans="26:71" x14ac:dyDescent="0.2"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</row>
    <row r="528" spans="26:71" x14ac:dyDescent="0.2"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</row>
    <row r="529" spans="26:71" x14ac:dyDescent="0.2"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</row>
    <row r="530" spans="26:71" x14ac:dyDescent="0.2"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</row>
    <row r="531" spans="26:71" x14ac:dyDescent="0.2"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</row>
    <row r="532" spans="26:71" x14ac:dyDescent="0.2"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</row>
    <row r="533" spans="26:71" x14ac:dyDescent="0.2"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</row>
    <row r="534" spans="26:71" x14ac:dyDescent="0.2"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</row>
    <row r="535" spans="26:71" x14ac:dyDescent="0.2"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</row>
    <row r="536" spans="26:71" x14ac:dyDescent="0.2"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</row>
    <row r="537" spans="26:71" x14ac:dyDescent="0.2"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</row>
    <row r="538" spans="26:71" x14ac:dyDescent="0.2"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</row>
    <row r="539" spans="26:71" x14ac:dyDescent="0.2"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</row>
    <row r="540" spans="26:71" x14ac:dyDescent="0.2"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</row>
    <row r="541" spans="26:71" x14ac:dyDescent="0.2"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</row>
    <row r="542" spans="26:71" x14ac:dyDescent="0.2"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</row>
    <row r="543" spans="26:71" x14ac:dyDescent="0.2"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</row>
    <row r="544" spans="26:71" x14ac:dyDescent="0.2"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</row>
    <row r="545" spans="26:71" x14ac:dyDescent="0.2"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</row>
    <row r="546" spans="26:71" x14ac:dyDescent="0.2"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</row>
    <row r="547" spans="26:71" x14ac:dyDescent="0.2"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</row>
    <row r="548" spans="26:71" x14ac:dyDescent="0.2"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</row>
    <row r="549" spans="26:71" x14ac:dyDescent="0.2"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</row>
    <row r="550" spans="26:71" x14ac:dyDescent="0.2"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</row>
    <row r="551" spans="26:71" x14ac:dyDescent="0.2"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</row>
    <row r="552" spans="26:71" x14ac:dyDescent="0.2"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</row>
    <row r="553" spans="26:71" x14ac:dyDescent="0.2"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</row>
    <row r="554" spans="26:71" x14ac:dyDescent="0.2"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</row>
    <row r="555" spans="26:71" x14ac:dyDescent="0.2"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</row>
    <row r="556" spans="26:71" x14ac:dyDescent="0.2"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</row>
    <row r="557" spans="26:71" x14ac:dyDescent="0.2"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</row>
    <row r="558" spans="26:71" x14ac:dyDescent="0.2"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</row>
    <row r="559" spans="26:71" x14ac:dyDescent="0.2"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</row>
    <row r="560" spans="26:71" x14ac:dyDescent="0.2"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</row>
    <row r="561" spans="26:71" x14ac:dyDescent="0.2"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</row>
    <row r="562" spans="26:71" x14ac:dyDescent="0.2"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</row>
    <row r="563" spans="26:71" x14ac:dyDescent="0.2"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</row>
    <row r="564" spans="26:71" x14ac:dyDescent="0.2"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</row>
    <row r="565" spans="26:71" x14ac:dyDescent="0.2"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</row>
    <row r="566" spans="26:71" x14ac:dyDescent="0.2"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</row>
    <row r="567" spans="26:71" x14ac:dyDescent="0.2"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</row>
    <row r="568" spans="26:71" x14ac:dyDescent="0.2"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</row>
    <row r="569" spans="26:71" x14ac:dyDescent="0.2"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</row>
    <row r="570" spans="26:71" x14ac:dyDescent="0.2"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</row>
    <row r="571" spans="26:71" x14ac:dyDescent="0.2"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</row>
    <row r="572" spans="26:71" x14ac:dyDescent="0.2"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</row>
    <row r="573" spans="26:71" x14ac:dyDescent="0.2"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</row>
    <row r="574" spans="26:71" x14ac:dyDescent="0.2"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</row>
    <row r="575" spans="26:71" x14ac:dyDescent="0.2"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</row>
    <row r="576" spans="26:71" x14ac:dyDescent="0.2"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</row>
    <row r="577" spans="26:71" x14ac:dyDescent="0.2"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</row>
    <row r="578" spans="26:71" x14ac:dyDescent="0.2"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</row>
    <row r="579" spans="26:71" x14ac:dyDescent="0.2"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</row>
    <row r="580" spans="26:71" x14ac:dyDescent="0.2"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</row>
    <row r="581" spans="26:71" x14ac:dyDescent="0.2"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</row>
    <row r="582" spans="26:71" x14ac:dyDescent="0.2"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</row>
    <row r="583" spans="26:71" x14ac:dyDescent="0.2"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</row>
    <row r="584" spans="26:71" x14ac:dyDescent="0.2"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</row>
    <row r="585" spans="26:71" x14ac:dyDescent="0.2"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</row>
    <row r="586" spans="26:71" x14ac:dyDescent="0.2"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</row>
    <row r="587" spans="26:71" x14ac:dyDescent="0.2"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</row>
    <row r="588" spans="26:71" x14ac:dyDescent="0.2"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</row>
    <row r="589" spans="26:71" x14ac:dyDescent="0.2"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</row>
    <row r="590" spans="26:71" x14ac:dyDescent="0.2"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</row>
    <row r="591" spans="26:71" x14ac:dyDescent="0.2"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</row>
    <row r="592" spans="26:71" x14ac:dyDescent="0.2"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</row>
    <row r="593" spans="26:71" x14ac:dyDescent="0.2"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</row>
    <row r="594" spans="26:71" x14ac:dyDescent="0.2"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</row>
    <row r="595" spans="26:71" x14ac:dyDescent="0.2"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</row>
    <row r="596" spans="26:71" x14ac:dyDescent="0.2"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</row>
    <row r="597" spans="26:71" x14ac:dyDescent="0.2"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</row>
    <row r="598" spans="26:71" x14ac:dyDescent="0.2"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</row>
    <row r="599" spans="26:71" x14ac:dyDescent="0.2"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</row>
    <row r="600" spans="26:71" x14ac:dyDescent="0.2"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</row>
    <row r="601" spans="26:71" x14ac:dyDescent="0.2"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</row>
    <row r="602" spans="26:71" x14ac:dyDescent="0.2"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</row>
    <row r="603" spans="26:71" x14ac:dyDescent="0.2"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</row>
    <row r="604" spans="26:71" x14ac:dyDescent="0.2"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</row>
    <row r="605" spans="26:71" x14ac:dyDescent="0.2"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</row>
    <row r="606" spans="26:71" x14ac:dyDescent="0.2"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</row>
    <row r="607" spans="26:71" x14ac:dyDescent="0.2"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</row>
    <row r="608" spans="26:71" x14ac:dyDescent="0.2"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</row>
    <row r="609" spans="26:71" x14ac:dyDescent="0.2"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</row>
    <row r="610" spans="26:71" x14ac:dyDescent="0.2"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</row>
    <row r="611" spans="26:71" x14ac:dyDescent="0.2"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</row>
    <row r="612" spans="26:71" x14ac:dyDescent="0.2"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</row>
    <row r="613" spans="26:71" x14ac:dyDescent="0.2"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</row>
    <row r="614" spans="26:71" x14ac:dyDescent="0.2"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</row>
    <row r="615" spans="26:71" x14ac:dyDescent="0.2"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</row>
    <row r="616" spans="26:71" x14ac:dyDescent="0.2"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</row>
    <row r="617" spans="26:71" x14ac:dyDescent="0.2"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</row>
    <row r="618" spans="26:71" x14ac:dyDescent="0.2"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</row>
    <row r="619" spans="26:71" x14ac:dyDescent="0.2"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</row>
    <row r="620" spans="26:71" x14ac:dyDescent="0.2"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</row>
    <row r="621" spans="26:71" x14ac:dyDescent="0.2"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</row>
    <row r="622" spans="26:71" x14ac:dyDescent="0.2"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</row>
  </sheetData>
  <sheetProtection algorithmName="SHA-512" hashValue="tBbIQIHYUudgPMp2uUlOfLAckQr0yLLFxDBlevhuGlh+UGEc+0yoWFqHtfHW3YnoHhA7ZeoXzDa+KA1+i7bcxw==" saltValue="yifwJi4HveH5X3xKOwqLo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E108-A8AC-B644-9586-56D3A1A148CC}">
  <sheetPr codeName="Sheet2">
    <tabColor theme="4" tint="0.39997558519241921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43" customWidth="1"/>
    <col min="2" max="2" width="20.1640625" style="143" customWidth="1"/>
    <col min="3" max="3" width="15" style="143" customWidth="1"/>
    <col min="4" max="4" width="14.1640625" style="143" customWidth="1"/>
    <col min="5" max="6" width="14.1640625" style="161" hidden="1" customWidth="1"/>
    <col min="7" max="10" width="14.1640625" style="143" customWidth="1"/>
    <col min="11" max="12" width="14.1640625" style="143" hidden="1" customWidth="1"/>
    <col min="13" max="17" width="14.1640625" style="143" customWidth="1"/>
    <col min="18" max="21" width="14.1640625" style="143" hidden="1" customWidth="1"/>
    <col min="22" max="35" width="14.1640625" style="143" customWidth="1"/>
    <col min="36" max="71" width="12.5" style="143" customWidth="1"/>
    <col min="72" max="16384" width="10.83203125" style="143"/>
  </cols>
  <sheetData>
    <row r="1" spans="1:71" x14ac:dyDescent="0.2">
      <c r="A1" s="142" t="s">
        <v>21</v>
      </c>
      <c r="B1" s="142"/>
      <c r="C1" s="142"/>
      <c r="D1" s="142"/>
      <c r="E1" s="157"/>
      <c r="F1" s="157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</row>
    <row r="2" spans="1:71" x14ac:dyDescent="0.2">
      <c r="A2" s="144" t="s">
        <v>80</v>
      </c>
      <c r="B2" s="142"/>
      <c r="C2" s="142"/>
      <c r="D2" s="142"/>
      <c r="E2" s="157"/>
      <c r="F2" s="157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</row>
    <row r="3" spans="1:71" ht="16" thickBot="1" x14ac:dyDescent="0.25">
      <c r="A3" s="142"/>
      <c r="B3" s="145"/>
      <c r="C3" s="142"/>
      <c r="D3" s="142"/>
      <c r="E3" s="157"/>
      <c r="F3" s="157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</row>
    <row r="6" spans="1:71" ht="16" thickBot="1" x14ac:dyDescent="0.25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0" t="s">
        <v>152</v>
      </c>
      <c r="S7" s="190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</row>
    <row r="8" spans="1:71" ht="20" customHeight="1" x14ac:dyDescent="0.2">
      <c r="A8" s="295" t="str">
        <f>'WA Oct 2019'!D2</f>
        <v>South West</v>
      </c>
      <c r="B8" s="63" t="str">
        <f>'WA Oct 2019'!F2</f>
        <v>Alinta Energy</v>
      </c>
      <c r="C8" s="119" t="str">
        <f>'WA Oct 2019'!G2</f>
        <v>Business</v>
      </c>
      <c r="D8" s="113">
        <f>365*'WA Oct 2019'!H2/100</f>
        <v>133.65636363636364</v>
      </c>
      <c r="E8" s="183">
        <f>IF('WA Oct 2019'!AQ2=3,0.5,IF('WA Oct 2019'!AQ2=2,0.33,0))</f>
        <v>0.5</v>
      </c>
      <c r="F8" s="183">
        <f>1-E8</f>
        <v>0.5</v>
      </c>
      <c r="G8" s="113">
        <f>IF('WA Oct 2019'!K2="",($C$5*E8/'WA Oct 2019'!AQ2*'WA Oct 2019'!W2/100)*'WA Oct 2019'!AQ2,IF($C$5*E8/'WA Oct 2019'!AQ2&gt;='WA Oct 2019'!L2,('WA Oct 2019'!L2*'WA Oct 2019'!W2/100)*'WA Oct 2019'!AQ2,($C$5*E8/'WA Oct 2019'!AQ2*'WA Oct 2019'!W2/100)*'WA Oct 2019'!AQ2))</f>
        <v>1745.4545454545453</v>
      </c>
      <c r="H8" s="113">
        <f>IF(AND('WA Oct 2019'!P2&gt;0,'WA Oct 2019'!O2&gt;0),IF(($C$5*E8/'WA Oct 2019'!AQ2&lt;SUM('WA Oct 2019'!L2:P2)),(0),($C$5*E8/'WA Oct 2019'!AQ2-SUM('WA Oct 2019'!L2:P2))*'WA Oct 2019'!AB2/100)* 'WA Oct 2019'!AQ2,IF(AND('WA Oct 2019'!O2&gt;0,'WA Oct 2019'!P2=""),IF(($C$5*E8/'WA Oct 2019'!AQ2&lt; SUM('WA Oct 2019'!L2:O2)),(0),($C$5*E8/'WA Oct 2019'!AQ2-SUM('WA Oct 2019'!L2:O2))*'WA Oct 2019'!AA2/100)* 'WA Oct 2019'!AQ2,IF(AND('WA Oct 2019'!N2&gt;0,'WA Oct 2019'!O2=""),IF(($C$5*E8/'WA Oct 2019'!AQ2&lt; SUM('WA Oct 2019'!L2:N2)),(0),($C$5*E8/'WA Oct 2019'!AQ2-SUM('WA Oct 2019'!L2:N2))*'WA Oct 2019'!Z2/100)* 'WA Oct 2019'!AQ2,IF(AND('WA Oct 2019'!M2&gt;0,'WA Oct 2019'!N2=""),IF(($C$5*E8/'WA Oct 2019'!AQ2&lt;'WA Oct 2019'!M2+'WA Oct 2019'!L2),(0),(($C$5*E8/'WA Oct 2019'!AQ2-('WA Oct 2019'!M2+'WA Oct 2019'!L2))*'WA Oct 2019'!Y2/100))*'WA Oct 2019'!AQ2,IF(AND('WA Oct 2019'!L2&gt;0,'WA Oct 2019'!M2=""&gt;0),IF(($C$5*E8/'WA Oct 2019'!AQ2&lt;'WA Oct 2019'!L2),(0),($C$5*E8/'WA Oct 2019'!AQ2-'WA Oct 2019'!L2)*'WA Oct 2019'!X2/100)*'WA Oct 2019'!AQ2,0)))))</f>
        <v>0</v>
      </c>
      <c r="I8" s="113">
        <f>IF('WA Oct 2019'!K2="",($C$5*F8/'WA Oct 2019'!AR2*'WA Oct 2019'!AC2/100)*'WA Oct 2019'!AR2,IF($C$5*F8/'WA Oct 2019'!AR2&gt;='WA Oct 2019'!L2,('WA Oct 2019'!L2*'WA Oct 2019'!AC2/100)*'WA Oct 2019'!AR2,($C$5*F8/'WA Oct 2019'!AR2*'WA Oct 2019'!AC2/100)*'WA Oct 2019'!AR2))</f>
        <v>1745.4545454545453</v>
      </c>
      <c r="J8" s="113">
        <f>IF(AND('WA Oct 2019'!P2&gt;0,'WA Oct 2019'!O2&gt;0),IF(($C$5*F8/'WA Oct 2019'!AR2&lt;SUM('WA Oct 2019'!L2:P2)),(0),($C$5*F8/'WA Oct 2019'!AR2-SUM('WA Oct 2019'!L2:P2))*'WA Oct 2019'!AB2/100)* 'WA Oct 2019'!AR2,IF(AND('WA Oct 2019'!O2&gt;0,'WA Oct 2019'!P2=""),IF(($C$5*F8/'WA Oct 2019'!AR2&lt; SUM('WA Oct 2019'!L2:O2)),(0),($C$5*F8/'WA Oct 2019'!AR2-SUM('WA Oct 2019'!L2:O2))*'WA Oct 2019'!AG2/100)* 'WA Oct 2019'!AR2,IF(AND('WA Oct 2019'!N2&gt;0,'WA Oct 2019'!O2=""),IF(($C$5*F8/'WA Oct 2019'!AR2&lt; SUM('WA Oct 2019'!L2:N2)),(0),($C$5*F8/'WA Oct 2019'!AR2-SUM('WA Oct 2019'!L2:N2))*'WA Oct 2019'!AF2/100)* 'WA Oct 2019'!AR2,IF(AND('WA Oct 2019'!M2&gt;0,'WA Oct 2019'!N2=""),IF(($C$5*F8/'WA Oct 2019'!AR2&lt;'WA Oct 2019'!M2+'WA Oct 2019'!L2),(0),(($C$5*F8/'WA Oct 2019'!AR2-('WA Oct 2019'!M2+'WA Oct 2019'!L2))*'WA Oct 2019'!AE2/100))*'WA Oct 2019'!AR2,IF(AND('WA Oct 2019'!L2&gt;0,'WA Oct 2019'!M2=""&gt;0),IF(($C$5*F8/'WA Oct 2019'!AR2&lt;'WA Oct 2019'!L2),(0),($C$5*F8/'WA Oct 2019'!AR2-'WA Oct 2019'!L2)*'WA Oct 2019'!AD2/100)*'WA Oct 2019'!AR2,0)))))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Oct 2019'!AT2</f>
        <v>0</v>
      </c>
      <c r="O8" s="116">
        <f>'WA Oct 2019'!AU2</f>
        <v>0</v>
      </c>
      <c r="P8" s="116">
        <f>'WA Oct 2019'!AV2</f>
        <v>0</v>
      </c>
      <c r="Q8" s="116">
        <f>'WA Oct 2019'!AW2</f>
        <v>0</v>
      </c>
      <c r="R8" s="192" t="str">
        <f t="shared" ref="R8:R9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Oct 2019'!BF2</f>
        <v>0</v>
      </c>
      <c r="Y8" s="131" t="str">
        <f>'WA Oct 2019'!BG2</f>
        <v>n</v>
      </c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</row>
    <row r="9" spans="1:71" ht="20" customHeight="1" x14ac:dyDescent="0.2">
      <c r="A9" s="293"/>
      <c r="B9" s="63" t="str">
        <f>'WA Oct 2019'!F3</f>
        <v>AGL</v>
      </c>
      <c r="C9" s="119" t="str">
        <f>'WA Oct 2019'!G3</f>
        <v>Business Savers</v>
      </c>
      <c r="D9" s="120">
        <f>365*'WA Oct 2019'!H3/100</f>
        <v>132.16318181818181</v>
      </c>
      <c r="E9" s="184">
        <f>IF('WA Oct 2019'!AQ3=3,0.5,IF('WA Oct 2019'!AQ3=2,0.33,0))</f>
        <v>0.5</v>
      </c>
      <c r="F9" s="184">
        <f t="shared" ref="F9:F12" si="2">1-E9</f>
        <v>0.5</v>
      </c>
      <c r="G9" s="120">
        <f>IF('WA Oct 2019'!K3="",($C$5*E9/'WA Oct 2019'!AQ3*'WA Oct 2019'!W3/100)*'WA Oct 2019'!AQ3,IF($C$5*E9/'WA Oct 2019'!AQ3&gt;='WA Oct 2019'!L3,('WA Oct 2019'!L3*'WA Oct 2019'!W3/100)*'WA Oct 2019'!AQ3,($C$5*E9/'WA Oct 2019'!AQ3*'WA Oct 2019'!W3/100)*'WA Oct 2019'!AQ3))</f>
        <v>1745.4545454545453</v>
      </c>
      <c r="H9" s="120">
        <f>IF(AND('WA Oct 2019'!P3&gt;0,'WA Oct 2019'!O3&gt;0),IF(($C$5*E9/'WA Oct 2019'!AQ3&lt;SUM('WA Oct 2019'!L3:P3)),(0),($C$5*E9/'WA Oct 2019'!AQ3-SUM('WA Oct 2019'!L3:P3))*'WA Oct 2019'!AB3/100)* 'WA Oct 2019'!AQ3,IF(AND('WA Oct 2019'!O3&gt;0,'WA Oct 2019'!P3=""),IF(($C$5*E9/'WA Oct 2019'!AQ3&lt; SUM('WA Oct 2019'!L3:O3)),(0),($C$5*E9/'WA Oct 2019'!AQ3-SUM('WA Oct 2019'!L3:O3))*'WA Oct 2019'!AA3/100)* 'WA Oct 2019'!AQ3,IF(AND('WA Oct 2019'!N3&gt;0,'WA Oct 2019'!O3=""),IF(($C$5*E9/'WA Oct 2019'!AQ3&lt; SUM('WA Oct 2019'!L3:N3)),(0),($C$5*E9/'WA Oct 2019'!AQ3-SUM('WA Oct 2019'!L3:N3))*'WA Oct 2019'!Z3/100)* 'WA Oct 2019'!AQ3,IF(AND('WA Oct 2019'!M3&gt;0,'WA Oct 2019'!N3=""),IF(($C$5*E9/'WA Oct 2019'!AQ3&lt;'WA Oct 2019'!M3+'WA Oct 2019'!L3),(0),(($C$5*E9/'WA Oct 2019'!AQ3-('WA Oct 2019'!M3+'WA Oct 2019'!L3))*'WA Oct 2019'!Y3/100))*'WA Oct 2019'!AQ3,IF(AND('WA Oct 2019'!L3&gt;0,'WA Oct 2019'!M3=""&gt;0),IF(($C$5*E9/'WA Oct 2019'!AQ3&lt;'WA Oct 2019'!L3),(0),($C$5*E9/'WA Oct 2019'!AQ3-'WA Oct 2019'!L3)*'WA Oct 2019'!X3/100)*'WA Oct 2019'!AQ3,0)))))</f>
        <v>0</v>
      </c>
      <c r="I9" s="120">
        <f>IF('WA Oct 2019'!K3="",($C$5*F9/'WA Oct 2019'!AR3*'WA Oct 2019'!AC3/100)*'WA Oct 2019'!AR3,IF($C$5*F9/'WA Oct 2019'!AR3&gt;='WA Oct 2019'!L3,('WA Oct 2019'!L3*'WA Oct 2019'!AC3/100)*'WA Oct 2019'!AR3,($C$5*F9/'WA Oct 2019'!AR3*'WA Oct 2019'!AC3/100)*'WA Oct 2019'!AR3))</f>
        <v>1745.4545454545453</v>
      </c>
      <c r="J9" s="120">
        <f>IF(AND('WA Oct 2019'!P3&gt;0,'WA Oct 2019'!O3&gt;0),IF(($C$5*F9/'WA Oct 2019'!AR3&lt;SUM('WA Oct 2019'!L3:P3)),(0),($C$5*F9/'WA Oct 2019'!AR3-SUM('WA Oct 2019'!L3:P3))*'WA Oct 2019'!AB3/100)* 'WA Oct 2019'!AR3,IF(AND('WA Oct 2019'!O3&gt;0,'WA Oct 2019'!P3=""),IF(($C$5*F9/'WA Oct 2019'!AR3&lt; SUM('WA Oct 2019'!L3:O3)),(0),($C$5*F9/'WA Oct 2019'!AR3-SUM('WA Oct 2019'!L3:O3))*'WA Oct 2019'!AG3/100)* 'WA Oct 2019'!AR3,IF(AND('WA Oct 2019'!N3&gt;0,'WA Oct 2019'!O3=""),IF(($C$5*F9/'WA Oct 2019'!AR3&lt; SUM('WA Oct 2019'!L3:N3)),(0),($C$5*F9/'WA Oct 2019'!AR3-SUM('WA Oct 2019'!L3:N3))*'WA Oct 2019'!AF3/100)* 'WA Oct 2019'!AR3,IF(AND('WA Oct 2019'!M3&gt;0,'WA Oct 2019'!N3=""),IF(($C$5*F9/'WA Oct 2019'!AR3&lt;'WA Oct 2019'!M3+'WA Oct 2019'!L3),(0),(($C$5*F9/'WA Oct 2019'!AR3-('WA Oct 2019'!M3+'WA Oct 2019'!L3))*'WA Oct 2019'!AE3/100))*'WA Oct 2019'!AR3,IF(AND('WA Oct 2019'!L3&gt;0,'WA Oct 2019'!M3=""&gt;0),IF(($C$5*F9/'WA Oct 2019'!AR3&lt;'WA Oct 2019'!L3),(0),($C$5*F9/'WA Oct 2019'!AR3-'WA Oct 2019'!L3)*'WA Oct 2019'!AD3/100)*'WA Oct 2019'!AR3,0)))))</f>
        <v>0</v>
      </c>
      <c r="K9" s="162">
        <f t="shared" ref="K9:K12" si="3">SUM(G9:J9)</f>
        <v>3490.9090909090905</v>
      </c>
      <c r="L9" s="187">
        <f t="shared" ref="L9:L12" si="4">K9+D9</f>
        <v>3623.0722727272723</v>
      </c>
      <c r="M9" s="122">
        <f t="shared" ref="M9:M12" si="5">L9*1.1</f>
        <v>3985.3795</v>
      </c>
      <c r="N9" s="123">
        <f>'WA Oct 2019'!AT3</f>
        <v>0</v>
      </c>
      <c r="O9" s="123">
        <f>'WA Oct 2019'!AU3</f>
        <v>45</v>
      </c>
      <c r="P9" s="123">
        <f>'WA Oct 2019'!AV3</f>
        <v>0</v>
      </c>
      <c r="Q9" s="123">
        <f>'WA Oct 2019'!AW3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2052.1631818181813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2052.1631818181813</v>
      </c>
      <c r="V9" s="122">
        <f t="shared" si="1"/>
        <v>2257.3794999999996</v>
      </c>
      <c r="W9" s="122">
        <f t="shared" si="1"/>
        <v>2257.3794999999996</v>
      </c>
      <c r="X9" s="132">
        <f>'WA Oct 2019'!BF3</f>
        <v>0</v>
      </c>
      <c r="Y9" s="133" t="str">
        <f>'WA Oct 2019'!BG3</f>
        <v>n</v>
      </c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</row>
    <row r="10" spans="1:71" ht="20" customHeight="1" thickBot="1" x14ac:dyDescent="0.25">
      <c r="A10" s="294"/>
      <c r="B10" s="65" t="str">
        <f>'WA Oct 2019'!F4</f>
        <v>Origin</v>
      </c>
      <c r="C10" s="65" t="str">
        <f>'WA Oct 2019'!G4</f>
        <v>Business Flexi</v>
      </c>
      <c r="D10" s="95">
        <f>365*'WA Oct 2019'!H4/100</f>
        <v>63.400500000000001</v>
      </c>
      <c r="E10" s="185">
        <f>IF('WA Oct 2019'!AQ4=3,0.5,IF('WA Oct 2019'!AQ4=2,0.33,0))</f>
        <v>0.5</v>
      </c>
      <c r="F10" s="185">
        <f t="shared" si="2"/>
        <v>0.5</v>
      </c>
      <c r="G10" s="95">
        <f>IF('WA Oct 2019'!K4="",($C$5*E10/'WA Oct 2019'!AQ4*'WA Oct 2019'!W4/100)*'WA Oct 2019'!AQ4,IF($C$5*E10/'WA Oct 2019'!AQ4&gt;='WA Oct 2019'!L4,('WA Oct 2019'!L4*'WA Oct 2019'!W4/100)*'WA Oct 2019'!AQ4,($C$5*E10/'WA Oct 2019'!AQ4*'WA Oct 2019'!W4/100)*'WA Oct 2019'!AQ4))</f>
        <v>1745.0000000000002</v>
      </c>
      <c r="H10" s="95">
        <f>IF(AND('WA Oct 2019'!P4&gt;0,'WA Oct 2019'!O4&gt;0),IF(($C$5*E10/'WA Oct 2019'!AQ4&lt;SUM('WA Oct 2019'!L4:P4)),(0),($C$5*E10/'WA Oct 2019'!AQ4-SUM('WA Oct 2019'!L4:P4))*'WA Oct 2019'!AB4/100)* 'WA Oct 2019'!AQ4,IF(AND('WA Oct 2019'!O4&gt;0,'WA Oct 2019'!P4=""),IF(($C$5*E10/'WA Oct 2019'!AQ4&lt; SUM('WA Oct 2019'!L4:O4)),(0),($C$5*E10/'WA Oct 2019'!AQ4-SUM('WA Oct 2019'!L4:O4))*'WA Oct 2019'!AA4/100)* 'WA Oct 2019'!AQ4,IF(AND('WA Oct 2019'!N4&gt;0,'WA Oct 2019'!O4=""),IF(($C$5*E10/'WA Oct 2019'!AQ4&lt; SUM('WA Oct 2019'!L4:N4)),(0),($C$5*E10/'WA Oct 2019'!AQ4-SUM('WA Oct 2019'!L4:N4))*'WA Oct 2019'!Z4/100)* 'WA Oct 2019'!AQ4,IF(AND('WA Oct 2019'!M4&gt;0,'WA Oct 2019'!N4=""),IF(($C$5*E10/'WA Oct 2019'!AQ4&lt;'WA Oct 2019'!M4+'WA Oct 2019'!L4),(0),(($C$5*E10/'WA Oct 2019'!AQ4-('WA Oct 2019'!M4+'WA Oct 2019'!L4))*'WA Oct 2019'!Y4/100))*'WA Oct 2019'!AQ4,IF(AND('WA Oct 2019'!L4&gt;0,'WA Oct 2019'!M4=""&gt;0),IF(($C$5*E10/'WA Oct 2019'!AQ4&lt;'WA Oct 2019'!L4),(0),($C$5*E10/'WA Oct 2019'!AQ4-'WA Oct 2019'!L4)*'WA Oct 2019'!X4/100)*'WA Oct 2019'!AQ4,0)))))</f>
        <v>0</v>
      </c>
      <c r="I10" s="95">
        <f>IF('WA Oct 2019'!K4="",($C$5*F10/'WA Oct 2019'!AR4*'WA Oct 2019'!AC4/100)*'WA Oct 2019'!AR4,IF($C$5*F10/'WA Oct 2019'!AR4&gt;='WA Oct 2019'!L4,('WA Oct 2019'!L4*'WA Oct 2019'!AC4/100)*'WA Oct 2019'!AR4,($C$5*F10/'WA Oct 2019'!AR4*'WA Oct 2019'!AC4/100)*'WA Oct 2019'!AR4))</f>
        <v>1745.0000000000002</v>
      </c>
      <c r="J10" s="95">
        <f>IF(AND('WA Oct 2019'!P4&gt;0,'WA Oct 2019'!O4&gt;0),IF(($C$5*F10/'WA Oct 2019'!AR4&lt;SUM('WA Oct 2019'!L4:P4)),(0),($C$5*F10/'WA Oct 2019'!AR4-SUM('WA Oct 2019'!L4:P4))*'WA Oct 2019'!AB4/100)* 'WA Oct 2019'!AR4,IF(AND('WA Oct 2019'!O4&gt;0,'WA Oct 2019'!P4=""),IF(($C$5*F10/'WA Oct 2019'!AR4&lt; SUM('WA Oct 2019'!L4:O4)),(0),($C$5*F10/'WA Oct 2019'!AR4-SUM('WA Oct 2019'!L4:O4))*'WA Oct 2019'!AG4/100)* 'WA Oct 2019'!AR4,IF(AND('WA Oct 2019'!N4&gt;0,'WA Oct 2019'!O4=""),IF(($C$5*F10/'WA Oct 2019'!AR4&lt; SUM('WA Oct 2019'!L4:N4)),(0),($C$5*F10/'WA Oct 2019'!AR4-SUM('WA Oct 2019'!L4:N4))*'WA Oct 2019'!AF4/100)* 'WA Oct 2019'!AR4,IF(AND('WA Oct 2019'!M4&gt;0,'WA Oct 2019'!N4=""),IF(($C$5*F10/'WA Oct 2019'!AR4&lt;'WA Oct 2019'!M4+'WA Oct 2019'!L4),(0),(($C$5*F10/'WA Oct 2019'!AR4-('WA Oct 2019'!M4+'WA Oct 2019'!L4))*'WA Oct 2019'!AE4/100))*'WA Oct 2019'!AR4,IF(AND('WA Oct 2019'!L4&gt;0,'WA Oct 2019'!M4=""&gt;0),IF(($C$5*F10/'WA Oct 2019'!AR4&lt;'WA Oct 2019'!L4),(0),($C$5*F10/'WA Oct 2019'!AR4-'WA Oct 2019'!L4)*'WA Oct 2019'!AD4/100)*'WA Oct 2019'!AR4,0)))))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Oct 2019'!AT4</f>
        <v>0</v>
      </c>
      <c r="O10" s="98">
        <f>'WA Oct 2019'!AU4</f>
        <v>30</v>
      </c>
      <c r="P10" s="98">
        <f>'WA Oct 2019'!AV4</f>
        <v>0</v>
      </c>
      <c r="Q10" s="98">
        <f>'WA Oct 2019'!AW4</f>
        <v>0</v>
      </c>
      <c r="R10" s="194" t="str">
        <f t="shared" ref="R10:R12" si="6">IF(SUM(N10:Q10)=0,"No discount",IF(N10&gt;0,"Guaranteed off bill",IF(O10&gt;0,"Guaranteed off usage",IF(P10&gt;0,"Pay-on-time off bill","Pay-on-time off usage"))))</f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Oct 2019'!BF4</f>
        <v>0</v>
      </c>
      <c r="Y10" s="135" t="str">
        <f>'WA Oct 2019'!BG4</f>
        <v>n</v>
      </c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</row>
    <row r="11" spans="1:71" ht="20" customHeight="1" thickTop="1" thickBot="1" x14ac:dyDescent="0.25">
      <c r="A11" s="128" t="str">
        <f>'WA Oct 2019'!D5</f>
        <v>Albany</v>
      </c>
      <c r="B11" s="65" t="str">
        <f>'WA Oct 2019'!F5</f>
        <v>Alinta Energy</v>
      </c>
      <c r="C11" s="65" t="str">
        <f>'WA Oct 2019'!G5</f>
        <v>Business</v>
      </c>
      <c r="D11" s="95">
        <f>365*'WA Oct 2019'!H5/100</f>
        <v>148.98636363636362</v>
      </c>
      <c r="E11" s="185">
        <f>IF('WA Oct 2019'!AQ5=3,0.5,IF('WA Oct 2019'!AQ5=2,0.33,0))</f>
        <v>0.5</v>
      </c>
      <c r="F11" s="185">
        <f t="shared" si="2"/>
        <v>0.5</v>
      </c>
      <c r="G11" s="96">
        <f>IF('WA Oct 2019'!K5="",($C$5*E11/'WA Oct 2019'!AQ5*'WA Oct 2019'!W5/100)*'WA Oct 2019'!AQ5,IF($C$5*E11/'WA Oct 2019'!AQ5&gt;='WA Oct 2019'!L5,('WA Oct 2019'!L5*'WA Oct 2019'!W5/100)*'WA Oct 2019'!AQ5,($C$5*E11/'WA Oct 2019'!AQ5*'WA Oct 2019'!W5/100)*'WA Oct 2019'!AQ5))</f>
        <v>2177.2727272727275</v>
      </c>
      <c r="H11" s="96">
        <f>IF(AND('WA Oct 2019'!P5&gt;0,'WA Oct 2019'!O5&gt;0),IF(($C$5*E11/'WA Oct 2019'!AQ5&lt;SUM('WA Oct 2019'!L5:P5)),(0),($C$5*E11/'WA Oct 2019'!AQ5-SUM('WA Oct 2019'!L5:P5))*'WA Oct 2019'!AB5/100)* 'WA Oct 2019'!AQ5,IF(AND('WA Oct 2019'!O5&gt;0,'WA Oct 2019'!P5=""),IF(($C$5*E11/'WA Oct 2019'!AQ5&lt; SUM('WA Oct 2019'!L5:O5)),(0),($C$5*E11/'WA Oct 2019'!AQ5-SUM('WA Oct 2019'!L5:O5))*'WA Oct 2019'!AA5/100)* 'WA Oct 2019'!AQ5,IF(AND('WA Oct 2019'!N5&gt;0,'WA Oct 2019'!O5=""),IF(($C$5*E11/'WA Oct 2019'!AQ5&lt; SUM('WA Oct 2019'!L5:N5)),(0),($C$5*E11/'WA Oct 2019'!AQ5-SUM('WA Oct 2019'!L5:N5))*'WA Oct 2019'!Z5/100)* 'WA Oct 2019'!AQ5,IF(AND('WA Oct 2019'!M5&gt;0,'WA Oct 2019'!N5=""),IF(($C$5*E11/'WA Oct 2019'!AQ5&lt;'WA Oct 2019'!M5+'WA Oct 2019'!L5),(0),(($C$5*E11/'WA Oct 2019'!AQ5-('WA Oct 2019'!M5+'WA Oct 2019'!L5))*'WA Oct 2019'!Y5/100))*'WA Oct 2019'!AQ5,IF(AND('WA Oct 2019'!L5&gt;0,'WA Oct 2019'!M5=""&gt;0),IF(($C$5*E11/'WA Oct 2019'!AQ5&lt;'WA Oct 2019'!L5),(0),($C$5*E11/'WA Oct 2019'!AQ5-'WA Oct 2019'!L5)*'WA Oct 2019'!X5/100)*'WA Oct 2019'!AQ5,0)))))</f>
        <v>0</v>
      </c>
      <c r="I11" s="96">
        <f>IF('WA Oct 2019'!K5="",($C$5*F11/'WA Oct 2019'!AR5*'WA Oct 2019'!AC5/100)*'WA Oct 2019'!AR5,IF($C$5*F11/'WA Oct 2019'!AR5&gt;='WA Oct 2019'!L5,('WA Oct 2019'!L5*'WA Oct 2019'!AC5/100)*'WA Oct 2019'!AR5,($C$5*F11/'WA Oct 2019'!AR5*'WA Oct 2019'!AC5/100)*'WA Oct 2019'!AR5))</f>
        <v>2177.2727272727275</v>
      </c>
      <c r="J11" s="96">
        <f>IF(AND('WA Oct 2019'!P5&gt;0,'WA Oct 2019'!O5&gt;0),IF(($C$5*F11/'WA Oct 2019'!AR5&lt;SUM('WA Oct 2019'!L5:P5)),(0),($C$5*F11/'WA Oct 2019'!AR5-SUM('WA Oct 2019'!L5:P5))*'WA Oct 2019'!AB5/100)* 'WA Oct 2019'!AR5,IF(AND('WA Oct 2019'!O5&gt;0,'WA Oct 2019'!P5=""),IF(($C$5*F11/'WA Oct 2019'!AR5&lt; SUM('WA Oct 2019'!L5:O5)),(0),($C$5*F11/'WA Oct 2019'!AR5-SUM('WA Oct 2019'!L5:O5))*'WA Oct 2019'!AG5/100)* 'WA Oct 2019'!AR5,IF(AND('WA Oct 2019'!N5&gt;0,'WA Oct 2019'!O5=""),IF(($C$5*F11/'WA Oct 2019'!AR5&lt; SUM('WA Oct 2019'!L5:N5)),(0),($C$5*F11/'WA Oct 2019'!AR5-SUM('WA Oct 2019'!L5:N5))*'WA Oct 2019'!AF5/100)* 'WA Oct 2019'!AR5,IF(AND('WA Oct 2019'!M5&gt;0,'WA Oct 2019'!N5=""),IF(($C$5*F11/'WA Oct 2019'!AR5&lt;'WA Oct 2019'!M5+'WA Oct 2019'!L5),(0),(($C$5*F11/'WA Oct 2019'!AR5-('WA Oct 2019'!M5+'WA Oct 2019'!L5))*'WA Oct 2019'!AE5/100))*'WA Oct 2019'!AR5,IF(AND('WA Oct 2019'!L5&gt;0,'WA Oct 2019'!M5=""&gt;0),IF(($C$5*F11/'WA Oct 2019'!AR5&lt;'WA Oct 2019'!L5),(0),($C$5*F11/'WA Oct 2019'!AR5-'WA Oct 2019'!L5)*'WA Oct 2019'!AD5/100)*'WA Oct 2019'!AR5,0)))))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Oct 2019'!AT5</f>
        <v>0</v>
      </c>
      <c r="O11" s="98">
        <f>'WA Oct 2019'!AU5</f>
        <v>0</v>
      </c>
      <c r="P11" s="98">
        <f>'WA Oct 2019'!AV5</f>
        <v>0</v>
      </c>
      <c r="Q11" s="98">
        <f>'WA Oct 2019'!AW5</f>
        <v>0</v>
      </c>
      <c r="R11" s="194" t="str">
        <f t="shared" si="6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Oct 2019'!BF5</f>
        <v>0</v>
      </c>
      <c r="Y11" s="135" t="str">
        <f>'WA Oct 2019'!BG5</f>
        <v>n</v>
      </c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</row>
    <row r="12" spans="1:71" ht="20" customHeight="1" thickTop="1" thickBot="1" x14ac:dyDescent="0.25">
      <c r="A12" s="129" t="str">
        <f>'WA Oct 2019'!D6</f>
        <v>Kalgoorlie</v>
      </c>
      <c r="B12" s="103" t="str">
        <f>'WA Oct 2019'!F6</f>
        <v>Alinta Energy</v>
      </c>
      <c r="C12" s="103" t="str">
        <f>'WA Oct 2019'!G6</f>
        <v>Business</v>
      </c>
      <c r="D12" s="104">
        <f>365*'WA Oct 2019'!H6/100</f>
        <v>233.46727272727273</v>
      </c>
      <c r="E12" s="186">
        <f>IF('WA Oct 2019'!AQ6=3,0.5,IF('WA Oct 2019'!AQ6=2,0.33,0))</f>
        <v>0.5</v>
      </c>
      <c r="F12" s="186">
        <f t="shared" si="2"/>
        <v>0.5</v>
      </c>
      <c r="G12" s="106">
        <f>IF('WA Oct 2019'!K6="",($C$5*E12/'WA Oct 2019'!AQ6*'WA Oct 2019'!W6/100)*'WA Oct 2019'!AQ6,IF($C$5*E12/'WA Oct 2019'!AQ6&gt;='WA Oct 2019'!L6,('WA Oct 2019'!L6*'WA Oct 2019'!W6/100)*'WA Oct 2019'!AQ6,($C$5*E12/'WA Oct 2019'!AQ6*'WA Oct 2019'!W6/100)*'WA Oct 2019'!AQ6))</f>
        <v>1581.8181818181818</v>
      </c>
      <c r="H12" s="106">
        <f>IF(AND('WA Oct 2019'!P6&gt;0,'WA Oct 2019'!O6&gt;0),IF(($C$5*E12/'WA Oct 2019'!AQ6&lt;SUM('WA Oct 2019'!L6:P6)),(0),($C$5*E12/'WA Oct 2019'!AQ6-SUM('WA Oct 2019'!L6:P6))*'WA Oct 2019'!AB6/100)* 'WA Oct 2019'!AQ6,IF(AND('WA Oct 2019'!O6&gt;0,'WA Oct 2019'!P6=""),IF(($C$5*E12/'WA Oct 2019'!AQ6&lt; SUM('WA Oct 2019'!L6:O6)),(0),($C$5*E12/'WA Oct 2019'!AQ6-SUM('WA Oct 2019'!L6:O6))*'WA Oct 2019'!AA6/100)* 'WA Oct 2019'!AQ6,IF(AND('WA Oct 2019'!N6&gt;0,'WA Oct 2019'!O6=""),IF(($C$5*E12/'WA Oct 2019'!AQ6&lt; SUM('WA Oct 2019'!L6:N6)),(0),($C$5*E12/'WA Oct 2019'!AQ6-SUM('WA Oct 2019'!L6:N6))*'WA Oct 2019'!Z6/100)* 'WA Oct 2019'!AQ6,IF(AND('WA Oct 2019'!M6&gt;0,'WA Oct 2019'!N6=""),IF(($C$5*E12/'WA Oct 2019'!AQ6&lt;'WA Oct 2019'!M6+'WA Oct 2019'!L6),(0),(($C$5*E12/'WA Oct 2019'!AQ6-('WA Oct 2019'!M6+'WA Oct 2019'!L6))*'WA Oct 2019'!Y6/100))*'WA Oct 2019'!AQ6,IF(AND('WA Oct 2019'!L6&gt;0,'WA Oct 2019'!M6=""&gt;0),IF(($C$5*E12/'WA Oct 2019'!AQ6&lt;'WA Oct 2019'!L6),(0),($C$5*E12/'WA Oct 2019'!AQ6-'WA Oct 2019'!L6)*'WA Oct 2019'!X6/100)*'WA Oct 2019'!AQ6,0)))))</f>
        <v>0</v>
      </c>
      <c r="I12" s="106">
        <f>IF('WA Oct 2019'!K6="",($C$5*F12/'WA Oct 2019'!AR6*'WA Oct 2019'!AC6/100)*'WA Oct 2019'!AR6,IF($C$5*F12/'WA Oct 2019'!AR6&gt;='WA Oct 2019'!L6,('WA Oct 2019'!L6*'WA Oct 2019'!AC6/100)*'WA Oct 2019'!AR6,($C$5*F12/'WA Oct 2019'!AR6*'WA Oct 2019'!AC6/100)*'WA Oct 2019'!AR6))</f>
        <v>1581.8181818181818</v>
      </c>
      <c r="J12" s="106">
        <f>IF(AND('WA Oct 2019'!P6&gt;0,'WA Oct 2019'!O6&gt;0),IF(($C$5*F12/'WA Oct 2019'!AR6&lt;SUM('WA Oct 2019'!L6:P6)),(0),($C$5*F12/'WA Oct 2019'!AR6-SUM('WA Oct 2019'!L6:P6))*'WA Oct 2019'!AB6/100)* 'WA Oct 2019'!AR6,IF(AND('WA Oct 2019'!O6&gt;0,'WA Oct 2019'!P6=""),IF(($C$5*F12/'WA Oct 2019'!AR6&lt; SUM('WA Oct 2019'!L6:O6)),(0),($C$5*F12/'WA Oct 2019'!AR6-SUM('WA Oct 2019'!L6:O6))*'WA Oct 2019'!AG6/100)* 'WA Oct 2019'!AR6,IF(AND('WA Oct 2019'!N6&gt;0,'WA Oct 2019'!O6=""),IF(($C$5*F12/'WA Oct 2019'!AR6&lt; SUM('WA Oct 2019'!L6:N6)),(0),($C$5*F12/'WA Oct 2019'!AR6-SUM('WA Oct 2019'!L6:N6))*'WA Oct 2019'!AF6/100)* 'WA Oct 2019'!AR6,IF(AND('WA Oct 2019'!M6&gt;0,'WA Oct 2019'!N6=""),IF(($C$5*F12/'WA Oct 2019'!AR6&lt;'WA Oct 2019'!M6+'WA Oct 2019'!L6),(0),(($C$5*F12/'WA Oct 2019'!AR6-('WA Oct 2019'!M6+'WA Oct 2019'!L6))*'WA Oct 2019'!AE6/100))*'WA Oct 2019'!AR6,IF(AND('WA Oct 2019'!L6&gt;0,'WA Oct 2019'!M6=""&gt;0),IF(($C$5*F12/'WA Oct 2019'!AR6&lt;'WA Oct 2019'!L6),(0),($C$5*F12/'WA Oct 2019'!AR6-'WA Oct 2019'!L6)*'WA Oct 2019'!AD6/100)*'WA Oct 2019'!AR6,0)))))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Oct 2019'!AT6</f>
        <v>0</v>
      </c>
      <c r="O12" s="108">
        <f>'WA Oct 2019'!AU6</f>
        <v>0</v>
      </c>
      <c r="P12" s="108">
        <f>'WA Oct 2019'!AV6</f>
        <v>0</v>
      </c>
      <c r="Q12" s="108">
        <f>'WA Oct 2019'!AW6</f>
        <v>0</v>
      </c>
      <c r="R12" s="195" t="str">
        <f t="shared" si="6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Oct 2019'!BF6</f>
        <v>0</v>
      </c>
      <c r="Y12" s="137" t="str">
        <f>'WA Oct 2019'!BG6</f>
        <v>n</v>
      </c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</row>
    <row r="13" spans="1:71" x14ac:dyDescent="0.2"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</row>
    <row r="14" spans="1:71" x14ac:dyDescent="0.2"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</row>
    <row r="15" spans="1:71" x14ac:dyDescent="0.2"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</row>
    <row r="16" spans="1:71" x14ac:dyDescent="0.2"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</row>
    <row r="17" spans="26:71" x14ac:dyDescent="0.2"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</row>
    <row r="18" spans="26:71" x14ac:dyDescent="0.2"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</row>
    <row r="19" spans="26:71" x14ac:dyDescent="0.2"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</row>
    <row r="20" spans="26:71" x14ac:dyDescent="0.2"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</row>
    <row r="21" spans="26:71" x14ac:dyDescent="0.2"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</row>
    <row r="22" spans="26:71" x14ac:dyDescent="0.2"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</row>
    <row r="23" spans="26:71" x14ac:dyDescent="0.2"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</row>
    <row r="24" spans="26:71" x14ac:dyDescent="0.2"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</row>
    <row r="25" spans="26:71" x14ac:dyDescent="0.2"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</row>
    <row r="26" spans="26:71" x14ac:dyDescent="0.2"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</row>
    <row r="27" spans="26:71" x14ac:dyDescent="0.2"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</row>
    <row r="28" spans="26:71" x14ac:dyDescent="0.2"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</row>
    <row r="29" spans="26:71" x14ac:dyDescent="0.2"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</row>
    <row r="30" spans="26:71" x14ac:dyDescent="0.2"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</row>
    <row r="31" spans="26:71" x14ac:dyDescent="0.2"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</row>
    <row r="32" spans="26:71" x14ac:dyDescent="0.2"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</row>
    <row r="33" spans="26:71" x14ac:dyDescent="0.2"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</row>
    <row r="34" spans="26:71" x14ac:dyDescent="0.2"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</row>
    <row r="35" spans="26:71" x14ac:dyDescent="0.2"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</row>
    <row r="36" spans="26:71" x14ac:dyDescent="0.2"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</row>
    <row r="37" spans="26:71" x14ac:dyDescent="0.2"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</row>
    <row r="38" spans="26:71" x14ac:dyDescent="0.2"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</row>
    <row r="39" spans="26:71" x14ac:dyDescent="0.2"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2"/>
      <c r="BJ39" s="142"/>
      <c r="BK39" s="142"/>
      <c r="BL39" s="142"/>
      <c r="BM39" s="142"/>
      <c r="BN39" s="142"/>
      <c r="BO39" s="142"/>
      <c r="BP39" s="142"/>
      <c r="BQ39" s="142"/>
      <c r="BR39" s="142"/>
      <c r="BS39" s="142"/>
    </row>
    <row r="40" spans="26:71" x14ac:dyDescent="0.2"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</row>
    <row r="41" spans="26:71" x14ac:dyDescent="0.2"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</row>
    <row r="42" spans="26:71" x14ac:dyDescent="0.2"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</row>
    <row r="43" spans="26:71" x14ac:dyDescent="0.2"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</row>
    <row r="44" spans="26:71" x14ac:dyDescent="0.2"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</row>
    <row r="45" spans="26:71" x14ac:dyDescent="0.2"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</row>
    <row r="46" spans="26:71" x14ac:dyDescent="0.2"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</row>
    <row r="47" spans="26:71" x14ac:dyDescent="0.2"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</row>
    <row r="48" spans="26:71" x14ac:dyDescent="0.2"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</row>
    <row r="49" spans="26:71" x14ac:dyDescent="0.2"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  <c r="BP49" s="142"/>
      <c r="BQ49" s="142"/>
      <c r="BR49" s="142"/>
      <c r="BS49" s="142"/>
    </row>
    <row r="50" spans="26:71" x14ac:dyDescent="0.2"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</row>
    <row r="51" spans="26:71" x14ac:dyDescent="0.2"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  <c r="BP51" s="142"/>
      <c r="BQ51" s="142"/>
      <c r="BR51" s="142"/>
      <c r="BS51" s="142"/>
    </row>
    <row r="52" spans="26:71" x14ac:dyDescent="0.2"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</row>
    <row r="53" spans="26:71" x14ac:dyDescent="0.2"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  <c r="BK53" s="142"/>
      <c r="BL53" s="142"/>
      <c r="BM53" s="142"/>
      <c r="BN53" s="142"/>
      <c r="BO53" s="142"/>
      <c r="BP53" s="142"/>
      <c r="BQ53" s="142"/>
      <c r="BR53" s="142"/>
      <c r="BS53" s="142"/>
    </row>
    <row r="54" spans="26:71" x14ac:dyDescent="0.2"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</row>
    <row r="55" spans="26:71" x14ac:dyDescent="0.2"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</row>
    <row r="56" spans="26:71" x14ac:dyDescent="0.2"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</row>
    <row r="57" spans="26:71" x14ac:dyDescent="0.2"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</row>
    <row r="58" spans="26:71" x14ac:dyDescent="0.2"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</row>
    <row r="59" spans="26:71" x14ac:dyDescent="0.2"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</row>
    <row r="60" spans="26:71" x14ac:dyDescent="0.2"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</row>
    <row r="61" spans="26:71" x14ac:dyDescent="0.2"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</row>
    <row r="62" spans="26:71" x14ac:dyDescent="0.2"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</row>
    <row r="63" spans="26:71" x14ac:dyDescent="0.2"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</row>
    <row r="64" spans="26:71" x14ac:dyDescent="0.2"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</row>
    <row r="65" spans="26:71" x14ac:dyDescent="0.2"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</row>
    <row r="66" spans="26:71" x14ac:dyDescent="0.2"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</row>
    <row r="67" spans="26:71" x14ac:dyDescent="0.2"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</row>
    <row r="68" spans="26:71" x14ac:dyDescent="0.2"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</row>
    <row r="69" spans="26:71" x14ac:dyDescent="0.2"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/>
      <c r="BI69" s="142"/>
      <c r="BJ69" s="142"/>
      <c r="BK69" s="142"/>
      <c r="BL69" s="142"/>
      <c r="BM69" s="142"/>
      <c r="BN69" s="142"/>
      <c r="BO69" s="142"/>
      <c r="BP69" s="142"/>
      <c r="BQ69" s="142"/>
      <c r="BR69" s="142"/>
      <c r="BS69" s="142"/>
    </row>
    <row r="70" spans="26:71" x14ac:dyDescent="0.2"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</row>
    <row r="71" spans="26:71" x14ac:dyDescent="0.2"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</row>
    <row r="72" spans="26:71" x14ac:dyDescent="0.2"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  <c r="BP72" s="142"/>
      <c r="BQ72" s="142"/>
      <c r="BR72" s="142"/>
      <c r="BS72" s="142"/>
    </row>
    <row r="73" spans="26:71" x14ac:dyDescent="0.2"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  <c r="BP73" s="142"/>
      <c r="BQ73" s="142"/>
      <c r="BR73" s="142"/>
      <c r="BS73" s="142"/>
    </row>
    <row r="74" spans="26:71" x14ac:dyDescent="0.2"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</row>
    <row r="75" spans="26:71" x14ac:dyDescent="0.2"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</row>
    <row r="76" spans="26:71" x14ac:dyDescent="0.2"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  <c r="BP76" s="142"/>
      <c r="BQ76" s="142"/>
      <c r="BR76" s="142"/>
      <c r="BS76" s="142"/>
    </row>
    <row r="77" spans="26:71" x14ac:dyDescent="0.2"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  <c r="BP77" s="142"/>
      <c r="BQ77" s="142"/>
      <c r="BR77" s="142"/>
      <c r="BS77" s="142"/>
    </row>
    <row r="78" spans="26:71" x14ac:dyDescent="0.2"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</row>
    <row r="79" spans="26:71" x14ac:dyDescent="0.2"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</row>
    <row r="80" spans="26:71" x14ac:dyDescent="0.2"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</row>
    <row r="81" spans="26:71" x14ac:dyDescent="0.2"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42"/>
      <c r="BR81" s="142"/>
      <c r="BS81" s="142"/>
    </row>
    <row r="82" spans="26:71" x14ac:dyDescent="0.2"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  <c r="BI82" s="142"/>
      <c r="BJ82" s="142"/>
      <c r="BK82" s="142"/>
      <c r="BL82" s="142"/>
      <c r="BM82" s="142"/>
      <c r="BN82" s="142"/>
      <c r="BO82" s="142"/>
      <c r="BP82" s="142"/>
      <c r="BQ82" s="142"/>
      <c r="BR82" s="142"/>
      <c r="BS82" s="142"/>
    </row>
    <row r="83" spans="26:71" x14ac:dyDescent="0.2"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  <c r="BI83" s="142"/>
      <c r="BJ83" s="142"/>
      <c r="BK83" s="142"/>
      <c r="BL83" s="142"/>
      <c r="BM83" s="142"/>
      <c r="BN83" s="142"/>
      <c r="BO83" s="142"/>
      <c r="BP83" s="142"/>
      <c r="BQ83" s="142"/>
      <c r="BR83" s="142"/>
      <c r="BS83" s="142"/>
    </row>
    <row r="84" spans="26:71" x14ac:dyDescent="0.2"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</row>
    <row r="85" spans="26:71" x14ac:dyDescent="0.2"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</row>
    <row r="86" spans="26:71" x14ac:dyDescent="0.2"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</row>
    <row r="87" spans="26:71" x14ac:dyDescent="0.2"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</row>
    <row r="88" spans="26:71" x14ac:dyDescent="0.2"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</row>
    <row r="89" spans="26:71" x14ac:dyDescent="0.2"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</row>
    <row r="90" spans="26:71" x14ac:dyDescent="0.2"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</row>
    <row r="91" spans="26:71" x14ac:dyDescent="0.2"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  <c r="BI91" s="142"/>
      <c r="BJ91" s="142"/>
      <c r="BK91" s="142"/>
      <c r="BL91" s="142"/>
      <c r="BM91" s="142"/>
      <c r="BN91" s="142"/>
      <c r="BO91" s="142"/>
      <c r="BP91" s="142"/>
      <c r="BQ91" s="142"/>
      <c r="BR91" s="142"/>
      <c r="BS91" s="142"/>
    </row>
    <row r="92" spans="26:71" x14ac:dyDescent="0.2"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  <c r="BP92" s="142"/>
      <c r="BQ92" s="142"/>
      <c r="BR92" s="142"/>
      <c r="BS92" s="142"/>
    </row>
    <row r="93" spans="26:71" x14ac:dyDescent="0.2"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</row>
    <row r="94" spans="26:71" x14ac:dyDescent="0.2"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</row>
    <row r="95" spans="26:71" x14ac:dyDescent="0.2"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</row>
    <row r="96" spans="26:71" x14ac:dyDescent="0.2"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  <c r="BP96" s="142"/>
      <c r="BQ96" s="142"/>
      <c r="BR96" s="142"/>
      <c r="BS96" s="142"/>
    </row>
    <row r="97" spans="26:71" x14ac:dyDescent="0.2"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42"/>
      <c r="BR97" s="142"/>
      <c r="BS97" s="142"/>
    </row>
    <row r="98" spans="26:71" x14ac:dyDescent="0.2"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  <c r="BP98" s="142"/>
      <c r="BQ98" s="142"/>
      <c r="BR98" s="142"/>
      <c r="BS98" s="142"/>
    </row>
    <row r="99" spans="26:71" x14ac:dyDescent="0.2"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42"/>
      <c r="BM99" s="142"/>
      <c r="BN99" s="142"/>
      <c r="BO99" s="142"/>
      <c r="BP99" s="142"/>
      <c r="BQ99" s="142"/>
      <c r="BR99" s="142"/>
      <c r="BS99" s="142"/>
    </row>
    <row r="100" spans="26:71" x14ac:dyDescent="0.2"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</row>
    <row r="101" spans="26:71" x14ac:dyDescent="0.2"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</row>
    <row r="102" spans="26:71" x14ac:dyDescent="0.2"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</row>
    <row r="103" spans="26:71" x14ac:dyDescent="0.2"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</row>
    <row r="104" spans="26:71" x14ac:dyDescent="0.2"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</row>
    <row r="105" spans="26:71" x14ac:dyDescent="0.2"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</row>
    <row r="106" spans="26:71" x14ac:dyDescent="0.2"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</row>
    <row r="107" spans="26:71" x14ac:dyDescent="0.2"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</row>
    <row r="108" spans="26:71" x14ac:dyDescent="0.2"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</row>
    <row r="109" spans="26:71" x14ac:dyDescent="0.2"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</row>
    <row r="110" spans="26:71" x14ac:dyDescent="0.2"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</row>
    <row r="111" spans="26:71" x14ac:dyDescent="0.2"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</row>
    <row r="112" spans="26:71" x14ac:dyDescent="0.2"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</row>
    <row r="113" spans="26:71" x14ac:dyDescent="0.2"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</row>
    <row r="114" spans="26:71" x14ac:dyDescent="0.2"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</row>
    <row r="115" spans="26:71" x14ac:dyDescent="0.2"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</row>
    <row r="116" spans="26:71" x14ac:dyDescent="0.2"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</row>
    <row r="117" spans="26:71" x14ac:dyDescent="0.2"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</row>
    <row r="118" spans="26:71" x14ac:dyDescent="0.2"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  <c r="BP118" s="142"/>
      <c r="BQ118" s="142"/>
      <c r="BR118" s="142"/>
      <c r="BS118" s="142"/>
    </row>
    <row r="119" spans="26:71" x14ac:dyDescent="0.2"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</row>
    <row r="120" spans="26:71" x14ac:dyDescent="0.2"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  <c r="BP120" s="142"/>
      <c r="BQ120" s="142"/>
      <c r="BR120" s="142"/>
      <c r="BS120" s="142"/>
    </row>
    <row r="121" spans="26:71" x14ac:dyDescent="0.2"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</row>
    <row r="122" spans="26:71" x14ac:dyDescent="0.2"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2"/>
      <c r="BR122" s="142"/>
      <c r="BS122" s="142"/>
    </row>
    <row r="123" spans="26:71" x14ac:dyDescent="0.2"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  <c r="BK123" s="142"/>
      <c r="BL123" s="142"/>
      <c r="BM123" s="142"/>
      <c r="BN123" s="142"/>
      <c r="BO123" s="142"/>
      <c r="BP123" s="142"/>
      <c r="BQ123" s="142"/>
      <c r="BR123" s="142"/>
      <c r="BS123" s="142"/>
    </row>
    <row r="124" spans="26:71" x14ac:dyDescent="0.2"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  <c r="BP124" s="142"/>
      <c r="BQ124" s="142"/>
      <c r="BR124" s="142"/>
      <c r="BS124" s="142"/>
    </row>
    <row r="125" spans="26:71" x14ac:dyDescent="0.2"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42"/>
      <c r="BR125" s="142"/>
      <c r="BS125" s="142"/>
    </row>
    <row r="126" spans="26:71" x14ac:dyDescent="0.2"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  <c r="BP126" s="142"/>
      <c r="BQ126" s="142"/>
      <c r="BR126" s="142"/>
      <c r="BS126" s="142"/>
    </row>
    <row r="127" spans="26:71" x14ac:dyDescent="0.2"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  <c r="BP127" s="142"/>
      <c r="BQ127" s="142"/>
      <c r="BR127" s="142"/>
      <c r="BS127" s="142"/>
    </row>
    <row r="128" spans="26:71" x14ac:dyDescent="0.2"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  <c r="BP128" s="142"/>
      <c r="BQ128" s="142"/>
      <c r="BR128" s="142"/>
      <c r="BS128" s="142"/>
    </row>
    <row r="129" spans="26:71" x14ac:dyDescent="0.2"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  <c r="BI129" s="142"/>
      <c r="BJ129" s="142"/>
      <c r="BK129" s="142"/>
      <c r="BL129" s="142"/>
      <c r="BM129" s="142"/>
      <c r="BN129" s="142"/>
      <c r="BO129" s="142"/>
      <c r="BP129" s="142"/>
      <c r="BQ129" s="142"/>
      <c r="BR129" s="142"/>
      <c r="BS129" s="142"/>
    </row>
    <row r="130" spans="26:71" x14ac:dyDescent="0.2"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</row>
    <row r="131" spans="26:71" x14ac:dyDescent="0.2"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</row>
    <row r="132" spans="26:71" x14ac:dyDescent="0.2"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</row>
    <row r="133" spans="26:71" x14ac:dyDescent="0.2"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</row>
    <row r="134" spans="26:71" x14ac:dyDescent="0.2"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</row>
    <row r="135" spans="26:71" x14ac:dyDescent="0.2"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</row>
    <row r="136" spans="26:71" x14ac:dyDescent="0.2"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</row>
    <row r="137" spans="26:71" x14ac:dyDescent="0.2"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2"/>
      <c r="BR137" s="142"/>
      <c r="BS137" s="142"/>
    </row>
    <row r="138" spans="26:71" x14ac:dyDescent="0.2"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  <c r="BK138" s="142"/>
      <c r="BL138" s="142"/>
      <c r="BM138" s="142"/>
      <c r="BN138" s="142"/>
      <c r="BO138" s="142"/>
      <c r="BP138" s="142"/>
      <c r="BQ138" s="142"/>
      <c r="BR138" s="142"/>
      <c r="BS138" s="142"/>
    </row>
    <row r="139" spans="26:71" x14ac:dyDescent="0.2"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</row>
    <row r="140" spans="26:71" x14ac:dyDescent="0.2"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</row>
    <row r="141" spans="26:71" x14ac:dyDescent="0.2"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42"/>
      <c r="BR141" s="142"/>
      <c r="BS141" s="142"/>
    </row>
    <row r="142" spans="26:71" x14ac:dyDescent="0.2"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</row>
    <row r="143" spans="26:71" x14ac:dyDescent="0.2"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42"/>
      <c r="BR143" s="142"/>
      <c r="BS143" s="142"/>
    </row>
    <row r="144" spans="26:71" x14ac:dyDescent="0.2"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</row>
    <row r="145" spans="26:71" x14ac:dyDescent="0.2"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  <c r="BI145" s="142"/>
      <c r="BJ145" s="142"/>
      <c r="BK145" s="142"/>
      <c r="BL145" s="142"/>
      <c r="BM145" s="142"/>
      <c r="BN145" s="142"/>
      <c r="BO145" s="142"/>
      <c r="BP145" s="142"/>
      <c r="BQ145" s="142"/>
      <c r="BR145" s="142"/>
      <c r="BS145" s="142"/>
    </row>
    <row r="146" spans="26:71" x14ac:dyDescent="0.2"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</row>
    <row r="147" spans="26:71" x14ac:dyDescent="0.2"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  <c r="BP147" s="142"/>
      <c r="BQ147" s="142"/>
      <c r="BR147" s="142"/>
      <c r="BS147" s="142"/>
    </row>
    <row r="148" spans="26:71" x14ac:dyDescent="0.2"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</row>
    <row r="149" spans="26:71" x14ac:dyDescent="0.2"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</row>
    <row r="150" spans="26:71" x14ac:dyDescent="0.2"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</row>
    <row r="151" spans="26:71" x14ac:dyDescent="0.2"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2"/>
      <c r="BR151" s="142"/>
      <c r="BS151" s="142"/>
    </row>
    <row r="152" spans="26:71" x14ac:dyDescent="0.2"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</row>
    <row r="153" spans="26:71" x14ac:dyDescent="0.2"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2"/>
      <c r="BR153" s="142"/>
      <c r="BS153" s="142"/>
    </row>
    <row r="154" spans="26:71" x14ac:dyDescent="0.2"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</row>
    <row r="155" spans="26:71" x14ac:dyDescent="0.2"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</row>
    <row r="156" spans="26:71" x14ac:dyDescent="0.2"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</row>
    <row r="157" spans="26:71" x14ac:dyDescent="0.2"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  <c r="BK157" s="142"/>
      <c r="BL157" s="142"/>
      <c r="BM157" s="142"/>
      <c r="BN157" s="142"/>
      <c r="BO157" s="142"/>
      <c r="BP157" s="142"/>
      <c r="BQ157" s="142"/>
      <c r="BR157" s="142"/>
      <c r="BS157" s="142"/>
    </row>
    <row r="158" spans="26:71" x14ac:dyDescent="0.2"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</row>
    <row r="159" spans="26:71" x14ac:dyDescent="0.2"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</row>
    <row r="160" spans="26:71" x14ac:dyDescent="0.2"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</row>
    <row r="161" spans="26:71" x14ac:dyDescent="0.2"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</row>
    <row r="162" spans="26:71" x14ac:dyDescent="0.2"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</row>
    <row r="163" spans="26:71" x14ac:dyDescent="0.2"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</row>
    <row r="164" spans="26:71" x14ac:dyDescent="0.2"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</row>
    <row r="165" spans="26:71" x14ac:dyDescent="0.2"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</row>
    <row r="166" spans="26:71" x14ac:dyDescent="0.2"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  <c r="BI166" s="142"/>
      <c r="BJ166" s="142"/>
      <c r="BK166" s="142"/>
      <c r="BL166" s="142"/>
      <c r="BM166" s="142"/>
      <c r="BN166" s="142"/>
      <c r="BO166" s="142"/>
      <c r="BP166" s="142"/>
      <c r="BQ166" s="142"/>
      <c r="BR166" s="142"/>
      <c r="BS166" s="142"/>
    </row>
    <row r="167" spans="26:71" x14ac:dyDescent="0.2"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</row>
    <row r="168" spans="26:71" x14ac:dyDescent="0.2"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  <c r="BI168" s="142"/>
      <c r="BJ168" s="142"/>
      <c r="BK168" s="142"/>
      <c r="BL168" s="142"/>
      <c r="BM168" s="142"/>
      <c r="BN168" s="142"/>
      <c r="BO168" s="142"/>
      <c r="BP168" s="142"/>
      <c r="BQ168" s="142"/>
      <c r="BR168" s="142"/>
      <c r="BS168" s="142"/>
    </row>
    <row r="169" spans="26:71" x14ac:dyDescent="0.2"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  <c r="BI169" s="142"/>
      <c r="BJ169" s="142"/>
      <c r="BK169" s="142"/>
      <c r="BL169" s="142"/>
      <c r="BM169" s="142"/>
      <c r="BN169" s="142"/>
      <c r="BO169" s="142"/>
      <c r="BP169" s="142"/>
      <c r="BQ169" s="142"/>
      <c r="BR169" s="142"/>
      <c r="BS169" s="142"/>
    </row>
    <row r="170" spans="26:71" x14ac:dyDescent="0.2"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</row>
    <row r="171" spans="26:71" x14ac:dyDescent="0.2"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</row>
    <row r="172" spans="26:71" x14ac:dyDescent="0.2"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  <c r="AX172" s="142"/>
      <c r="AY172" s="142"/>
      <c r="AZ172" s="142"/>
      <c r="BA172" s="142"/>
      <c r="BB172" s="142"/>
      <c r="BC172" s="142"/>
      <c r="BD172" s="142"/>
      <c r="BE172" s="142"/>
      <c r="BF172" s="142"/>
      <c r="BG172" s="142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</row>
    <row r="173" spans="26:71" x14ac:dyDescent="0.2"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  <c r="AX173" s="142"/>
      <c r="AY173" s="142"/>
      <c r="AZ173" s="142"/>
      <c r="BA173" s="142"/>
      <c r="BB173" s="142"/>
      <c r="BC173" s="142"/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</row>
    <row r="174" spans="26:71" x14ac:dyDescent="0.2"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  <c r="BD174" s="142"/>
      <c r="BE174" s="142"/>
      <c r="BF174" s="142"/>
      <c r="BG174" s="142"/>
      <c r="BH174" s="142"/>
      <c r="BI174" s="142"/>
      <c r="BJ174" s="142"/>
      <c r="BK174" s="142"/>
      <c r="BL174" s="142"/>
      <c r="BM174" s="142"/>
      <c r="BN174" s="142"/>
      <c r="BO174" s="142"/>
      <c r="BP174" s="142"/>
      <c r="BQ174" s="142"/>
      <c r="BR174" s="142"/>
      <c r="BS174" s="142"/>
    </row>
    <row r="175" spans="26:71" x14ac:dyDescent="0.2"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</row>
    <row r="176" spans="26:71" x14ac:dyDescent="0.2"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</row>
    <row r="177" spans="26:71" x14ac:dyDescent="0.2"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</row>
    <row r="178" spans="26:71" x14ac:dyDescent="0.2"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</row>
    <row r="179" spans="26:71" x14ac:dyDescent="0.2"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</row>
    <row r="180" spans="26:71" x14ac:dyDescent="0.2"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</row>
    <row r="181" spans="26:71" x14ac:dyDescent="0.2"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</row>
    <row r="182" spans="26:71" x14ac:dyDescent="0.2"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</row>
    <row r="183" spans="26:71" x14ac:dyDescent="0.2"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</row>
    <row r="184" spans="26:71" x14ac:dyDescent="0.2"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</row>
    <row r="185" spans="26:71" x14ac:dyDescent="0.2"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</row>
    <row r="186" spans="26:71" x14ac:dyDescent="0.2"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</row>
    <row r="187" spans="26:71" x14ac:dyDescent="0.2"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</row>
    <row r="188" spans="26:71" x14ac:dyDescent="0.2"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</row>
    <row r="189" spans="26:71" x14ac:dyDescent="0.2"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</row>
    <row r="190" spans="26:71" x14ac:dyDescent="0.2"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</row>
    <row r="191" spans="26:71" x14ac:dyDescent="0.2"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</row>
    <row r="192" spans="26:71" x14ac:dyDescent="0.2"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</row>
    <row r="193" spans="26:71" x14ac:dyDescent="0.2"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</row>
    <row r="194" spans="26:71" x14ac:dyDescent="0.2"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</row>
    <row r="195" spans="26:71" x14ac:dyDescent="0.2"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</row>
    <row r="196" spans="26:71" x14ac:dyDescent="0.2"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</row>
    <row r="197" spans="26:71" x14ac:dyDescent="0.2"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</row>
    <row r="198" spans="26:71" x14ac:dyDescent="0.2"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</row>
    <row r="199" spans="26:71" x14ac:dyDescent="0.2"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</row>
    <row r="200" spans="26:71" x14ac:dyDescent="0.2"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</row>
    <row r="201" spans="26:71" x14ac:dyDescent="0.2"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</row>
    <row r="202" spans="26:71" x14ac:dyDescent="0.2"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</row>
    <row r="203" spans="26:71" x14ac:dyDescent="0.2"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</row>
    <row r="204" spans="26:71" x14ac:dyDescent="0.2"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</row>
    <row r="205" spans="26:71" x14ac:dyDescent="0.2"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</row>
    <row r="206" spans="26:71" x14ac:dyDescent="0.2"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</row>
    <row r="207" spans="26:71" x14ac:dyDescent="0.2"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</row>
    <row r="208" spans="26:71" x14ac:dyDescent="0.2"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</row>
    <row r="209" spans="26:71" x14ac:dyDescent="0.2"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</row>
    <row r="210" spans="26:71" x14ac:dyDescent="0.2"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</row>
    <row r="211" spans="26:71" x14ac:dyDescent="0.2"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</row>
    <row r="212" spans="26:71" x14ac:dyDescent="0.2"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</row>
    <row r="213" spans="26:71" x14ac:dyDescent="0.2"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</row>
    <row r="214" spans="26:71" x14ac:dyDescent="0.2"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</row>
    <row r="215" spans="26:71" x14ac:dyDescent="0.2"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</row>
    <row r="216" spans="26:71" x14ac:dyDescent="0.2"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</row>
    <row r="217" spans="26:71" x14ac:dyDescent="0.2"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</row>
    <row r="218" spans="26:71" x14ac:dyDescent="0.2"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</row>
    <row r="219" spans="26:71" x14ac:dyDescent="0.2"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</row>
    <row r="220" spans="26:71" x14ac:dyDescent="0.2"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</row>
    <row r="221" spans="26:71" x14ac:dyDescent="0.2"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</row>
    <row r="222" spans="26:71" x14ac:dyDescent="0.2"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</row>
    <row r="223" spans="26:71" x14ac:dyDescent="0.2"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</row>
    <row r="224" spans="26:71" x14ac:dyDescent="0.2"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</row>
    <row r="225" spans="26:71" x14ac:dyDescent="0.2"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</row>
    <row r="226" spans="26:71" x14ac:dyDescent="0.2"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</row>
    <row r="227" spans="26:71" x14ac:dyDescent="0.2"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</row>
    <row r="228" spans="26:71" x14ac:dyDescent="0.2"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</row>
    <row r="229" spans="26:71" x14ac:dyDescent="0.2"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</row>
    <row r="230" spans="26:71" x14ac:dyDescent="0.2"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</row>
    <row r="231" spans="26:71" x14ac:dyDescent="0.2"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</row>
    <row r="232" spans="26:71" x14ac:dyDescent="0.2"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</row>
    <row r="233" spans="26:71" x14ac:dyDescent="0.2"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</row>
    <row r="234" spans="26:71" x14ac:dyDescent="0.2"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</row>
    <row r="235" spans="26:71" x14ac:dyDescent="0.2"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</row>
    <row r="236" spans="26:71" x14ac:dyDescent="0.2"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</row>
    <row r="237" spans="26:71" x14ac:dyDescent="0.2"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</row>
    <row r="238" spans="26:71" x14ac:dyDescent="0.2"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</row>
    <row r="239" spans="26:71" x14ac:dyDescent="0.2"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</row>
    <row r="240" spans="26:71" x14ac:dyDescent="0.2"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</row>
    <row r="241" spans="26:71" x14ac:dyDescent="0.2"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</row>
    <row r="242" spans="26:71" x14ac:dyDescent="0.2"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</row>
    <row r="243" spans="26:71" x14ac:dyDescent="0.2"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</row>
    <row r="244" spans="26:71" x14ac:dyDescent="0.2"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</row>
    <row r="245" spans="26:71" x14ac:dyDescent="0.2"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</row>
    <row r="246" spans="26:71" x14ac:dyDescent="0.2"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</row>
    <row r="247" spans="26:71" x14ac:dyDescent="0.2"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</row>
    <row r="248" spans="26:71" x14ac:dyDescent="0.2"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</row>
    <row r="249" spans="26:71" x14ac:dyDescent="0.2"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</row>
    <row r="250" spans="26:71" x14ac:dyDescent="0.2"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</row>
    <row r="251" spans="26:71" x14ac:dyDescent="0.2"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</row>
    <row r="252" spans="26:71" x14ac:dyDescent="0.2"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</row>
    <row r="253" spans="26:71" x14ac:dyDescent="0.2"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</row>
    <row r="254" spans="26:71" x14ac:dyDescent="0.2"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</row>
    <row r="255" spans="26:71" x14ac:dyDescent="0.2"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</row>
    <row r="256" spans="26:71" x14ac:dyDescent="0.2"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</row>
    <row r="257" spans="26:71" x14ac:dyDescent="0.2"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</row>
    <row r="258" spans="26:71" x14ac:dyDescent="0.2"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</row>
    <row r="259" spans="26:71" x14ac:dyDescent="0.2"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</row>
    <row r="260" spans="26:71" x14ac:dyDescent="0.2"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</row>
    <row r="261" spans="26:71" x14ac:dyDescent="0.2"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</row>
    <row r="262" spans="26:71" x14ac:dyDescent="0.2"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</row>
    <row r="263" spans="26:71" x14ac:dyDescent="0.2"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</row>
    <row r="264" spans="26:71" x14ac:dyDescent="0.2"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</row>
    <row r="265" spans="26:71" x14ac:dyDescent="0.2"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</row>
    <row r="266" spans="26:71" x14ac:dyDescent="0.2"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</row>
    <row r="267" spans="26:71" x14ac:dyDescent="0.2"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</row>
    <row r="268" spans="26:71" x14ac:dyDescent="0.2"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</row>
    <row r="269" spans="26:71" x14ac:dyDescent="0.2"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</row>
    <row r="270" spans="26:71" x14ac:dyDescent="0.2"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</row>
    <row r="271" spans="26:71" x14ac:dyDescent="0.2"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</row>
    <row r="272" spans="26:71" x14ac:dyDescent="0.2"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</row>
    <row r="273" spans="26:71" x14ac:dyDescent="0.2"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</row>
    <row r="274" spans="26:71" x14ac:dyDescent="0.2"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</row>
    <row r="275" spans="26:71" x14ac:dyDescent="0.2"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</row>
    <row r="276" spans="26:71" x14ac:dyDescent="0.2"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</row>
    <row r="277" spans="26:71" x14ac:dyDescent="0.2"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</row>
    <row r="278" spans="26:71" x14ac:dyDescent="0.2"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</row>
    <row r="279" spans="26:71" x14ac:dyDescent="0.2"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</row>
    <row r="280" spans="26:71" x14ac:dyDescent="0.2"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</row>
    <row r="281" spans="26:71" x14ac:dyDescent="0.2"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</row>
    <row r="282" spans="26:71" x14ac:dyDescent="0.2"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</row>
    <row r="283" spans="26:71" x14ac:dyDescent="0.2"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</row>
    <row r="284" spans="26:71" x14ac:dyDescent="0.2"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</row>
    <row r="285" spans="26:71" x14ac:dyDescent="0.2"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</row>
    <row r="286" spans="26:71" x14ac:dyDescent="0.2"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</row>
    <row r="287" spans="26:71" x14ac:dyDescent="0.2"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</row>
    <row r="288" spans="26:71" x14ac:dyDescent="0.2"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</row>
    <row r="289" spans="26:71" x14ac:dyDescent="0.2"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</row>
    <row r="290" spans="26:71" x14ac:dyDescent="0.2"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</row>
    <row r="291" spans="26:71" x14ac:dyDescent="0.2"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</row>
    <row r="292" spans="26:71" x14ac:dyDescent="0.2"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</row>
    <row r="293" spans="26:71" x14ac:dyDescent="0.2"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</row>
    <row r="294" spans="26:71" x14ac:dyDescent="0.2"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</row>
    <row r="295" spans="26:71" x14ac:dyDescent="0.2"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</row>
    <row r="296" spans="26:71" x14ac:dyDescent="0.2"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</row>
    <row r="297" spans="26:71" x14ac:dyDescent="0.2"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</row>
    <row r="298" spans="26:71" x14ac:dyDescent="0.2"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</row>
    <row r="299" spans="26:71" x14ac:dyDescent="0.2"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</row>
    <row r="300" spans="26:71" x14ac:dyDescent="0.2"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</row>
    <row r="301" spans="26:71" x14ac:dyDescent="0.2"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</row>
    <row r="302" spans="26:71" x14ac:dyDescent="0.2"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</row>
    <row r="303" spans="26:71" x14ac:dyDescent="0.2"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</row>
    <row r="304" spans="26:71" x14ac:dyDescent="0.2"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</row>
    <row r="305" spans="26:71" x14ac:dyDescent="0.2"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</row>
    <row r="306" spans="26:71" x14ac:dyDescent="0.2"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</row>
    <row r="307" spans="26:71" x14ac:dyDescent="0.2"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</row>
    <row r="308" spans="26:71" x14ac:dyDescent="0.2"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</row>
    <row r="309" spans="26:71" x14ac:dyDescent="0.2"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</row>
    <row r="310" spans="26:71" x14ac:dyDescent="0.2"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</row>
    <row r="311" spans="26:71" x14ac:dyDescent="0.2"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</row>
    <row r="312" spans="26:71" x14ac:dyDescent="0.2"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</row>
    <row r="313" spans="26:71" x14ac:dyDescent="0.2"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</row>
    <row r="314" spans="26:71" x14ac:dyDescent="0.2"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</row>
    <row r="315" spans="26:71" x14ac:dyDescent="0.2"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</row>
    <row r="316" spans="26:71" x14ac:dyDescent="0.2"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</row>
    <row r="317" spans="26:71" x14ac:dyDescent="0.2"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</row>
    <row r="318" spans="26:71" x14ac:dyDescent="0.2"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</row>
    <row r="319" spans="26:71" x14ac:dyDescent="0.2"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</row>
    <row r="320" spans="26:71" x14ac:dyDescent="0.2"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</row>
    <row r="321" spans="26:71" x14ac:dyDescent="0.2"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</row>
    <row r="322" spans="26:71" x14ac:dyDescent="0.2"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</row>
    <row r="323" spans="26:71" x14ac:dyDescent="0.2"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</row>
    <row r="324" spans="26:71" x14ac:dyDescent="0.2"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</row>
    <row r="325" spans="26:71" x14ac:dyDescent="0.2"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</row>
    <row r="326" spans="26:71" x14ac:dyDescent="0.2"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</row>
    <row r="327" spans="26:71" x14ac:dyDescent="0.2"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</row>
    <row r="328" spans="26:71" x14ac:dyDescent="0.2"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</row>
    <row r="329" spans="26:71" x14ac:dyDescent="0.2"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</row>
    <row r="330" spans="26:71" x14ac:dyDescent="0.2"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</row>
    <row r="331" spans="26:71" x14ac:dyDescent="0.2"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</row>
    <row r="332" spans="26:71" x14ac:dyDescent="0.2"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</row>
    <row r="333" spans="26:71" x14ac:dyDescent="0.2"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</row>
    <row r="334" spans="26:71" x14ac:dyDescent="0.2"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</row>
    <row r="335" spans="26:71" x14ac:dyDescent="0.2"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</row>
    <row r="336" spans="26:71" x14ac:dyDescent="0.2"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</row>
    <row r="337" spans="26:71" x14ac:dyDescent="0.2"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</row>
    <row r="338" spans="26:71" x14ac:dyDescent="0.2"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</row>
    <row r="339" spans="26:71" x14ac:dyDescent="0.2"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</row>
    <row r="340" spans="26:71" x14ac:dyDescent="0.2"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</row>
    <row r="341" spans="26:71" x14ac:dyDescent="0.2"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</row>
    <row r="342" spans="26:71" x14ac:dyDescent="0.2"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</row>
    <row r="343" spans="26:71" x14ac:dyDescent="0.2"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</row>
    <row r="344" spans="26:71" x14ac:dyDescent="0.2"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</row>
    <row r="345" spans="26:71" x14ac:dyDescent="0.2"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</row>
    <row r="346" spans="26:71" x14ac:dyDescent="0.2"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</row>
    <row r="347" spans="26:71" x14ac:dyDescent="0.2"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</row>
    <row r="348" spans="26:71" x14ac:dyDescent="0.2"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</row>
    <row r="349" spans="26:71" x14ac:dyDescent="0.2"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</row>
    <row r="350" spans="26:71" x14ac:dyDescent="0.2"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</row>
    <row r="351" spans="26:71" x14ac:dyDescent="0.2"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</row>
    <row r="352" spans="26:71" x14ac:dyDescent="0.2"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</row>
    <row r="353" spans="26:71" x14ac:dyDescent="0.2"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</row>
    <row r="354" spans="26:71" x14ac:dyDescent="0.2"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</row>
    <row r="355" spans="26:71" x14ac:dyDescent="0.2"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</row>
    <row r="356" spans="26:71" x14ac:dyDescent="0.2"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</row>
    <row r="357" spans="26:71" x14ac:dyDescent="0.2"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</row>
    <row r="358" spans="26:71" x14ac:dyDescent="0.2"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</row>
    <row r="359" spans="26:71" x14ac:dyDescent="0.2"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</row>
    <row r="360" spans="26:71" x14ac:dyDescent="0.2"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</row>
    <row r="361" spans="26:71" x14ac:dyDescent="0.2"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</row>
    <row r="362" spans="26:71" x14ac:dyDescent="0.2"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</row>
    <row r="363" spans="26:71" x14ac:dyDescent="0.2"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</row>
    <row r="364" spans="26:71" x14ac:dyDescent="0.2"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</row>
    <row r="365" spans="26:71" x14ac:dyDescent="0.2"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</row>
    <row r="366" spans="26:71" x14ac:dyDescent="0.2"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</row>
    <row r="367" spans="26:71" x14ac:dyDescent="0.2"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</row>
    <row r="368" spans="26:71" x14ac:dyDescent="0.2"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</row>
    <row r="369" spans="26:71" x14ac:dyDescent="0.2"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</row>
    <row r="370" spans="26:71" x14ac:dyDescent="0.2"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</row>
    <row r="371" spans="26:71" x14ac:dyDescent="0.2"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</row>
    <row r="372" spans="26:71" x14ac:dyDescent="0.2"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</row>
    <row r="373" spans="26:71" x14ac:dyDescent="0.2"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</row>
    <row r="374" spans="26:71" x14ac:dyDescent="0.2"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</row>
    <row r="375" spans="26:71" x14ac:dyDescent="0.2"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</row>
    <row r="376" spans="26:71" x14ac:dyDescent="0.2"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</row>
    <row r="377" spans="26:71" x14ac:dyDescent="0.2"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</row>
    <row r="378" spans="26:71" x14ac:dyDescent="0.2"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</row>
    <row r="379" spans="26:71" x14ac:dyDescent="0.2"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</row>
    <row r="380" spans="26:71" x14ac:dyDescent="0.2"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</row>
    <row r="381" spans="26:71" x14ac:dyDescent="0.2"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</row>
    <row r="382" spans="26:71" x14ac:dyDescent="0.2"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</row>
    <row r="383" spans="26:71" x14ac:dyDescent="0.2"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</row>
    <row r="384" spans="26:71" x14ac:dyDescent="0.2"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</row>
    <row r="385" spans="26:71" x14ac:dyDescent="0.2"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</row>
    <row r="386" spans="26:71" x14ac:dyDescent="0.2"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</row>
    <row r="387" spans="26:71" x14ac:dyDescent="0.2"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</row>
    <row r="388" spans="26:71" x14ac:dyDescent="0.2"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</row>
    <row r="389" spans="26:71" x14ac:dyDescent="0.2"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</row>
    <row r="390" spans="26:71" x14ac:dyDescent="0.2"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</row>
    <row r="391" spans="26:71" x14ac:dyDescent="0.2"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</row>
    <row r="392" spans="26:71" x14ac:dyDescent="0.2"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</row>
    <row r="393" spans="26:71" x14ac:dyDescent="0.2"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</row>
    <row r="394" spans="26:71" x14ac:dyDescent="0.2"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</row>
    <row r="395" spans="26:71" x14ac:dyDescent="0.2"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</row>
    <row r="396" spans="26:71" x14ac:dyDescent="0.2"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</row>
    <row r="397" spans="26:71" x14ac:dyDescent="0.2"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</row>
    <row r="398" spans="26:71" x14ac:dyDescent="0.2"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</row>
    <row r="399" spans="26:71" x14ac:dyDescent="0.2"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</row>
    <row r="400" spans="26:71" x14ac:dyDescent="0.2"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</row>
    <row r="401" spans="26:71" x14ac:dyDescent="0.2"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</row>
    <row r="402" spans="26:71" x14ac:dyDescent="0.2"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</row>
    <row r="403" spans="26:71" x14ac:dyDescent="0.2"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</row>
    <row r="404" spans="26:71" x14ac:dyDescent="0.2"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</row>
    <row r="405" spans="26:71" x14ac:dyDescent="0.2"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</row>
    <row r="406" spans="26:71" x14ac:dyDescent="0.2"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</row>
    <row r="407" spans="26:71" x14ac:dyDescent="0.2"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</row>
    <row r="408" spans="26:71" x14ac:dyDescent="0.2"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</row>
    <row r="409" spans="26:71" x14ac:dyDescent="0.2"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</row>
    <row r="410" spans="26:71" x14ac:dyDescent="0.2"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</row>
    <row r="411" spans="26:71" x14ac:dyDescent="0.2"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</row>
    <row r="412" spans="26:71" x14ac:dyDescent="0.2"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</row>
    <row r="413" spans="26:71" x14ac:dyDescent="0.2"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</row>
    <row r="414" spans="26:71" x14ac:dyDescent="0.2"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</row>
    <row r="415" spans="26:71" x14ac:dyDescent="0.2"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</row>
    <row r="416" spans="26:71" x14ac:dyDescent="0.2"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</row>
    <row r="417" spans="26:71" x14ac:dyDescent="0.2"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</row>
    <row r="418" spans="26:71" x14ac:dyDescent="0.2"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</row>
    <row r="419" spans="26:71" x14ac:dyDescent="0.2"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</row>
    <row r="420" spans="26:71" x14ac:dyDescent="0.2"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</row>
    <row r="421" spans="26:71" x14ac:dyDescent="0.2"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</row>
    <row r="422" spans="26:71" x14ac:dyDescent="0.2"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</row>
    <row r="423" spans="26:71" x14ac:dyDescent="0.2"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</row>
    <row r="424" spans="26:71" x14ac:dyDescent="0.2"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</row>
    <row r="425" spans="26:71" x14ac:dyDescent="0.2"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</row>
    <row r="426" spans="26:71" x14ac:dyDescent="0.2"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</row>
    <row r="427" spans="26:71" x14ac:dyDescent="0.2"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</row>
    <row r="428" spans="26:71" x14ac:dyDescent="0.2"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</row>
    <row r="429" spans="26:71" x14ac:dyDescent="0.2"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</row>
    <row r="430" spans="26:71" x14ac:dyDescent="0.2"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</row>
    <row r="431" spans="26:71" x14ac:dyDescent="0.2"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</row>
    <row r="432" spans="26:71" x14ac:dyDescent="0.2"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</row>
    <row r="433" spans="26:71" x14ac:dyDescent="0.2"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</row>
    <row r="434" spans="26:71" x14ac:dyDescent="0.2"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</row>
    <row r="435" spans="26:71" x14ac:dyDescent="0.2"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</row>
    <row r="436" spans="26:71" x14ac:dyDescent="0.2"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</row>
    <row r="437" spans="26:71" x14ac:dyDescent="0.2"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</row>
    <row r="438" spans="26:71" x14ac:dyDescent="0.2"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</row>
    <row r="439" spans="26:71" x14ac:dyDescent="0.2"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</row>
    <row r="440" spans="26:71" x14ac:dyDescent="0.2"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</row>
    <row r="441" spans="26:71" x14ac:dyDescent="0.2"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</row>
    <row r="442" spans="26:71" x14ac:dyDescent="0.2"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</row>
    <row r="443" spans="26:71" x14ac:dyDescent="0.2"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</row>
    <row r="444" spans="26:71" x14ac:dyDescent="0.2"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</row>
    <row r="445" spans="26:71" x14ac:dyDescent="0.2"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</row>
    <row r="446" spans="26:71" x14ac:dyDescent="0.2"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</row>
    <row r="447" spans="26:71" x14ac:dyDescent="0.2"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</row>
    <row r="448" spans="26:71" x14ac:dyDescent="0.2"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</row>
    <row r="449" spans="26:71" x14ac:dyDescent="0.2"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</row>
    <row r="450" spans="26:71" x14ac:dyDescent="0.2"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</row>
    <row r="451" spans="26:71" x14ac:dyDescent="0.2"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</row>
    <row r="452" spans="26:71" x14ac:dyDescent="0.2"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</row>
    <row r="453" spans="26:71" x14ac:dyDescent="0.2"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</row>
    <row r="454" spans="26:71" x14ac:dyDescent="0.2"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</row>
    <row r="455" spans="26:71" x14ac:dyDescent="0.2"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</row>
    <row r="456" spans="26:71" x14ac:dyDescent="0.2"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</row>
    <row r="457" spans="26:71" x14ac:dyDescent="0.2"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</row>
    <row r="458" spans="26:71" x14ac:dyDescent="0.2"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</row>
    <row r="459" spans="26:71" x14ac:dyDescent="0.2"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</row>
    <row r="460" spans="26:71" x14ac:dyDescent="0.2"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</row>
    <row r="461" spans="26:71" x14ac:dyDescent="0.2"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</row>
    <row r="462" spans="26:71" x14ac:dyDescent="0.2"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</row>
    <row r="463" spans="26:71" x14ac:dyDescent="0.2"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</row>
    <row r="464" spans="26:71" x14ac:dyDescent="0.2"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</row>
    <row r="465" spans="26:71" x14ac:dyDescent="0.2"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</row>
    <row r="466" spans="26:71" x14ac:dyDescent="0.2"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</row>
    <row r="467" spans="26:71" x14ac:dyDescent="0.2"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</row>
    <row r="468" spans="26:71" x14ac:dyDescent="0.2"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</row>
    <row r="469" spans="26:71" x14ac:dyDescent="0.2"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</row>
    <row r="470" spans="26:71" x14ac:dyDescent="0.2"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</row>
    <row r="471" spans="26:71" x14ac:dyDescent="0.2"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</row>
    <row r="472" spans="26:71" x14ac:dyDescent="0.2"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</row>
    <row r="473" spans="26:71" x14ac:dyDescent="0.2"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</row>
    <row r="474" spans="26:71" x14ac:dyDescent="0.2"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</row>
    <row r="475" spans="26:71" x14ac:dyDescent="0.2"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</row>
    <row r="476" spans="26:71" x14ac:dyDescent="0.2"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</row>
    <row r="477" spans="26:71" x14ac:dyDescent="0.2"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</row>
    <row r="478" spans="26:71" x14ac:dyDescent="0.2"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</row>
    <row r="479" spans="26:71" x14ac:dyDescent="0.2"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</row>
    <row r="480" spans="26:71" x14ac:dyDescent="0.2"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</row>
    <row r="481" spans="26:71" x14ac:dyDescent="0.2"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</row>
    <row r="482" spans="26:71" x14ac:dyDescent="0.2"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</row>
    <row r="483" spans="26:71" x14ac:dyDescent="0.2"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</row>
    <row r="484" spans="26:71" x14ac:dyDescent="0.2"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</row>
    <row r="485" spans="26:71" x14ac:dyDescent="0.2"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</row>
    <row r="486" spans="26:71" x14ac:dyDescent="0.2"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</row>
    <row r="487" spans="26:71" x14ac:dyDescent="0.2"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</row>
    <row r="488" spans="26:71" x14ac:dyDescent="0.2"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</row>
    <row r="489" spans="26:71" x14ac:dyDescent="0.2"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</row>
    <row r="490" spans="26:71" x14ac:dyDescent="0.2"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</row>
    <row r="491" spans="26:71" x14ac:dyDescent="0.2"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</row>
    <row r="492" spans="26:71" x14ac:dyDescent="0.2"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</row>
    <row r="493" spans="26:71" x14ac:dyDescent="0.2"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</row>
    <row r="494" spans="26:71" x14ac:dyDescent="0.2"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</row>
    <row r="495" spans="26:71" x14ac:dyDescent="0.2"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</row>
    <row r="496" spans="26:71" x14ac:dyDescent="0.2"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</row>
    <row r="497" spans="26:71" x14ac:dyDescent="0.2"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</row>
    <row r="498" spans="26:71" x14ac:dyDescent="0.2"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</row>
    <row r="499" spans="26:71" x14ac:dyDescent="0.2"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</row>
    <row r="500" spans="26:71" x14ac:dyDescent="0.2"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</row>
    <row r="501" spans="26:71" x14ac:dyDescent="0.2"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</row>
    <row r="502" spans="26:71" x14ac:dyDescent="0.2"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</row>
    <row r="503" spans="26:71" x14ac:dyDescent="0.2"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</row>
    <row r="504" spans="26:71" x14ac:dyDescent="0.2"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</row>
    <row r="505" spans="26:71" x14ac:dyDescent="0.2"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</row>
    <row r="506" spans="26:71" x14ac:dyDescent="0.2"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</row>
    <row r="507" spans="26:71" x14ac:dyDescent="0.2"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</row>
    <row r="508" spans="26:71" x14ac:dyDescent="0.2"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</row>
    <row r="509" spans="26:71" x14ac:dyDescent="0.2"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</row>
    <row r="510" spans="26:71" x14ac:dyDescent="0.2"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</row>
    <row r="511" spans="26:71" x14ac:dyDescent="0.2"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</row>
    <row r="512" spans="26:71" x14ac:dyDescent="0.2"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</row>
    <row r="513" spans="26:71" x14ac:dyDescent="0.2"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</row>
    <row r="514" spans="26:71" x14ac:dyDescent="0.2"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</row>
    <row r="515" spans="26:71" x14ac:dyDescent="0.2"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</row>
    <row r="516" spans="26:71" x14ac:dyDescent="0.2"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</row>
    <row r="517" spans="26:71" x14ac:dyDescent="0.2"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</row>
    <row r="518" spans="26:71" x14ac:dyDescent="0.2"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</row>
    <row r="519" spans="26:71" x14ac:dyDescent="0.2"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</row>
    <row r="520" spans="26:71" x14ac:dyDescent="0.2"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</row>
    <row r="521" spans="26:71" x14ac:dyDescent="0.2"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</row>
    <row r="522" spans="26:71" x14ac:dyDescent="0.2"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</row>
    <row r="523" spans="26:71" x14ac:dyDescent="0.2"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</row>
    <row r="524" spans="26:71" x14ac:dyDescent="0.2"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</row>
    <row r="525" spans="26:71" x14ac:dyDescent="0.2"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</row>
    <row r="526" spans="26:71" x14ac:dyDescent="0.2"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</row>
    <row r="527" spans="26:71" x14ac:dyDescent="0.2"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</row>
    <row r="528" spans="26:71" x14ac:dyDescent="0.2"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</row>
    <row r="529" spans="26:71" x14ac:dyDescent="0.2"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</row>
    <row r="530" spans="26:71" x14ac:dyDescent="0.2"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</row>
    <row r="531" spans="26:71" x14ac:dyDescent="0.2"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</row>
    <row r="532" spans="26:71" x14ac:dyDescent="0.2"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</row>
    <row r="533" spans="26:71" x14ac:dyDescent="0.2"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</row>
    <row r="534" spans="26:71" x14ac:dyDescent="0.2"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</row>
    <row r="535" spans="26:71" x14ac:dyDescent="0.2"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</row>
    <row r="536" spans="26:71" x14ac:dyDescent="0.2"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</row>
    <row r="537" spans="26:71" x14ac:dyDescent="0.2"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</row>
    <row r="538" spans="26:71" x14ac:dyDescent="0.2"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</row>
    <row r="539" spans="26:71" x14ac:dyDescent="0.2"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</row>
    <row r="540" spans="26:71" x14ac:dyDescent="0.2"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</row>
    <row r="541" spans="26:71" x14ac:dyDescent="0.2"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</row>
    <row r="542" spans="26:71" x14ac:dyDescent="0.2"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</row>
    <row r="543" spans="26:71" x14ac:dyDescent="0.2"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</row>
    <row r="544" spans="26:71" x14ac:dyDescent="0.2"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</row>
    <row r="545" spans="26:71" x14ac:dyDescent="0.2"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</row>
    <row r="546" spans="26:71" x14ac:dyDescent="0.2"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</row>
    <row r="547" spans="26:71" x14ac:dyDescent="0.2"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</row>
    <row r="548" spans="26:71" x14ac:dyDescent="0.2"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</row>
    <row r="549" spans="26:71" x14ac:dyDescent="0.2"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</row>
    <row r="550" spans="26:71" x14ac:dyDescent="0.2"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</row>
    <row r="551" spans="26:71" x14ac:dyDescent="0.2"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</row>
    <row r="552" spans="26:71" x14ac:dyDescent="0.2"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</row>
    <row r="553" spans="26:71" x14ac:dyDescent="0.2"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</row>
    <row r="554" spans="26:71" x14ac:dyDescent="0.2"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</row>
    <row r="555" spans="26:71" x14ac:dyDescent="0.2"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</row>
    <row r="556" spans="26:71" x14ac:dyDescent="0.2"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</row>
    <row r="557" spans="26:71" x14ac:dyDescent="0.2"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</row>
    <row r="558" spans="26:71" x14ac:dyDescent="0.2"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</row>
    <row r="559" spans="26:71" x14ac:dyDescent="0.2"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</row>
    <row r="560" spans="26:71" x14ac:dyDescent="0.2"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</row>
    <row r="561" spans="26:71" x14ac:dyDescent="0.2"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</row>
    <row r="562" spans="26:71" x14ac:dyDescent="0.2"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</row>
    <row r="563" spans="26:71" x14ac:dyDescent="0.2"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</row>
    <row r="564" spans="26:71" x14ac:dyDescent="0.2"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</row>
    <row r="565" spans="26:71" x14ac:dyDescent="0.2"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</row>
    <row r="566" spans="26:71" x14ac:dyDescent="0.2"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</row>
    <row r="567" spans="26:71" x14ac:dyDescent="0.2"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</row>
    <row r="568" spans="26:71" x14ac:dyDescent="0.2"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</row>
    <row r="569" spans="26:71" x14ac:dyDescent="0.2"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</row>
    <row r="570" spans="26:71" x14ac:dyDescent="0.2"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</row>
    <row r="571" spans="26:71" x14ac:dyDescent="0.2"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</row>
    <row r="572" spans="26:71" x14ac:dyDescent="0.2"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</row>
    <row r="573" spans="26:71" x14ac:dyDescent="0.2"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</row>
    <row r="574" spans="26:71" x14ac:dyDescent="0.2"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</row>
    <row r="575" spans="26:71" x14ac:dyDescent="0.2"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</row>
    <row r="576" spans="26:71" x14ac:dyDescent="0.2"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</row>
    <row r="577" spans="26:71" x14ac:dyDescent="0.2"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</row>
    <row r="578" spans="26:71" x14ac:dyDescent="0.2"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</row>
    <row r="579" spans="26:71" x14ac:dyDescent="0.2"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</row>
    <row r="580" spans="26:71" x14ac:dyDescent="0.2"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</row>
    <row r="581" spans="26:71" x14ac:dyDescent="0.2"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</row>
    <row r="582" spans="26:71" x14ac:dyDescent="0.2"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</row>
    <row r="583" spans="26:71" x14ac:dyDescent="0.2"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</row>
    <row r="584" spans="26:71" x14ac:dyDescent="0.2"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</row>
    <row r="585" spans="26:71" x14ac:dyDescent="0.2"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</row>
    <row r="586" spans="26:71" x14ac:dyDescent="0.2"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</row>
    <row r="587" spans="26:71" x14ac:dyDescent="0.2"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</row>
    <row r="588" spans="26:71" x14ac:dyDescent="0.2"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</row>
    <row r="589" spans="26:71" x14ac:dyDescent="0.2"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</row>
    <row r="590" spans="26:71" x14ac:dyDescent="0.2"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</row>
    <row r="591" spans="26:71" x14ac:dyDescent="0.2"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</row>
    <row r="592" spans="26:71" x14ac:dyDescent="0.2"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</row>
    <row r="593" spans="26:71" x14ac:dyDescent="0.2"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</row>
    <row r="594" spans="26:71" x14ac:dyDescent="0.2"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</row>
    <row r="595" spans="26:71" x14ac:dyDescent="0.2"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</row>
    <row r="596" spans="26:71" x14ac:dyDescent="0.2"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</row>
    <row r="597" spans="26:71" x14ac:dyDescent="0.2"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</row>
    <row r="598" spans="26:71" x14ac:dyDescent="0.2"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</row>
    <row r="599" spans="26:71" x14ac:dyDescent="0.2"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</row>
    <row r="600" spans="26:71" x14ac:dyDescent="0.2"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</row>
    <row r="601" spans="26:71" x14ac:dyDescent="0.2"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</row>
    <row r="602" spans="26:71" x14ac:dyDescent="0.2"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</row>
    <row r="603" spans="26:71" x14ac:dyDescent="0.2"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</row>
    <row r="604" spans="26:71" x14ac:dyDescent="0.2"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</row>
    <row r="605" spans="26:71" x14ac:dyDescent="0.2"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</row>
    <row r="606" spans="26:71" x14ac:dyDescent="0.2"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</row>
    <row r="607" spans="26:71" x14ac:dyDescent="0.2"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</row>
    <row r="608" spans="26:71" x14ac:dyDescent="0.2"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</row>
    <row r="609" spans="26:71" x14ac:dyDescent="0.2"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</row>
    <row r="610" spans="26:71" x14ac:dyDescent="0.2"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</row>
    <row r="611" spans="26:71" x14ac:dyDescent="0.2"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</row>
    <row r="612" spans="26:71" x14ac:dyDescent="0.2"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</row>
    <row r="613" spans="26:71" x14ac:dyDescent="0.2"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</row>
    <row r="614" spans="26:71" x14ac:dyDescent="0.2"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</row>
    <row r="615" spans="26:71" x14ac:dyDescent="0.2"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</row>
    <row r="616" spans="26:71" x14ac:dyDescent="0.2"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</row>
    <row r="617" spans="26:71" x14ac:dyDescent="0.2"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</row>
    <row r="618" spans="26:71" x14ac:dyDescent="0.2"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</row>
    <row r="619" spans="26:71" x14ac:dyDescent="0.2"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</row>
    <row r="620" spans="26:71" x14ac:dyDescent="0.2"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</row>
    <row r="621" spans="26:71" x14ac:dyDescent="0.2"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</row>
    <row r="622" spans="26:71" x14ac:dyDescent="0.2"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</row>
  </sheetData>
  <sheetProtection algorithmName="SHA-512" hashValue="n/dqM2t9ao5ujzelZ9rm6GQPue6ANZljkjfqPaMKdbzdxaisGI9Dug/IIyVSTSUlQOpGlzlxD87kJHYOsyGHPg==" saltValue="q4ZoDO4I2bq43uqNJl+j9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37376-9ACF-9844-B4EC-5B51E35EA5AA}">
  <sheetPr codeName="Sheet3">
    <tabColor rgb="FFFFA9A6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39" customWidth="1"/>
    <col min="2" max="2" width="20.1640625" style="139" customWidth="1"/>
    <col min="3" max="3" width="15" style="139" customWidth="1"/>
    <col min="4" max="4" width="14.1640625" style="139" customWidth="1"/>
    <col min="5" max="6" width="14.1640625" style="181" hidden="1" customWidth="1"/>
    <col min="7" max="10" width="14.1640625" style="139" customWidth="1"/>
    <col min="11" max="12" width="14.1640625" style="139" hidden="1" customWidth="1"/>
    <col min="13" max="17" width="14.1640625" style="139" customWidth="1"/>
    <col min="18" max="21" width="14.1640625" style="139" hidden="1" customWidth="1"/>
    <col min="22" max="35" width="14.1640625" style="139" customWidth="1"/>
    <col min="36" max="71" width="12.5" style="139" customWidth="1"/>
    <col min="72" max="16384" width="10.83203125" style="139"/>
  </cols>
  <sheetData>
    <row r="1" spans="1:71" x14ac:dyDescent="0.2">
      <c r="A1" s="138" t="s">
        <v>21</v>
      </c>
      <c r="B1" s="138"/>
      <c r="C1" s="138"/>
      <c r="D1" s="138"/>
      <c r="E1" s="180"/>
      <c r="F1" s="180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</row>
    <row r="2" spans="1:71" x14ac:dyDescent="0.2">
      <c r="A2" s="140" t="s">
        <v>80</v>
      </c>
      <c r="B2" s="138"/>
      <c r="C2" s="138"/>
      <c r="D2" s="138"/>
      <c r="E2" s="180"/>
      <c r="F2" s="180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</row>
    <row r="3" spans="1:71" ht="16" thickBot="1" x14ac:dyDescent="0.25">
      <c r="A3" s="138"/>
      <c r="B3" s="141"/>
      <c r="C3" s="138"/>
      <c r="D3" s="138"/>
      <c r="E3" s="180"/>
      <c r="F3" s="180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</row>
    <row r="6" spans="1:71" ht="16" thickBot="1" x14ac:dyDescent="0.25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0" t="s">
        <v>152</v>
      </c>
      <c r="S7" s="190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</row>
    <row r="8" spans="1:71" ht="20" customHeight="1" x14ac:dyDescent="0.2">
      <c r="A8" s="295" t="str">
        <f>'WA Apr 2019'!D2</f>
        <v>South West</v>
      </c>
      <c r="B8" s="63" t="str">
        <f>'WA Apr 2019'!F2</f>
        <v>Alinta Energy</v>
      </c>
      <c r="C8" s="119" t="str">
        <f>'WA Apr 2019'!G2</f>
        <v>Business</v>
      </c>
      <c r="D8" s="113">
        <f>365*'WA Apr 2019'!H2/100</f>
        <v>132.8235</v>
      </c>
      <c r="E8" s="183">
        <f>IF('WA Apr 2019'!AQ2=3,0.5,IF('WA Apr 2019'!AQ2=2,0.33,0))</f>
        <v>0.5</v>
      </c>
      <c r="F8" s="183">
        <v>0.5</v>
      </c>
      <c r="G8" s="113">
        <f>IF('WA Apr 2019'!K2="",($C$5*E8/'WA Apr 2019'!AQ2*'WA Apr 2019'!W2/100)*'WA Apr 2019'!AQ2,IF($C$5*E8/'WA Apr 2019'!AQ2&gt;='WA Apr 2019'!L2,('WA Apr 2019'!L2*'WA Apr 2019'!W2/100)*'WA Apr 2019'!AQ2,($C$5*E8/'WA Apr 2019'!AQ2*'WA Apr 2019'!W2/100)*'WA Apr 2019'!AQ2))</f>
        <v>1720</v>
      </c>
      <c r="H8" s="113">
        <f>IF(AND('WA Apr 2019'!P2&gt;0,'WA Apr 2019'!O2&gt;0),IF(($C$5*E8/'WA Apr 2019'!AQ2&lt;SUM('WA Apr 2019'!L2:P2)),(0),($C$5*E8/'WA Apr 2019'!AQ2-SUM('WA Apr 2019'!L2:P2))*'WA Apr 2019'!AB2/100)* 'WA Apr 2019'!AQ2,IF(AND('WA Apr 2019'!O2&gt;0,'WA Apr 2019'!P2=""),IF(($C$5*E8/'WA Apr 2019'!AQ2&lt; SUM('WA Apr 2019'!L2:O2)),(0),($C$5*E8/'WA Apr 2019'!AQ2-SUM('WA Apr 2019'!L2:O2))*'WA Apr 2019'!AA2/100)* 'WA Apr 2019'!AQ2,IF(AND('WA Apr 2019'!N2&gt;0,'WA Apr 2019'!O2=""),IF(($C$5*E8/'WA Apr 2019'!AQ2&lt; SUM('WA Apr 2019'!L2:N2)),(0),($C$5*E8/'WA Apr 2019'!AQ2-SUM('WA Apr 2019'!L2:N2))*'WA Apr 2019'!Z2/100)* 'WA Apr 2019'!AQ2,IF(AND('WA Apr 2019'!M2&gt;0,'WA Apr 2019'!N2=""),IF(($C$5*E8/'WA Apr 2019'!AQ2&lt;'WA Apr 2019'!M2+'WA Apr 2019'!L2),(0),(($C$5*E8/'WA Apr 2019'!AQ2-('WA Apr 2019'!M2+'WA Apr 2019'!L2))*'WA Apr 2019'!Y2/100))*'WA Apr 2019'!AQ2,IF(AND('WA Apr 2019'!L2&gt;0,'WA Apr 2019'!M2=""&gt;0),IF(($C$5*E8/'WA Apr 2019'!AQ2&lt;'WA Apr 2019'!L2),(0),($C$5*E8/'WA Apr 2019'!AQ2-'WA Apr 2019'!L2)*'WA Apr 2019'!X2/100)*'WA Apr 2019'!AQ2,0)))))</f>
        <v>0</v>
      </c>
      <c r="I8" s="113">
        <f>IF('WA Apr 2019'!K2="",($C$5*F8/'WA Apr 2019'!AR2*'WA Apr 2019'!AC2/100)*'WA Apr 2019'!AR2,IF($C$5*F8/'WA Apr 2019'!AR2&gt;='WA Apr 2019'!L2,('WA Apr 2019'!L2*'WA Apr 2019'!AC2/100)*'WA Apr 2019'!AR2,($C$5*F8/'WA Apr 2019'!AR2*'WA Apr 2019'!AC2/100)*'WA Apr 2019'!AR2))</f>
        <v>1720</v>
      </c>
      <c r="J8" s="113">
        <f>IF(AND('WA Apr 2019'!P2&gt;0,'WA Apr 2019'!O2&gt;0),IF(($C$5*F8/'WA Apr 2019'!AR2&lt;SUM('WA Apr 2019'!L2:P2)),(0),($C$5*F8/'WA Apr 2019'!AR2-SUM('WA Apr 2019'!L2:P2))*'WA Apr 2019'!AB2/100)* 'WA Apr 2019'!AR2,IF(AND('WA Apr 2019'!O2&gt;0,'WA Apr 2019'!P2=""),IF(($C$5*F8/'WA Apr 2019'!AR2&lt; SUM('WA Apr 2019'!L2:O2)),(0),($C$5*F8/'WA Apr 2019'!AR2-SUM('WA Apr 2019'!L2:O2))*'WA Apr 2019'!AG2/100)* 'WA Apr 2019'!AR2,IF(AND('WA Apr 2019'!N2&gt;0,'WA Apr 2019'!O2=""),IF(($C$5*F8/'WA Apr 2019'!AR2&lt; SUM('WA Apr 2019'!L2:N2)),(0),($C$5*F8/'WA Apr 2019'!AR2-SUM('WA Apr 2019'!L2:N2))*'WA Apr 2019'!AF2/100)* 'WA Apr 2019'!AR2,IF(AND('WA Apr 2019'!M2&gt;0,'WA Apr 2019'!N2=""),IF(($C$5*F8/'WA Apr 2019'!AR2&lt;'WA Apr 2019'!M2+'WA Apr 2019'!L2),(0),(($C$5*F8/'WA Apr 2019'!AR2-('WA Apr 2019'!M2+'WA Apr 2019'!L2))*'WA Apr 2019'!AE2/100))*'WA Apr 2019'!AR2,IF(AND('WA Apr 2019'!L2&gt;0,'WA Apr 2019'!M2=""&gt;0),IF(($C$5*F8/'WA Apr 2019'!AR2&lt;'WA Apr 2019'!L2),(0),($C$5*F8/'WA Apr 2019'!AR2-'WA Apr 2019'!L2)*'WA Apr 2019'!AD2/100)*'WA Apr 2019'!AR2,0)))))</f>
        <v>0</v>
      </c>
      <c r="K8" s="162">
        <f>SUM(G8:J8)</f>
        <v>3440</v>
      </c>
      <c r="L8" s="187">
        <f>K8+D8</f>
        <v>3572.8235</v>
      </c>
      <c r="M8" s="122">
        <f>L8*1.1</f>
        <v>3930.1058500000004</v>
      </c>
      <c r="N8" s="116">
        <f>'WA Apr 2019'!AT2</f>
        <v>0</v>
      </c>
      <c r="O8" s="116">
        <f>'WA Apr 2019'!AU2</f>
        <v>0</v>
      </c>
      <c r="P8" s="116">
        <f>'WA Apr 2019'!AV2</f>
        <v>0</v>
      </c>
      <c r="Q8" s="116">
        <f>'WA Apr 2019'!AW2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">
        <v>154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3572.8235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3572.8235</v>
      </c>
      <c r="V8" s="115">
        <f t="shared" ref="V8:W12" si="1">T8*1.1</f>
        <v>3930.1058500000004</v>
      </c>
      <c r="W8" s="115">
        <f t="shared" si="1"/>
        <v>3930.1058500000004</v>
      </c>
      <c r="X8" s="130">
        <f>'WA Apr 2019'!BF2</f>
        <v>0</v>
      </c>
      <c r="Y8" s="131" t="str">
        <f>'WA Apr 2019'!BG2</f>
        <v>n</v>
      </c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</row>
    <row r="9" spans="1:71" ht="20" customHeight="1" x14ac:dyDescent="0.2">
      <c r="A9" s="293"/>
      <c r="B9" s="63" t="str">
        <f>'WA Apr 2019'!F3</f>
        <v>AGL</v>
      </c>
      <c r="C9" s="119" t="str">
        <f>'WA Apr 2019'!G3</f>
        <v>Business Savers</v>
      </c>
      <c r="D9" s="120">
        <f>365*'WA Apr 2019'!H3/100</f>
        <v>130.08600000000001</v>
      </c>
      <c r="E9" s="184">
        <f>IF('WA Apr 2019'!AQ3=3,0.5,IF('WA Apr 2019'!AQ3=2,0.33,0))</f>
        <v>0.5</v>
      </c>
      <c r="F9" s="184">
        <v>0.5</v>
      </c>
      <c r="G9" s="120">
        <f>IF('WA Apr 2019'!K3="",($C$5*E9/'WA Apr 2019'!AQ3*'WA Apr 2019'!W3/100)*'WA Apr 2019'!AQ3,IF($C$5*E9/'WA Apr 2019'!AQ3&gt;='WA Apr 2019'!L3,('WA Apr 2019'!L3*'WA Apr 2019'!W3/100)*'WA Apr 2019'!AQ3,($C$5*E9/'WA Apr 2019'!AQ3*'WA Apr 2019'!W3/100)*'WA Apr 2019'!AQ3))</f>
        <v>1720</v>
      </c>
      <c r="H9" s="120">
        <f>IF(AND('WA Apr 2019'!P3&gt;0,'WA Apr 2019'!O3&gt;0),IF(($C$5*E9/'WA Apr 2019'!AQ3&lt;SUM('WA Apr 2019'!L3:P3)),(0),($C$5*E9/'WA Apr 2019'!AQ3-SUM('WA Apr 2019'!L3:P3))*'WA Apr 2019'!AB3/100)* 'WA Apr 2019'!AQ3,IF(AND('WA Apr 2019'!O3&gt;0,'WA Apr 2019'!P3=""),IF(($C$5*E9/'WA Apr 2019'!AQ3&lt; SUM('WA Apr 2019'!L3:O3)),(0),($C$5*E9/'WA Apr 2019'!AQ3-SUM('WA Apr 2019'!L3:O3))*'WA Apr 2019'!AA3/100)* 'WA Apr 2019'!AQ3,IF(AND('WA Apr 2019'!N3&gt;0,'WA Apr 2019'!O3=""),IF(($C$5*E9/'WA Apr 2019'!AQ3&lt; SUM('WA Apr 2019'!L3:N3)),(0),($C$5*E9/'WA Apr 2019'!AQ3-SUM('WA Apr 2019'!L3:N3))*'WA Apr 2019'!Z3/100)* 'WA Apr 2019'!AQ3,IF(AND('WA Apr 2019'!M3&gt;0,'WA Apr 2019'!N3=""),IF(($C$5*E9/'WA Apr 2019'!AQ3&lt;'WA Apr 2019'!M3+'WA Apr 2019'!L3),(0),(($C$5*E9/'WA Apr 2019'!AQ3-('WA Apr 2019'!M3+'WA Apr 2019'!L3))*'WA Apr 2019'!Y3/100))*'WA Apr 2019'!AQ3,IF(AND('WA Apr 2019'!L3&gt;0,'WA Apr 2019'!M3=""&gt;0),IF(($C$5*E9/'WA Apr 2019'!AQ3&lt;'WA Apr 2019'!L3),(0),($C$5*E9/'WA Apr 2019'!AQ3-'WA Apr 2019'!L3)*'WA Apr 2019'!X3/100)*'WA Apr 2019'!AQ3,0)))))</f>
        <v>0</v>
      </c>
      <c r="I9" s="120">
        <f>IF('WA Apr 2019'!K3="",($C$5*F9/'WA Apr 2019'!AR3*'WA Apr 2019'!AC3/100)*'WA Apr 2019'!AR3,IF($C$5*F9/'WA Apr 2019'!AR3&gt;='WA Apr 2019'!L3,('WA Apr 2019'!L3*'WA Apr 2019'!AC3/100)*'WA Apr 2019'!AR3,($C$5*F9/'WA Apr 2019'!AR3*'WA Apr 2019'!AC3/100)*'WA Apr 2019'!AR3))</f>
        <v>1720</v>
      </c>
      <c r="J9" s="120">
        <f>IF(AND('WA Apr 2019'!P3&gt;0,'WA Apr 2019'!O3&gt;0),IF(($C$5*F9/'WA Apr 2019'!AR3&lt;SUM('WA Apr 2019'!L3:P3)),(0),($C$5*F9/'WA Apr 2019'!AR3-SUM('WA Apr 2019'!L3:P3))*'WA Apr 2019'!AB3/100)* 'WA Apr 2019'!AR3,IF(AND('WA Apr 2019'!O3&gt;0,'WA Apr 2019'!P3=""),IF(($C$5*F9/'WA Apr 2019'!AR3&lt; SUM('WA Apr 2019'!L3:O3)),(0),($C$5*F9/'WA Apr 2019'!AR3-SUM('WA Apr 2019'!L3:O3))*'WA Apr 2019'!AG3/100)* 'WA Apr 2019'!AR3,IF(AND('WA Apr 2019'!N3&gt;0,'WA Apr 2019'!O3=""),IF(($C$5*F9/'WA Apr 2019'!AR3&lt; SUM('WA Apr 2019'!L3:N3)),(0),($C$5*F9/'WA Apr 2019'!AR3-SUM('WA Apr 2019'!L3:N3))*'WA Apr 2019'!AF3/100)* 'WA Apr 2019'!AR3,IF(AND('WA Apr 2019'!M3&gt;0,'WA Apr 2019'!N3=""),IF(($C$5*F9/'WA Apr 2019'!AR3&lt;'WA Apr 2019'!M3+'WA Apr 2019'!L3),(0),(($C$5*F9/'WA Apr 2019'!AR3-('WA Apr 2019'!M3+'WA Apr 2019'!L3))*'WA Apr 2019'!AE3/100))*'WA Apr 2019'!AR3,IF(AND('WA Apr 2019'!L3&gt;0,'WA Apr 2019'!M3=""&gt;0),IF(($C$5*F9/'WA Apr 2019'!AR3&lt;'WA Apr 2019'!L3),(0),($C$5*F9/'WA Apr 2019'!AR3-'WA Apr 2019'!L3)*'WA Apr 2019'!AD3/100)*'WA Apr 2019'!AR3,0)))))</f>
        <v>0</v>
      </c>
      <c r="K9" s="162">
        <f t="shared" ref="K9:K12" si="2">SUM(G9:J9)</f>
        <v>3440</v>
      </c>
      <c r="L9" s="187">
        <f t="shared" ref="L9:L12" si="3">K9+D9</f>
        <v>3570.0860000000002</v>
      </c>
      <c r="M9" s="122">
        <f t="shared" ref="M9:M12" si="4">L9*1.1</f>
        <v>3927.0946000000004</v>
      </c>
      <c r="N9" s="123">
        <f>'WA Apr 2019'!AT3</f>
        <v>0</v>
      </c>
      <c r="O9" s="123">
        <f>'WA Apr 2019'!AU3</f>
        <v>37</v>
      </c>
      <c r="P9" s="123">
        <f>'WA Apr 2019'!AV3</f>
        <v>0</v>
      </c>
      <c r="Q9" s="123">
        <f>'WA Apr 2019'!AW3</f>
        <v>0</v>
      </c>
      <c r="R9" s="193" t="str">
        <f t="shared" si="0"/>
        <v>Guaranteed off usage</v>
      </c>
      <c r="S9" s="193" t="s">
        <v>154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2297.2860000000001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2297.2860000000001</v>
      </c>
      <c r="V9" s="122">
        <f t="shared" si="1"/>
        <v>2527.0146000000004</v>
      </c>
      <c r="W9" s="122">
        <f t="shared" si="1"/>
        <v>2527.0146000000004</v>
      </c>
      <c r="X9" s="132">
        <f>'WA Apr 2019'!BF3</f>
        <v>0</v>
      </c>
      <c r="Y9" s="133" t="str">
        <f>'WA Apr 2019'!BG3</f>
        <v>n</v>
      </c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</row>
    <row r="10" spans="1:71" ht="20" customHeight="1" thickBot="1" x14ac:dyDescent="0.25">
      <c r="A10" s="294"/>
      <c r="B10" s="65" t="str">
        <f>'WA Apr 2019'!F4</f>
        <v>Origin</v>
      </c>
      <c r="C10" s="65" t="str">
        <f>'WA Apr 2019'!G4</f>
        <v>Business Saver</v>
      </c>
      <c r="D10" s="95">
        <f>365*'WA Apr 2019'!H4/100</f>
        <v>62.561000000000007</v>
      </c>
      <c r="E10" s="185">
        <f>IF('WA Apr 2019'!AQ4=3,0.5,IF('WA Apr 2019'!AQ4=2,0.33,0))</f>
        <v>0.5</v>
      </c>
      <c r="F10" s="185">
        <v>0.5</v>
      </c>
      <c r="G10" s="95">
        <f>IF('WA Apr 2019'!K4="",($C$5*E10/'WA Apr 2019'!AQ4*'WA Apr 2019'!W4/100)*'WA Apr 2019'!AQ4,IF($C$5*E10/'WA Apr 2019'!AQ4&gt;='WA Apr 2019'!L4,('WA Apr 2019'!L4*'WA Apr 2019'!W4/100)*'WA Apr 2019'!AQ4,($C$5*E10/'WA Apr 2019'!AQ4*'WA Apr 2019'!W4/100)*'WA Apr 2019'!AQ4))</f>
        <v>1720</v>
      </c>
      <c r="H10" s="95">
        <f>IF(AND('WA Apr 2019'!P4&gt;0,'WA Apr 2019'!O4&gt;0),IF(($C$5*E10/'WA Apr 2019'!AQ4&lt;SUM('WA Apr 2019'!L4:P4)),(0),($C$5*E10/'WA Apr 2019'!AQ4-SUM('WA Apr 2019'!L4:P4))*'WA Apr 2019'!AB4/100)* 'WA Apr 2019'!AQ4,IF(AND('WA Apr 2019'!O4&gt;0,'WA Apr 2019'!P4=""),IF(($C$5*E10/'WA Apr 2019'!AQ4&lt; SUM('WA Apr 2019'!L4:O4)),(0),($C$5*E10/'WA Apr 2019'!AQ4-SUM('WA Apr 2019'!L4:O4))*'WA Apr 2019'!AA4/100)* 'WA Apr 2019'!AQ4,IF(AND('WA Apr 2019'!N4&gt;0,'WA Apr 2019'!O4=""),IF(($C$5*E10/'WA Apr 2019'!AQ4&lt; SUM('WA Apr 2019'!L4:N4)),(0),($C$5*E10/'WA Apr 2019'!AQ4-SUM('WA Apr 2019'!L4:N4))*'WA Apr 2019'!Z4/100)* 'WA Apr 2019'!AQ4,IF(AND('WA Apr 2019'!M4&gt;0,'WA Apr 2019'!N4=""),IF(($C$5*E10/'WA Apr 2019'!AQ4&lt;'WA Apr 2019'!M4+'WA Apr 2019'!L4),(0),(($C$5*E10/'WA Apr 2019'!AQ4-('WA Apr 2019'!M4+'WA Apr 2019'!L4))*'WA Apr 2019'!Y4/100))*'WA Apr 2019'!AQ4,IF(AND('WA Apr 2019'!L4&gt;0,'WA Apr 2019'!M4=""&gt;0),IF(($C$5*E10/'WA Apr 2019'!AQ4&lt;'WA Apr 2019'!L4),(0),($C$5*E10/'WA Apr 2019'!AQ4-'WA Apr 2019'!L4)*'WA Apr 2019'!X4/100)*'WA Apr 2019'!AQ4,0)))))</f>
        <v>0</v>
      </c>
      <c r="I10" s="95">
        <f>IF('WA Apr 2019'!K4="",($C$5*F10/'WA Apr 2019'!AR4*'WA Apr 2019'!AC4/100)*'WA Apr 2019'!AR4,IF($C$5*F10/'WA Apr 2019'!AR4&gt;='WA Apr 2019'!L4,('WA Apr 2019'!L4*'WA Apr 2019'!AC4/100)*'WA Apr 2019'!AR4,($C$5*F10/'WA Apr 2019'!AR4*'WA Apr 2019'!AC4/100)*'WA Apr 2019'!AR4))</f>
        <v>1720</v>
      </c>
      <c r="J10" s="95">
        <f>IF(AND('WA Apr 2019'!P4&gt;0,'WA Apr 2019'!O4&gt;0),IF(($C$5*F10/'WA Apr 2019'!AR4&lt;SUM('WA Apr 2019'!L4:P4)),(0),($C$5*F10/'WA Apr 2019'!AR4-SUM('WA Apr 2019'!L4:P4))*'WA Apr 2019'!AB4/100)* 'WA Apr 2019'!AR4,IF(AND('WA Apr 2019'!O4&gt;0,'WA Apr 2019'!P4=""),IF(($C$5*F10/'WA Apr 2019'!AR4&lt; SUM('WA Apr 2019'!L4:O4)),(0),($C$5*F10/'WA Apr 2019'!AR4-SUM('WA Apr 2019'!L4:O4))*'WA Apr 2019'!AG4/100)* 'WA Apr 2019'!AR4,IF(AND('WA Apr 2019'!N4&gt;0,'WA Apr 2019'!O4=""),IF(($C$5*F10/'WA Apr 2019'!AR4&lt; SUM('WA Apr 2019'!L4:N4)),(0),($C$5*F10/'WA Apr 2019'!AR4-SUM('WA Apr 2019'!L4:N4))*'WA Apr 2019'!AF4/100)* 'WA Apr 2019'!AR4,IF(AND('WA Apr 2019'!M4&gt;0,'WA Apr 2019'!N4=""),IF(($C$5*F10/'WA Apr 2019'!AR4&lt;'WA Apr 2019'!M4+'WA Apr 2019'!L4),(0),(($C$5*F10/'WA Apr 2019'!AR4-('WA Apr 2019'!M4+'WA Apr 2019'!L4))*'WA Apr 2019'!AE4/100))*'WA Apr 2019'!AR4,IF(AND('WA Apr 2019'!L4&gt;0,'WA Apr 2019'!M4=""&gt;0),IF(($C$5*F10/'WA Apr 2019'!AR4&lt;'WA Apr 2019'!L4),(0),($C$5*F10/'WA Apr 2019'!AR4-'WA Apr 2019'!L4)*'WA Apr 2019'!AD4/100)*'WA Apr 2019'!AR4,0)))))</f>
        <v>0</v>
      </c>
      <c r="K10" s="163">
        <f t="shared" si="2"/>
        <v>3440</v>
      </c>
      <c r="L10" s="188">
        <f t="shared" si="3"/>
        <v>3502.5610000000001</v>
      </c>
      <c r="M10" s="97">
        <f t="shared" si="4"/>
        <v>3852.8171000000007</v>
      </c>
      <c r="N10" s="98">
        <f>'WA Apr 2019'!AT4</f>
        <v>0</v>
      </c>
      <c r="O10" s="98">
        <f>'WA Apr 2019'!AU4</f>
        <v>32</v>
      </c>
      <c r="P10" s="98">
        <f>'WA Apr 2019'!AV4</f>
        <v>0</v>
      </c>
      <c r="Q10" s="98">
        <f>'WA Apr 2019'!AW4</f>
        <v>0</v>
      </c>
      <c r="R10" s="194" t="str">
        <f t="shared" si="0"/>
        <v>Guaranteed off usage</v>
      </c>
      <c r="S10" s="194" t="s">
        <v>154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2401.7610000000004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2401.7610000000004</v>
      </c>
      <c r="V10" s="97">
        <f t="shared" si="1"/>
        <v>2641.9371000000006</v>
      </c>
      <c r="W10" s="97">
        <f t="shared" si="1"/>
        <v>2641.9371000000006</v>
      </c>
      <c r="X10" s="134">
        <f>'WA Apr 2019'!BF4</f>
        <v>0</v>
      </c>
      <c r="Y10" s="135" t="str">
        <f>'WA Apr 2019'!BG4</f>
        <v>n</v>
      </c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</row>
    <row r="11" spans="1:71" ht="20" customHeight="1" thickTop="1" thickBot="1" x14ac:dyDescent="0.25">
      <c r="A11" s="128" t="str">
        <f>'WA Apr 2019'!D5</f>
        <v>Albany</v>
      </c>
      <c r="B11" s="65" t="str">
        <f>'WA Apr 2019'!F5</f>
        <v>Alinta Energy</v>
      </c>
      <c r="C11" s="65" t="str">
        <f>'WA Apr 2019'!G5</f>
        <v>Business</v>
      </c>
      <c r="D11" s="95">
        <f>365*'WA Apr 2019'!H5/100</f>
        <v>147.971</v>
      </c>
      <c r="E11" s="185">
        <f>IF('WA Apr 2019'!AQ5=3,0.5,IF('WA Apr 2019'!AQ5=2,0.33,0))</f>
        <v>0.5</v>
      </c>
      <c r="F11" s="185">
        <v>0.5</v>
      </c>
      <c r="G11" s="96">
        <f>IF('WA Apr 2019'!K5="",($C$5*E11/'WA Apr 2019'!AQ5*'WA Apr 2019'!W5/100)*'WA Apr 2019'!AQ5,IF($C$5*E11/'WA Apr 2019'!AQ5&gt;='WA Apr 2019'!L5,('WA Apr 2019'!L5*'WA Apr 2019'!W5/100)*'WA Apr 2019'!AQ5,($C$5*E11/'WA Apr 2019'!AQ5*'WA Apr 2019'!W5/100)*'WA Apr 2019'!AQ5))</f>
        <v>2150</v>
      </c>
      <c r="H11" s="96">
        <f>IF(AND('WA Apr 2019'!P5&gt;0,'WA Apr 2019'!O5&gt;0),IF(($C$5*E11/'WA Apr 2019'!AQ5&lt;SUM('WA Apr 2019'!L5:P5)),(0),($C$5*E11/'WA Apr 2019'!AQ5-SUM('WA Apr 2019'!L5:P5))*'WA Apr 2019'!AB5/100)* 'WA Apr 2019'!AQ5,IF(AND('WA Apr 2019'!O5&gt;0,'WA Apr 2019'!P5=""),IF(($C$5*E11/'WA Apr 2019'!AQ5&lt; SUM('WA Apr 2019'!L5:O5)),(0),($C$5*E11/'WA Apr 2019'!AQ5-SUM('WA Apr 2019'!L5:O5))*'WA Apr 2019'!AA5/100)* 'WA Apr 2019'!AQ5,IF(AND('WA Apr 2019'!N5&gt;0,'WA Apr 2019'!O5=""),IF(($C$5*E11/'WA Apr 2019'!AQ5&lt; SUM('WA Apr 2019'!L5:N5)),(0),($C$5*E11/'WA Apr 2019'!AQ5-SUM('WA Apr 2019'!L5:N5))*'WA Apr 2019'!Z5/100)* 'WA Apr 2019'!AQ5,IF(AND('WA Apr 2019'!M5&gt;0,'WA Apr 2019'!N5=""),IF(($C$5*E11/'WA Apr 2019'!AQ5&lt;'WA Apr 2019'!M5+'WA Apr 2019'!L5),(0),(($C$5*E11/'WA Apr 2019'!AQ5-('WA Apr 2019'!M5+'WA Apr 2019'!L5))*'WA Apr 2019'!Y5/100))*'WA Apr 2019'!AQ5,IF(AND('WA Apr 2019'!L5&gt;0,'WA Apr 2019'!M5=""&gt;0),IF(($C$5*E11/'WA Apr 2019'!AQ5&lt;'WA Apr 2019'!L5),(0),($C$5*E11/'WA Apr 2019'!AQ5-'WA Apr 2019'!L5)*'WA Apr 2019'!X5/100)*'WA Apr 2019'!AQ5,0)))))</f>
        <v>0</v>
      </c>
      <c r="I11" s="96">
        <f>IF('WA Apr 2019'!K5="",($C$5*F11/'WA Apr 2019'!AR5*'WA Apr 2019'!AC5/100)*'WA Apr 2019'!AR5,IF($C$5*F11/'WA Apr 2019'!AR5&gt;='WA Apr 2019'!L5,('WA Apr 2019'!L5*'WA Apr 2019'!AC5/100)*'WA Apr 2019'!AR5,($C$5*F11/'WA Apr 2019'!AR5*'WA Apr 2019'!AC5/100)*'WA Apr 2019'!AR5))</f>
        <v>2150</v>
      </c>
      <c r="J11" s="96">
        <f>IF(AND('WA Apr 2019'!P5&gt;0,'WA Apr 2019'!O5&gt;0),IF(($C$5*F11/'WA Apr 2019'!AR5&lt;SUM('WA Apr 2019'!L5:P5)),(0),($C$5*F11/'WA Apr 2019'!AR5-SUM('WA Apr 2019'!L5:P5))*'WA Apr 2019'!AB5/100)* 'WA Apr 2019'!AR5,IF(AND('WA Apr 2019'!O5&gt;0,'WA Apr 2019'!P5=""),IF(($C$5*F11/'WA Apr 2019'!AR5&lt; SUM('WA Apr 2019'!L5:O5)),(0),($C$5*F11/'WA Apr 2019'!AR5-SUM('WA Apr 2019'!L5:O5))*'WA Apr 2019'!AG5/100)* 'WA Apr 2019'!AR5,IF(AND('WA Apr 2019'!N5&gt;0,'WA Apr 2019'!O5=""),IF(($C$5*F11/'WA Apr 2019'!AR5&lt; SUM('WA Apr 2019'!L5:N5)),(0),($C$5*F11/'WA Apr 2019'!AR5-SUM('WA Apr 2019'!L5:N5))*'WA Apr 2019'!AF5/100)* 'WA Apr 2019'!AR5,IF(AND('WA Apr 2019'!M5&gt;0,'WA Apr 2019'!N5=""),IF(($C$5*F11/'WA Apr 2019'!AR5&lt;'WA Apr 2019'!M5+'WA Apr 2019'!L5),(0),(($C$5*F11/'WA Apr 2019'!AR5-('WA Apr 2019'!M5+'WA Apr 2019'!L5))*'WA Apr 2019'!AE5/100))*'WA Apr 2019'!AR5,IF(AND('WA Apr 2019'!L5&gt;0,'WA Apr 2019'!M5=""&gt;0),IF(($C$5*F11/'WA Apr 2019'!AR5&lt;'WA Apr 2019'!L5),(0),($C$5*F11/'WA Apr 2019'!AR5-'WA Apr 2019'!L5)*'WA Apr 2019'!AD5/100)*'WA Apr 2019'!AR5,0)))))</f>
        <v>0</v>
      </c>
      <c r="K11" s="163">
        <f t="shared" si="2"/>
        <v>4300</v>
      </c>
      <c r="L11" s="188">
        <f t="shared" si="3"/>
        <v>4447.9709999999995</v>
      </c>
      <c r="M11" s="164">
        <f t="shared" si="4"/>
        <v>4892.7681000000002</v>
      </c>
      <c r="N11" s="98">
        <f>'WA Apr 2019'!AT5</f>
        <v>0</v>
      </c>
      <c r="O11" s="98">
        <f>'WA Apr 2019'!AU5</f>
        <v>0</v>
      </c>
      <c r="P11" s="98">
        <f>'WA Apr 2019'!AV5</f>
        <v>0</v>
      </c>
      <c r="Q11" s="98">
        <f>'WA Apr 2019'!AW5</f>
        <v>0</v>
      </c>
      <c r="R11" s="194" t="str">
        <f t="shared" si="0"/>
        <v>No discount</v>
      </c>
      <c r="S11" s="194" t="s">
        <v>154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4447.9709999999995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4447.9709999999995</v>
      </c>
      <c r="V11" s="97">
        <f t="shared" si="1"/>
        <v>4892.7681000000002</v>
      </c>
      <c r="W11" s="97">
        <f t="shared" si="1"/>
        <v>4892.7681000000002</v>
      </c>
      <c r="X11" s="134">
        <f>'WA Apr 2019'!BF5</f>
        <v>0</v>
      </c>
      <c r="Y11" s="135" t="str">
        <f>'WA Apr 2019'!BG5</f>
        <v>n</v>
      </c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</row>
    <row r="12" spans="1:71" ht="20" customHeight="1" thickTop="1" thickBot="1" x14ac:dyDescent="0.25">
      <c r="A12" s="129" t="str">
        <f>'WA Apr 2019'!D6</f>
        <v>Kalgoorlie</v>
      </c>
      <c r="B12" s="103" t="str">
        <f>'WA Apr 2019'!F6</f>
        <v>Alinta Energy</v>
      </c>
      <c r="C12" s="103" t="str">
        <f>'WA Apr 2019'!G6</f>
        <v>Business</v>
      </c>
      <c r="D12" s="104">
        <f>365*'WA Apr 2019'!H6/100</f>
        <v>231.3005</v>
      </c>
      <c r="E12" s="186">
        <f>IF('WA Apr 2019'!AQ6=3,0.5,IF('WA Apr 2019'!AQ6=2,0.33,0))</f>
        <v>0.5</v>
      </c>
      <c r="F12" s="186">
        <v>0.5</v>
      </c>
      <c r="G12" s="106">
        <f>IF('WA Apr 2019'!K6="",($C$5*E12/'WA Apr 2019'!AQ6*'WA Apr 2019'!W6/100)*'WA Apr 2019'!AQ6,IF($C$5*E12/'WA Apr 2019'!AQ6&gt;='WA Apr 2019'!L6,('WA Apr 2019'!L6*'WA Apr 2019'!W6/100)*'WA Apr 2019'!AQ6,($C$5*E12/'WA Apr 2019'!AQ6*'WA Apr 2019'!W6/100)*'WA Apr 2019'!AQ6))</f>
        <v>1565.0000000000002</v>
      </c>
      <c r="H12" s="106">
        <f>IF(AND('WA Apr 2019'!P6&gt;0,'WA Apr 2019'!O6&gt;0),IF(($C$5*E12/'WA Apr 2019'!AQ6&lt;SUM('WA Apr 2019'!L6:P6)),(0),($C$5*E12/'WA Apr 2019'!AQ6-SUM('WA Apr 2019'!L6:P6))*'WA Apr 2019'!AB6/100)* 'WA Apr 2019'!AQ6,IF(AND('WA Apr 2019'!O6&gt;0,'WA Apr 2019'!P6=""),IF(($C$5*E12/'WA Apr 2019'!AQ6&lt; SUM('WA Apr 2019'!L6:O6)),(0),($C$5*E12/'WA Apr 2019'!AQ6-SUM('WA Apr 2019'!L6:O6))*'WA Apr 2019'!AA6/100)* 'WA Apr 2019'!AQ6,IF(AND('WA Apr 2019'!N6&gt;0,'WA Apr 2019'!O6=""),IF(($C$5*E12/'WA Apr 2019'!AQ6&lt; SUM('WA Apr 2019'!L6:N6)),(0),($C$5*E12/'WA Apr 2019'!AQ6-SUM('WA Apr 2019'!L6:N6))*'WA Apr 2019'!Z6/100)* 'WA Apr 2019'!AQ6,IF(AND('WA Apr 2019'!M6&gt;0,'WA Apr 2019'!N6=""),IF(($C$5*E12/'WA Apr 2019'!AQ6&lt;'WA Apr 2019'!M6+'WA Apr 2019'!L6),(0),(($C$5*E12/'WA Apr 2019'!AQ6-('WA Apr 2019'!M6+'WA Apr 2019'!L6))*'WA Apr 2019'!Y6/100))*'WA Apr 2019'!AQ6,IF(AND('WA Apr 2019'!L6&gt;0,'WA Apr 2019'!M6=""&gt;0),IF(($C$5*E12/'WA Apr 2019'!AQ6&lt;'WA Apr 2019'!L6),(0),($C$5*E12/'WA Apr 2019'!AQ6-'WA Apr 2019'!L6)*'WA Apr 2019'!X6/100)*'WA Apr 2019'!AQ6,0)))))</f>
        <v>0</v>
      </c>
      <c r="I12" s="106">
        <f>IF('WA Apr 2019'!K6="",($C$5*F12/'WA Apr 2019'!AR6*'WA Apr 2019'!AC6/100)*'WA Apr 2019'!AR6,IF($C$5*F12/'WA Apr 2019'!AR6&gt;='WA Apr 2019'!L6,('WA Apr 2019'!L6*'WA Apr 2019'!AC6/100)*'WA Apr 2019'!AR6,($C$5*F12/'WA Apr 2019'!AR6*'WA Apr 2019'!AC6/100)*'WA Apr 2019'!AR6))</f>
        <v>1565.0000000000002</v>
      </c>
      <c r="J12" s="106">
        <f>IF(AND('WA Apr 2019'!P6&gt;0,'WA Apr 2019'!O6&gt;0),IF(($C$5*F12/'WA Apr 2019'!AR6&lt;SUM('WA Apr 2019'!L6:P6)),(0),($C$5*F12/'WA Apr 2019'!AR6-SUM('WA Apr 2019'!L6:P6))*'WA Apr 2019'!AB6/100)* 'WA Apr 2019'!AR6,IF(AND('WA Apr 2019'!O6&gt;0,'WA Apr 2019'!P6=""),IF(($C$5*F12/'WA Apr 2019'!AR6&lt; SUM('WA Apr 2019'!L6:O6)),(0),($C$5*F12/'WA Apr 2019'!AR6-SUM('WA Apr 2019'!L6:O6))*'WA Apr 2019'!AG6/100)* 'WA Apr 2019'!AR6,IF(AND('WA Apr 2019'!N6&gt;0,'WA Apr 2019'!O6=""),IF(($C$5*F12/'WA Apr 2019'!AR6&lt; SUM('WA Apr 2019'!L6:N6)),(0),($C$5*F12/'WA Apr 2019'!AR6-SUM('WA Apr 2019'!L6:N6))*'WA Apr 2019'!AF6/100)* 'WA Apr 2019'!AR6,IF(AND('WA Apr 2019'!M6&gt;0,'WA Apr 2019'!N6=""),IF(($C$5*F12/'WA Apr 2019'!AR6&lt;'WA Apr 2019'!M6+'WA Apr 2019'!L6),(0),(($C$5*F12/'WA Apr 2019'!AR6-('WA Apr 2019'!M6+'WA Apr 2019'!L6))*'WA Apr 2019'!AE6/100))*'WA Apr 2019'!AR6,IF(AND('WA Apr 2019'!L6&gt;0,'WA Apr 2019'!M6=""&gt;0),IF(($C$5*F12/'WA Apr 2019'!AR6&lt;'WA Apr 2019'!L6),(0),($C$5*F12/'WA Apr 2019'!AR6-'WA Apr 2019'!L6)*'WA Apr 2019'!AD6/100)*'WA Apr 2019'!AR6,0)))))</f>
        <v>0</v>
      </c>
      <c r="K12" s="165">
        <f t="shared" si="2"/>
        <v>3130.0000000000005</v>
      </c>
      <c r="L12" s="189">
        <f t="shared" si="3"/>
        <v>3361.3005000000003</v>
      </c>
      <c r="M12" s="166">
        <f t="shared" si="4"/>
        <v>3697.4305500000005</v>
      </c>
      <c r="N12" s="108">
        <f>'WA Apr 2019'!AT6</f>
        <v>0</v>
      </c>
      <c r="O12" s="108">
        <f>'WA Apr 2019'!AU6</f>
        <v>0</v>
      </c>
      <c r="P12" s="108">
        <f>'WA Apr 2019'!AV6</f>
        <v>0</v>
      </c>
      <c r="Q12" s="108">
        <f>'WA Apr 2019'!AW6</f>
        <v>0</v>
      </c>
      <c r="R12" s="195" t="str">
        <f t="shared" si="0"/>
        <v>No discount</v>
      </c>
      <c r="S12" s="195" t="s">
        <v>154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3361.3005000000003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3361.3005000000003</v>
      </c>
      <c r="V12" s="173">
        <f t="shared" si="1"/>
        <v>3697.4305500000005</v>
      </c>
      <c r="W12" s="173">
        <f t="shared" si="1"/>
        <v>3697.4305500000005</v>
      </c>
      <c r="X12" s="136">
        <f>'WA Apr 2019'!BF6</f>
        <v>0</v>
      </c>
      <c r="Y12" s="137" t="str">
        <f>'WA Apr 2019'!BG6</f>
        <v>n</v>
      </c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</row>
    <row r="13" spans="1:71" x14ac:dyDescent="0.2"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</row>
    <row r="14" spans="1:71" x14ac:dyDescent="0.2"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</row>
    <row r="15" spans="1:71" x14ac:dyDescent="0.2"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</row>
    <row r="16" spans="1:71" x14ac:dyDescent="0.2"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</row>
    <row r="17" spans="26:71" x14ac:dyDescent="0.2"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</row>
    <row r="18" spans="26:71" x14ac:dyDescent="0.2"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</row>
    <row r="19" spans="26:71" x14ac:dyDescent="0.2"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</row>
    <row r="20" spans="26:71" x14ac:dyDescent="0.2"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</row>
    <row r="21" spans="26:71" x14ac:dyDescent="0.2"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</row>
    <row r="22" spans="26:71" x14ac:dyDescent="0.2"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</row>
    <row r="23" spans="26:71" x14ac:dyDescent="0.2"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</row>
    <row r="24" spans="26:71" x14ac:dyDescent="0.2"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</row>
    <row r="25" spans="26:71" x14ac:dyDescent="0.2"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</row>
    <row r="26" spans="26:71" x14ac:dyDescent="0.2"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</row>
    <row r="27" spans="26:71" x14ac:dyDescent="0.2"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</row>
    <row r="28" spans="26:71" x14ac:dyDescent="0.2"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</row>
    <row r="29" spans="26:71" x14ac:dyDescent="0.2"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</row>
    <row r="30" spans="26:71" x14ac:dyDescent="0.2"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</row>
    <row r="31" spans="26:71" x14ac:dyDescent="0.2"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</row>
    <row r="32" spans="26:71" x14ac:dyDescent="0.2"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</row>
    <row r="33" spans="26:71" x14ac:dyDescent="0.2"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</row>
    <row r="34" spans="26:71" x14ac:dyDescent="0.2"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</row>
    <row r="35" spans="26:71" x14ac:dyDescent="0.2"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</row>
    <row r="36" spans="26:71" x14ac:dyDescent="0.2"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</row>
    <row r="37" spans="26:71" x14ac:dyDescent="0.2"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</row>
    <row r="38" spans="26:71" x14ac:dyDescent="0.2"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</row>
    <row r="39" spans="26:71" x14ac:dyDescent="0.2"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</row>
    <row r="40" spans="26:71" x14ac:dyDescent="0.2"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</row>
    <row r="41" spans="26:71" x14ac:dyDescent="0.2"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</row>
    <row r="42" spans="26:71" x14ac:dyDescent="0.2"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</row>
    <row r="43" spans="26:71" x14ac:dyDescent="0.2"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</row>
    <row r="44" spans="26:71" x14ac:dyDescent="0.2"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</row>
    <row r="45" spans="26:71" x14ac:dyDescent="0.2"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</row>
    <row r="46" spans="26:71" x14ac:dyDescent="0.2"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</row>
    <row r="47" spans="26:71" x14ac:dyDescent="0.2"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</row>
    <row r="48" spans="26:71" x14ac:dyDescent="0.2"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</row>
    <row r="49" spans="26:71" x14ac:dyDescent="0.2"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</row>
    <row r="50" spans="26:71" x14ac:dyDescent="0.2"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</row>
    <row r="51" spans="26:71" x14ac:dyDescent="0.2"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</row>
    <row r="52" spans="26:71" x14ac:dyDescent="0.2"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</row>
    <row r="53" spans="26:71" x14ac:dyDescent="0.2"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</row>
    <row r="54" spans="26:71" x14ac:dyDescent="0.2"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</row>
    <row r="55" spans="26:71" x14ac:dyDescent="0.2"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</row>
    <row r="56" spans="26:71" x14ac:dyDescent="0.2"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</row>
    <row r="57" spans="26:71" x14ac:dyDescent="0.2"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</row>
    <row r="58" spans="26:71" x14ac:dyDescent="0.2"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</row>
    <row r="59" spans="26:71" x14ac:dyDescent="0.2"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</row>
    <row r="60" spans="26:71" x14ac:dyDescent="0.2"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</row>
    <row r="61" spans="26:71" x14ac:dyDescent="0.2"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</row>
    <row r="62" spans="26:71" x14ac:dyDescent="0.2"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</row>
    <row r="63" spans="26:71" x14ac:dyDescent="0.2"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</row>
    <row r="64" spans="26:71" x14ac:dyDescent="0.2"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</row>
    <row r="65" spans="26:71" x14ac:dyDescent="0.2"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</row>
    <row r="66" spans="26:71" x14ac:dyDescent="0.2"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</row>
    <row r="67" spans="26:71" x14ac:dyDescent="0.2"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</row>
    <row r="68" spans="26:71" x14ac:dyDescent="0.2"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</row>
    <row r="69" spans="26:71" x14ac:dyDescent="0.2"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</row>
    <row r="70" spans="26:71" x14ac:dyDescent="0.2"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</row>
    <row r="71" spans="26:71" x14ac:dyDescent="0.2"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</row>
    <row r="72" spans="26:71" x14ac:dyDescent="0.2"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</row>
    <row r="73" spans="26:71" x14ac:dyDescent="0.2"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</row>
    <row r="74" spans="26:71" x14ac:dyDescent="0.2"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26:71" x14ac:dyDescent="0.2"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26:71" x14ac:dyDescent="0.2"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</row>
    <row r="77" spans="26:71" x14ac:dyDescent="0.2"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</row>
    <row r="78" spans="26:71" x14ac:dyDescent="0.2"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</row>
    <row r="79" spans="26:71" x14ac:dyDescent="0.2"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</row>
    <row r="80" spans="26:71" x14ac:dyDescent="0.2"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</row>
    <row r="81" spans="26:71" x14ac:dyDescent="0.2"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</row>
    <row r="82" spans="26:71" x14ac:dyDescent="0.2"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</row>
    <row r="83" spans="26:71" x14ac:dyDescent="0.2"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</row>
    <row r="84" spans="26:71" x14ac:dyDescent="0.2"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</row>
    <row r="85" spans="26:71" x14ac:dyDescent="0.2"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</row>
    <row r="86" spans="26:71" x14ac:dyDescent="0.2"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</row>
    <row r="87" spans="26:71" x14ac:dyDescent="0.2"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</row>
    <row r="88" spans="26:71" x14ac:dyDescent="0.2"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</row>
    <row r="89" spans="26:71" x14ac:dyDescent="0.2"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</row>
    <row r="90" spans="26:71" x14ac:dyDescent="0.2"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</row>
    <row r="91" spans="26:71" x14ac:dyDescent="0.2"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</row>
    <row r="92" spans="26:71" x14ac:dyDescent="0.2"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</row>
    <row r="93" spans="26:71" x14ac:dyDescent="0.2"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</row>
    <row r="94" spans="26:71" x14ac:dyDescent="0.2"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</row>
    <row r="95" spans="26:71" x14ac:dyDescent="0.2"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</row>
    <row r="96" spans="26:71" x14ac:dyDescent="0.2"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</row>
    <row r="97" spans="26:71" x14ac:dyDescent="0.2"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</row>
    <row r="98" spans="26:71" x14ac:dyDescent="0.2"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</row>
    <row r="99" spans="26:71" x14ac:dyDescent="0.2"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</row>
    <row r="100" spans="26:71" x14ac:dyDescent="0.2"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</row>
    <row r="101" spans="26:71" x14ac:dyDescent="0.2"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</row>
    <row r="102" spans="26:71" x14ac:dyDescent="0.2"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</row>
    <row r="103" spans="26:71" x14ac:dyDescent="0.2"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</row>
    <row r="104" spans="26:71" x14ac:dyDescent="0.2"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</row>
    <row r="105" spans="26:71" x14ac:dyDescent="0.2"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</row>
    <row r="106" spans="26:71" x14ac:dyDescent="0.2"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</row>
    <row r="107" spans="26:71" x14ac:dyDescent="0.2"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</row>
    <row r="108" spans="26:71" x14ac:dyDescent="0.2"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</row>
    <row r="109" spans="26:71" x14ac:dyDescent="0.2"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</row>
    <row r="110" spans="26:71" x14ac:dyDescent="0.2"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</row>
    <row r="111" spans="26:71" x14ac:dyDescent="0.2"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</row>
    <row r="112" spans="26:71" x14ac:dyDescent="0.2"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</row>
    <row r="113" spans="26:71" x14ac:dyDescent="0.2"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</row>
    <row r="114" spans="26:71" x14ac:dyDescent="0.2"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</row>
    <row r="115" spans="26:71" x14ac:dyDescent="0.2"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</row>
    <row r="116" spans="26:71" x14ac:dyDescent="0.2"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</row>
    <row r="117" spans="26:71" x14ac:dyDescent="0.2"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</row>
    <row r="118" spans="26:71" x14ac:dyDescent="0.2"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</row>
    <row r="119" spans="26:71" x14ac:dyDescent="0.2"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</row>
    <row r="120" spans="26:71" x14ac:dyDescent="0.2"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</row>
    <row r="121" spans="26:71" x14ac:dyDescent="0.2"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</row>
    <row r="122" spans="26:71" x14ac:dyDescent="0.2"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</row>
    <row r="123" spans="26:71" x14ac:dyDescent="0.2"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</row>
    <row r="124" spans="26:71" x14ac:dyDescent="0.2"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</row>
    <row r="125" spans="26:71" x14ac:dyDescent="0.2"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</row>
    <row r="126" spans="26:71" x14ac:dyDescent="0.2"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</row>
    <row r="127" spans="26:71" x14ac:dyDescent="0.2"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</row>
    <row r="128" spans="26:71" x14ac:dyDescent="0.2"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</row>
    <row r="129" spans="26:71" x14ac:dyDescent="0.2"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</row>
    <row r="130" spans="26:71" x14ac:dyDescent="0.2"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</row>
    <row r="131" spans="26:71" x14ac:dyDescent="0.2"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</row>
    <row r="132" spans="26:71" x14ac:dyDescent="0.2"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</row>
    <row r="133" spans="26:71" x14ac:dyDescent="0.2"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</row>
    <row r="134" spans="26:71" x14ac:dyDescent="0.2"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</row>
    <row r="135" spans="26:71" x14ac:dyDescent="0.2"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</row>
    <row r="136" spans="26:71" x14ac:dyDescent="0.2"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</row>
    <row r="137" spans="26:71" x14ac:dyDescent="0.2"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</row>
    <row r="138" spans="26:71" x14ac:dyDescent="0.2"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</row>
    <row r="139" spans="26:71" x14ac:dyDescent="0.2"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</row>
    <row r="140" spans="26:71" x14ac:dyDescent="0.2"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</row>
    <row r="141" spans="26:71" x14ac:dyDescent="0.2"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</row>
    <row r="142" spans="26:71" x14ac:dyDescent="0.2"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</row>
    <row r="143" spans="26:71" x14ac:dyDescent="0.2"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</row>
    <row r="144" spans="26:71" x14ac:dyDescent="0.2"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</row>
    <row r="145" spans="26:71" x14ac:dyDescent="0.2"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</row>
    <row r="146" spans="26:71" x14ac:dyDescent="0.2"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</row>
    <row r="147" spans="26:71" x14ac:dyDescent="0.2"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</row>
    <row r="148" spans="26:71" x14ac:dyDescent="0.2"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</row>
    <row r="149" spans="26:71" x14ac:dyDescent="0.2"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</row>
    <row r="150" spans="26:71" x14ac:dyDescent="0.2"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</row>
    <row r="151" spans="26:71" x14ac:dyDescent="0.2"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</row>
    <row r="152" spans="26:71" x14ac:dyDescent="0.2"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</row>
    <row r="153" spans="26:71" x14ac:dyDescent="0.2"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</row>
    <row r="154" spans="26:71" x14ac:dyDescent="0.2"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</row>
    <row r="155" spans="26:71" x14ac:dyDescent="0.2"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</row>
    <row r="156" spans="26:71" x14ac:dyDescent="0.2"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</row>
    <row r="157" spans="26:71" x14ac:dyDescent="0.2"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</row>
    <row r="158" spans="26:71" x14ac:dyDescent="0.2"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</row>
    <row r="159" spans="26:71" x14ac:dyDescent="0.2"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</row>
    <row r="160" spans="26:71" x14ac:dyDescent="0.2"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</row>
    <row r="161" spans="26:71" x14ac:dyDescent="0.2"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</row>
    <row r="162" spans="26:71" x14ac:dyDescent="0.2"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</row>
    <row r="163" spans="26:71" x14ac:dyDescent="0.2"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</row>
    <row r="164" spans="26:71" x14ac:dyDescent="0.2"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</row>
    <row r="165" spans="26:71" x14ac:dyDescent="0.2"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</row>
    <row r="166" spans="26:71" x14ac:dyDescent="0.2"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</row>
    <row r="167" spans="26:71" x14ac:dyDescent="0.2"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</row>
    <row r="168" spans="26:71" x14ac:dyDescent="0.2"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</row>
    <row r="169" spans="26:71" x14ac:dyDescent="0.2"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</row>
    <row r="170" spans="26:71" x14ac:dyDescent="0.2"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</row>
    <row r="171" spans="26:71" x14ac:dyDescent="0.2"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</row>
    <row r="172" spans="26:71" x14ac:dyDescent="0.2"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</row>
    <row r="173" spans="26:71" x14ac:dyDescent="0.2"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</row>
    <row r="174" spans="26:71" x14ac:dyDescent="0.2"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</row>
    <row r="175" spans="26:71" x14ac:dyDescent="0.2"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</row>
    <row r="176" spans="26:71" x14ac:dyDescent="0.2"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</row>
    <row r="177" spans="26:71" x14ac:dyDescent="0.2"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</row>
    <row r="178" spans="26:71" x14ac:dyDescent="0.2"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</row>
    <row r="179" spans="26:71" x14ac:dyDescent="0.2"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</row>
    <row r="180" spans="26:71" x14ac:dyDescent="0.2"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</row>
    <row r="181" spans="26:71" x14ac:dyDescent="0.2"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</row>
    <row r="182" spans="26:71" x14ac:dyDescent="0.2"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</row>
    <row r="183" spans="26:71" x14ac:dyDescent="0.2"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</row>
    <row r="184" spans="26:71" x14ac:dyDescent="0.2"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</row>
    <row r="185" spans="26:71" x14ac:dyDescent="0.2"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</row>
    <row r="186" spans="26:71" x14ac:dyDescent="0.2"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</row>
    <row r="187" spans="26:71" x14ac:dyDescent="0.2"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</row>
    <row r="188" spans="26:71" x14ac:dyDescent="0.2"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</row>
    <row r="189" spans="26:71" x14ac:dyDescent="0.2"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</row>
    <row r="190" spans="26:71" x14ac:dyDescent="0.2"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</row>
    <row r="191" spans="26:71" x14ac:dyDescent="0.2"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</row>
    <row r="192" spans="26:71" x14ac:dyDescent="0.2"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</row>
    <row r="193" spans="26:71" x14ac:dyDescent="0.2"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</row>
    <row r="194" spans="26:71" x14ac:dyDescent="0.2"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</row>
    <row r="195" spans="26:71" x14ac:dyDescent="0.2"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</row>
    <row r="196" spans="26:71" x14ac:dyDescent="0.2"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</row>
    <row r="197" spans="26:71" x14ac:dyDescent="0.2"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</row>
    <row r="198" spans="26:71" x14ac:dyDescent="0.2"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</row>
    <row r="199" spans="26:71" x14ac:dyDescent="0.2"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</row>
    <row r="200" spans="26:71" x14ac:dyDescent="0.2"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</row>
    <row r="201" spans="26:71" x14ac:dyDescent="0.2"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</row>
    <row r="202" spans="26:71" x14ac:dyDescent="0.2"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</row>
    <row r="203" spans="26:71" x14ac:dyDescent="0.2"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</row>
    <row r="204" spans="26:71" x14ac:dyDescent="0.2"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</row>
    <row r="205" spans="26:71" x14ac:dyDescent="0.2"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</row>
    <row r="206" spans="26:71" x14ac:dyDescent="0.2"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</row>
    <row r="207" spans="26:71" x14ac:dyDescent="0.2"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</row>
    <row r="208" spans="26:71" x14ac:dyDescent="0.2"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</row>
    <row r="209" spans="26:71" x14ac:dyDescent="0.2"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</row>
    <row r="210" spans="26:71" x14ac:dyDescent="0.2"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</row>
    <row r="211" spans="26:71" x14ac:dyDescent="0.2"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</row>
    <row r="212" spans="26:71" x14ac:dyDescent="0.2"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</row>
    <row r="213" spans="26:71" x14ac:dyDescent="0.2"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</row>
    <row r="214" spans="26:71" x14ac:dyDescent="0.2"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</row>
    <row r="215" spans="26:71" x14ac:dyDescent="0.2"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</row>
    <row r="216" spans="26:71" x14ac:dyDescent="0.2"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</row>
    <row r="217" spans="26:71" x14ac:dyDescent="0.2"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</row>
    <row r="218" spans="26:71" x14ac:dyDescent="0.2"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</row>
    <row r="219" spans="26:71" x14ac:dyDescent="0.2"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</row>
    <row r="220" spans="26:71" x14ac:dyDescent="0.2"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</row>
    <row r="221" spans="26:71" x14ac:dyDescent="0.2"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</row>
    <row r="222" spans="26:71" x14ac:dyDescent="0.2"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</row>
    <row r="223" spans="26:71" x14ac:dyDescent="0.2"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</row>
    <row r="224" spans="26:71" x14ac:dyDescent="0.2"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</row>
    <row r="225" spans="26:71" x14ac:dyDescent="0.2"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</row>
    <row r="226" spans="26:71" x14ac:dyDescent="0.2"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</row>
    <row r="227" spans="26:71" x14ac:dyDescent="0.2"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</row>
    <row r="228" spans="26:71" x14ac:dyDescent="0.2"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</row>
    <row r="229" spans="26:71" x14ac:dyDescent="0.2"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</row>
    <row r="230" spans="26:71" x14ac:dyDescent="0.2"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</row>
    <row r="231" spans="26:71" x14ac:dyDescent="0.2"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</row>
    <row r="232" spans="26:71" x14ac:dyDescent="0.2"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</row>
    <row r="233" spans="26:71" x14ac:dyDescent="0.2"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</row>
    <row r="234" spans="26:71" x14ac:dyDescent="0.2"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</row>
    <row r="235" spans="26:71" x14ac:dyDescent="0.2"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</row>
    <row r="236" spans="26:71" x14ac:dyDescent="0.2"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</row>
    <row r="237" spans="26:71" x14ac:dyDescent="0.2"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</row>
    <row r="238" spans="26:71" x14ac:dyDescent="0.2"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</row>
    <row r="239" spans="26:71" x14ac:dyDescent="0.2"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</row>
    <row r="240" spans="26:71" x14ac:dyDescent="0.2"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</row>
    <row r="241" spans="26:71" x14ac:dyDescent="0.2"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</row>
    <row r="242" spans="26:71" x14ac:dyDescent="0.2"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</row>
    <row r="243" spans="26:71" x14ac:dyDescent="0.2"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</row>
    <row r="244" spans="26:71" x14ac:dyDescent="0.2"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</row>
    <row r="245" spans="26:71" x14ac:dyDescent="0.2"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</row>
    <row r="246" spans="26:71" x14ac:dyDescent="0.2"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</row>
    <row r="247" spans="26:71" x14ac:dyDescent="0.2"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</row>
    <row r="248" spans="26:71" x14ac:dyDescent="0.2"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</row>
    <row r="249" spans="26:71" x14ac:dyDescent="0.2"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</row>
    <row r="250" spans="26:71" x14ac:dyDescent="0.2"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</row>
    <row r="251" spans="26:71" x14ac:dyDescent="0.2"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</row>
    <row r="252" spans="26:71" x14ac:dyDescent="0.2"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</row>
    <row r="253" spans="26:71" x14ac:dyDescent="0.2"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</row>
    <row r="254" spans="26:71" x14ac:dyDescent="0.2"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</row>
    <row r="255" spans="26:71" x14ac:dyDescent="0.2"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</row>
    <row r="256" spans="26:71" x14ac:dyDescent="0.2"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</row>
    <row r="257" spans="26:71" x14ac:dyDescent="0.2"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</row>
    <row r="258" spans="26:71" x14ac:dyDescent="0.2"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</row>
    <row r="259" spans="26:71" x14ac:dyDescent="0.2"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</row>
    <row r="260" spans="26:71" x14ac:dyDescent="0.2"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</row>
    <row r="261" spans="26:71" x14ac:dyDescent="0.2"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</row>
    <row r="262" spans="26:71" x14ac:dyDescent="0.2"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</row>
    <row r="263" spans="26:71" x14ac:dyDescent="0.2"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</row>
    <row r="264" spans="26:71" x14ac:dyDescent="0.2"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</row>
    <row r="265" spans="26:71" x14ac:dyDescent="0.2"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</row>
    <row r="266" spans="26:71" x14ac:dyDescent="0.2"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</row>
    <row r="267" spans="26:71" x14ac:dyDescent="0.2"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</row>
    <row r="268" spans="26:71" x14ac:dyDescent="0.2"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</row>
    <row r="269" spans="26:71" x14ac:dyDescent="0.2"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</row>
    <row r="270" spans="26:71" x14ac:dyDescent="0.2"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</row>
    <row r="271" spans="26:71" x14ac:dyDescent="0.2"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</row>
    <row r="272" spans="26:71" x14ac:dyDescent="0.2"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</row>
    <row r="273" spans="26:71" x14ac:dyDescent="0.2"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</row>
    <row r="274" spans="26:71" x14ac:dyDescent="0.2"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</row>
    <row r="275" spans="26:71" x14ac:dyDescent="0.2"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</row>
    <row r="276" spans="26:71" x14ac:dyDescent="0.2"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</row>
    <row r="277" spans="26:71" x14ac:dyDescent="0.2"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</row>
    <row r="278" spans="26:71" x14ac:dyDescent="0.2"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</row>
    <row r="279" spans="26:71" x14ac:dyDescent="0.2"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</row>
    <row r="280" spans="26:71" x14ac:dyDescent="0.2"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</row>
    <row r="281" spans="26:71" x14ac:dyDescent="0.2"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</row>
    <row r="282" spans="26:71" x14ac:dyDescent="0.2"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</row>
    <row r="283" spans="26:71" x14ac:dyDescent="0.2"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</row>
    <row r="284" spans="26:71" x14ac:dyDescent="0.2"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</row>
    <row r="285" spans="26:71" x14ac:dyDescent="0.2"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</row>
    <row r="286" spans="26:71" x14ac:dyDescent="0.2"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</row>
    <row r="287" spans="26:71" x14ac:dyDescent="0.2"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</row>
    <row r="288" spans="26:71" x14ac:dyDescent="0.2"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</row>
    <row r="289" spans="26:71" x14ac:dyDescent="0.2"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</row>
    <row r="290" spans="26:71" x14ac:dyDescent="0.2"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</row>
    <row r="291" spans="26:71" x14ac:dyDescent="0.2"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</row>
    <row r="292" spans="26:71" x14ac:dyDescent="0.2"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</row>
    <row r="293" spans="26:71" x14ac:dyDescent="0.2"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</row>
    <row r="294" spans="26:71" x14ac:dyDescent="0.2"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</row>
    <row r="295" spans="26:71" x14ac:dyDescent="0.2"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</row>
    <row r="296" spans="26:71" x14ac:dyDescent="0.2"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</row>
    <row r="297" spans="26:71" x14ac:dyDescent="0.2"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</row>
    <row r="298" spans="26:71" x14ac:dyDescent="0.2"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</row>
    <row r="299" spans="26:71" x14ac:dyDescent="0.2"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</row>
    <row r="300" spans="26:71" x14ac:dyDescent="0.2"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</row>
    <row r="301" spans="26:71" x14ac:dyDescent="0.2"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</row>
    <row r="302" spans="26:71" x14ac:dyDescent="0.2"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</row>
    <row r="303" spans="26:71" x14ac:dyDescent="0.2"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</row>
    <row r="304" spans="26:71" x14ac:dyDescent="0.2"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</row>
    <row r="305" spans="26:71" x14ac:dyDescent="0.2"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</row>
    <row r="306" spans="26:71" x14ac:dyDescent="0.2"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</row>
    <row r="307" spans="26:71" x14ac:dyDescent="0.2"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</row>
    <row r="308" spans="26:71" x14ac:dyDescent="0.2"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</row>
    <row r="309" spans="26:71" x14ac:dyDescent="0.2"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</row>
    <row r="310" spans="26:71" x14ac:dyDescent="0.2"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</row>
    <row r="311" spans="26:71" x14ac:dyDescent="0.2"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</row>
    <row r="312" spans="26:71" x14ac:dyDescent="0.2"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</row>
    <row r="313" spans="26:71" x14ac:dyDescent="0.2"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</row>
    <row r="314" spans="26:71" x14ac:dyDescent="0.2"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</row>
    <row r="315" spans="26:71" x14ac:dyDescent="0.2"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</row>
    <row r="316" spans="26:71" x14ac:dyDescent="0.2"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</row>
    <row r="317" spans="26:71" x14ac:dyDescent="0.2"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</row>
    <row r="318" spans="26:71" x14ac:dyDescent="0.2"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</row>
    <row r="319" spans="26:71" x14ac:dyDescent="0.2"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</row>
    <row r="320" spans="26:71" x14ac:dyDescent="0.2"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</row>
    <row r="321" spans="26:71" x14ac:dyDescent="0.2"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</row>
    <row r="322" spans="26:71" x14ac:dyDescent="0.2"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</row>
    <row r="323" spans="26:71" x14ac:dyDescent="0.2"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</row>
    <row r="324" spans="26:71" x14ac:dyDescent="0.2"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</row>
    <row r="325" spans="26:71" x14ac:dyDescent="0.2"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</row>
    <row r="326" spans="26:71" x14ac:dyDescent="0.2"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</row>
    <row r="327" spans="26:71" x14ac:dyDescent="0.2"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</row>
    <row r="328" spans="26:71" x14ac:dyDescent="0.2"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</row>
    <row r="329" spans="26:71" x14ac:dyDescent="0.2"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</row>
    <row r="330" spans="26:71" x14ac:dyDescent="0.2"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</row>
    <row r="331" spans="26:71" x14ac:dyDescent="0.2"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</row>
    <row r="332" spans="26:71" x14ac:dyDescent="0.2"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</row>
    <row r="333" spans="26:71" x14ac:dyDescent="0.2"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</row>
    <row r="334" spans="26:71" x14ac:dyDescent="0.2"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</row>
    <row r="335" spans="26:71" x14ac:dyDescent="0.2"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</row>
    <row r="336" spans="26:71" x14ac:dyDescent="0.2"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</row>
    <row r="337" spans="26:71" x14ac:dyDescent="0.2"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</row>
    <row r="338" spans="26:71" x14ac:dyDescent="0.2"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</row>
    <row r="339" spans="26:71" x14ac:dyDescent="0.2"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</row>
    <row r="340" spans="26:71" x14ac:dyDescent="0.2"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</row>
    <row r="341" spans="26:71" x14ac:dyDescent="0.2"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</row>
    <row r="342" spans="26:71" x14ac:dyDescent="0.2"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</row>
    <row r="343" spans="26:71" x14ac:dyDescent="0.2"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</row>
    <row r="344" spans="26:71" x14ac:dyDescent="0.2"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</row>
    <row r="345" spans="26:71" x14ac:dyDescent="0.2"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</row>
    <row r="346" spans="26:71" x14ac:dyDescent="0.2"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</row>
    <row r="347" spans="26:71" x14ac:dyDescent="0.2"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</row>
    <row r="348" spans="26:71" x14ac:dyDescent="0.2"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</row>
    <row r="349" spans="26:71" x14ac:dyDescent="0.2"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</row>
    <row r="350" spans="26:71" x14ac:dyDescent="0.2"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</row>
    <row r="351" spans="26:71" x14ac:dyDescent="0.2"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</row>
    <row r="352" spans="26:71" x14ac:dyDescent="0.2"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</row>
    <row r="353" spans="26:71" x14ac:dyDescent="0.2"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</row>
    <row r="354" spans="26:71" x14ac:dyDescent="0.2"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</row>
    <row r="355" spans="26:71" x14ac:dyDescent="0.2"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</row>
    <row r="356" spans="26:71" x14ac:dyDescent="0.2"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</row>
    <row r="357" spans="26:71" x14ac:dyDescent="0.2"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</row>
    <row r="358" spans="26:71" x14ac:dyDescent="0.2"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</row>
    <row r="359" spans="26:71" x14ac:dyDescent="0.2"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</row>
    <row r="360" spans="26:71" x14ac:dyDescent="0.2"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</row>
    <row r="361" spans="26:71" x14ac:dyDescent="0.2"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</row>
    <row r="362" spans="26:71" x14ac:dyDescent="0.2"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</row>
    <row r="363" spans="26:71" x14ac:dyDescent="0.2"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</row>
    <row r="364" spans="26:71" x14ac:dyDescent="0.2"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</row>
    <row r="365" spans="26:71" x14ac:dyDescent="0.2"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</row>
    <row r="366" spans="26:71" x14ac:dyDescent="0.2"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</row>
    <row r="367" spans="26:71" x14ac:dyDescent="0.2"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</row>
    <row r="368" spans="26:71" x14ac:dyDescent="0.2"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</row>
    <row r="369" spans="26:71" x14ac:dyDescent="0.2"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</row>
    <row r="370" spans="26:71" x14ac:dyDescent="0.2"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</row>
    <row r="371" spans="26:71" x14ac:dyDescent="0.2"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</row>
    <row r="372" spans="26:71" x14ac:dyDescent="0.2"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</row>
    <row r="373" spans="26:71" x14ac:dyDescent="0.2"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</row>
    <row r="374" spans="26:71" x14ac:dyDescent="0.2"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</row>
    <row r="375" spans="26:71" x14ac:dyDescent="0.2"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</row>
    <row r="376" spans="26:71" x14ac:dyDescent="0.2"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</row>
    <row r="377" spans="26:71" x14ac:dyDescent="0.2"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</row>
    <row r="378" spans="26:71" x14ac:dyDescent="0.2"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</row>
    <row r="379" spans="26:71" x14ac:dyDescent="0.2"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</row>
    <row r="380" spans="26:71" x14ac:dyDescent="0.2"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</row>
    <row r="381" spans="26:71" x14ac:dyDescent="0.2"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</row>
    <row r="382" spans="26:71" x14ac:dyDescent="0.2"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</row>
    <row r="383" spans="26:71" x14ac:dyDescent="0.2"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</row>
    <row r="384" spans="26:71" x14ac:dyDescent="0.2"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</row>
    <row r="385" spans="26:71" x14ac:dyDescent="0.2"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</row>
    <row r="386" spans="26:71" x14ac:dyDescent="0.2"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</row>
    <row r="387" spans="26:71" x14ac:dyDescent="0.2"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</row>
    <row r="388" spans="26:71" x14ac:dyDescent="0.2"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</row>
    <row r="389" spans="26:71" x14ac:dyDescent="0.2"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</row>
    <row r="390" spans="26:71" x14ac:dyDescent="0.2"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</row>
    <row r="391" spans="26:71" x14ac:dyDescent="0.2"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</row>
    <row r="392" spans="26:71" x14ac:dyDescent="0.2"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</row>
    <row r="393" spans="26:71" x14ac:dyDescent="0.2"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</row>
    <row r="394" spans="26:71" x14ac:dyDescent="0.2"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</row>
    <row r="395" spans="26:71" x14ac:dyDescent="0.2"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</row>
    <row r="396" spans="26:71" x14ac:dyDescent="0.2"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</row>
    <row r="397" spans="26:71" x14ac:dyDescent="0.2"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</row>
    <row r="398" spans="26:71" x14ac:dyDescent="0.2"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</row>
    <row r="399" spans="26:71" x14ac:dyDescent="0.2"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</row>
    <row r="400" spans="26:71" x14ac:dyDescent="0.2"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</row>
    <row r="401" spans="26:71" x14ac:dyDescent="0.2"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</row>
    <row r="402" spans="26:71" x14ac:dyDescent="0.2"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</row>
    <row r="403" spans="26:71" x14ac:dyDescent="0.2"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</row>
    <row r="404" spans="26:71" x14ac:dyDescent="0.2"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</row>
    <row r="405" spans="26:71" x14ac:dyDescent="0.2"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</row>
    <row r="406" spans="26:71" x14ac:dyDescent="0.2"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</row>
    <row r="407" spans="26:71" x14ac:dyDescent="0.2"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</row>
    <row r="408" spans="26:71" x14ac:dyDescent="0.2"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</row>
    <row r="409" spans="26:71" x14ac:dyDescent="0.2"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</row>
    <row r="410" spans="26:71" x14ac:dyDescent="0.2"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</row>
    <row r="411" spans="26:71" x14ac:dyDescent="0.2"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</row>
    <row r="412" spans="26:71" x14ac:dyDescent="0.2"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</row>
    <row r="413" spans="26:71" x14ac:dyDescent="0.2"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</row>
    <row r="414" spans="26:71" x14ac:dyDescent="0.2"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</row>
    <row r="415" spans="26:71" x14ac:dyDescent="0.2"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</row>
    <row r="416" spans="26:71" x14ac:dyDescent="0.2"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</row>
    <row r="417" spans="26:71" x14ac:dyDescent="0.2"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</row>
    <row r="418" spans="26:71" x14ac:dyDescent="0.2"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</row>
    <row r="419" spans="26:71" x14ac:dyDescent="0.2"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</row>
    <row r="420" spans="26:71" x14ac:dyDescent="0.2"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</row>
    <row r="421" spans="26:71" x14ac:dyDescent="0.2"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</row>
    <row r="422" spans="26:71" x14ac:dyDescent="0.2"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</row>
    <row r="423" spans="26:71" x14ac:dyDescent="0.2"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</row>
    <row r="424" spans="26:71" x14ac:dyDescent="0.2"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</row>
    <row r="425" spans="26:71" x14ac:dyDescent="0.2"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</row>
    <row r="426" spans="26:71" x14ac:dyDescent="0.2"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</row>
    <row r="427" spans="26:71" x14ac:dyDescent="0.2"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</row>
    <row r="428" spans="26:71" x14ac:dyDescent="0.2"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</row>
    <row r="429" spans="26:71" x14ac:dyDescent="0.2"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</row>
    <row r="430" spans="26:71" x14ac:dyDescent="0.2"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</row>
    <row r="431" spans="26:71" x14ac:dyDescent="0.2"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</row>
    <row r="432" spans="26:71" x14ac:dyDescent="0.2"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</row>
    <row r="433" spans="26:71" x14ac:dyDescent="0.2"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</row>
    <row r="434" spans="26:71" x14ac:dyDescent="0.2"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</row>
    <row r="435" spans="26:71" x14ac:dyDescent="0.2"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</row>
    <row r="436" spans="26:71" x14ac:dyDescent="0.2"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</row>
    <row r="437" spans="26:71" x14ac:dyDescent="0.2"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</row>
    <row r="438" spans="26:71" x14ac:dyDescent="0.2"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</row>
    <row r="439" spans="26:71" x14ac:dyDescent="0.2"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</row>
    <row r="440" spans="26:71" x14ac:dyDescent="0.2"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</row>
    <row r="441" spans="26:71" x14ac:dyDescent="0.2"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</row>
    <row r="442" spans="26:71" x14ac:dyDescent="0.2"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</row>
    <row r="443" spans="26:71" x14ac:dyDescent="0.2"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</row>
    <row r="444" spans="26:71" x14ac:dyDescent="0.2"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</row>
    <row r="445" spans="26:71" x14ac:dyDescent="0.2"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</row>
    <row r="446" spans="26:71" x14ac:dyDescent="0.2"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</row>
    <row r="447" spans="26:71" x14ac:dyDescent="0.2"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</row>
    <row r="448" spans="26:71" x14ac:dyDescent="0.2"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</row>
    <row r="449" spans="26:71" x14ac:dyDescent="0.2"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</row>
    <row r="450" spans="26:71" x14ac:dyDescent="0.2"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</row>
    <row r="451" spans="26:71" x14ac:dyDescent="0.2"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</row>
    <row r="452" spans="26:71" x14ac:dyDescent="0.2"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</row>
    <row r="453" spans="26:71" x14ac:dyDescent="0.2"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</row>
    <row r="454" spans="26:71" x14ac:dyDescent="0.2"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</row>
    <row r="455" spans="26:71" x14ac:dyDescent="0.2"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</row>
    <row r="456" spans="26:71" x14ac:dyDescent="0.2"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</row>
    <row r="457" spans="26:71" x14ac:dyDescent="0.2"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</row>
    <row r="458" spans="26:71" x14ac:dyDescent="0.2"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</row>
    <row r="459" spans="26:71" x14ac:dyDescent="0.2"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</row>
    <row r="460" spans="26:71" x14ac:dyDescent="0.2"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</row>
    <row r="461" spans="26:71" x14ac:dyDescent="0.2"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</row>
    <row r="462" spans="26:71" x14ac:dyDescent="0.2"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</row>
    <row r="463" spans="26:71" x14ac:dyDescent="0.2"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</row>
    <row r="464" spans="26:71" x14ac:dyDescent="0.2"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</row>
    <row r="465" spans="26:71" x14ac:dyDescent="0.2"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</row>
    <row r="466" spans="26:71" x14ac:dyDescent="0.2"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</row>
    <row r="467" spans="26:71" x14ac:dyDescent="0.2"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</row>
    <row r="468" spans="26:71" x14ac:dyDescent="0.2"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</row>
    <row r="469" spans="26:71" x14ac:dyDescent="0.2"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</row>
    <row r="470" spans="26:71" x14ac:dyDescent="0.2"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</row>
    <row r="471" spans="26:71" x14ac:dyDescent="0.2"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</row>
    <row r="472" spans="26:71" x14ac:dyDescent="0.2"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</row>
    <row r="473" spans="26:71" x14ac:dyDescent="0.2"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</row>
    <row r="474" spans="26:71" x14ac:dyDescent="0.2"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</row>
    <row r="475" spans="26:71" x14ac:dyDescent="0.2"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</row>
    <row r="476" spans="26:71" x14ac:dyDescent="0.2"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</row>
    <row r="477" spans="26:71" x14ac:dyDescent="0.2"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</row>
    <row r="478" spans="26:71" x14ac:dyDescent="0.2"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</row>
    <row r="479" spans="26:71" x14ac:dyDescent="0.2"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</row>
    <row r="480" spans="26:71" x14ac:dyDescent="0.2"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</row>
    <row r="481" spans="26:71" x14ac:dyDescent="0.2"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</row>
    <row r="482" spans="26:71" x14ac:dyDescent="0.2"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</row>
    <row r="483" spans="26:71" x14ac:dyDescent="0.2"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</row>
    <row r="484" spans="26:71" x14ac:dyDescent="0.2"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</row>
    <row r="485" spans="26:71" x14ac:dyDescent="0.2"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</row>
    <row r="486" spans="26:71" x14ac:dyDescent="0.2"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</row>
    <row r="487" spans="26:71" x14ac:dyDescent="0.2"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</row>
    <row r="488" spans="26:71" x14ac:dyDescent="0.2"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</row>
    <row r="489" spans="26:71" x14ac:dyDescent="0.2"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</row>
    <row r="490" spans="26:71" x14ac:dyDescent="0.2"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</row>
    <row r="491" spans="26:71" x14ac:dyDescent="0.2"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</row>
    <row r="492" spans="26:71" x14ac:dyDescent="0.2"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</row>
    <row r="493" spans="26:71" x14ac:dyDescent="0.2"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</row>
    <row r="494" spans="26:71" x14ac:dyDescent="0.2"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</row>
    <row r="495" spans="26:71" x14ac:dyDescent="0.2"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</row>
    <row r="496" spans="26:71" x14ac:dyDescent="0.2"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</row>
    <row r="497" spans="26:71" x14ac:dyDescent="0.2"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</row>
    <row r="498" spans="26:71" x14ac:dyDescent="0.2"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</row>
    <row r="499" spans="26:71" x14ac:dyDescent="0.2"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</row>
    <row r="500" spans="26:71" x14ac:dyDescent="0.2"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</row>
    <row r="501" spans="26:71" x14ac:dyDescent="0.2"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</row>
    <row r="502" spans="26:71" x14ac:dyDescent="0.2"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</row>
    <row r="503" spans="26:71" x14ac:dyDescent="0.2"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</row>
    <row r="504" spans="26:71" x14ac:dyDescent="0.2"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</row>
    <row r="505" spans="26:71" x14ac:dyDescent="0.2"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</row>
    <row r="506" spans="26:71" x14ac:dyDescent="0.2"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</row>
    <row r="507" spans="26:71" x14ac:dyDescent="0.2"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</row>
    <row r="508" spans="26:71" x14ac:dyDescent="0.2"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</row>
    <row r="509" spans="26:71" x14ac:dyDescent="0.2"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</row>
    <row r="510" spans="26:71" x14ac:dyDescent="0.2"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</row>
    <row r="511" spans="26:71" x14ac:dyDescent="0.2"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</row>
    <row r="512" spans="26:71" x14ac:dyDescent="0.2"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</row>
    <row r="513" spans="26:71" x14ac:dyDescent="0.2"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</row>
    <row r="514" spans="26:71" x14ac:dyDescent="0.2"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</row>
    <row r="515" spans="26:71" x14ac:dyDescent="0.2"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</row>
    <row r="516" spans="26:71" x14ac:dyDescent="0.2"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</row>
    <row r="517" spans="26:71" x14ac:dyDescent="0.2"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</row>
    <row r="518" spans="26:71" x14ac:dyDescent="0.2"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</row>
    <row r="519" spans="26:71" x14ac:dyDescent="0.2"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</row>
    <row r="520" spans="26:71" x14ac:dyDescent="0.2"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</row>
    <row r="521" spans="26:71" x14ac:dyDescent="0.2"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</row>
    <row r="522" spans="26:71" x14ac:dyDescent="0.2"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</row>
    <row r="523" spans="26:71" x14ac:dyDescent="0.2"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</row>
    <row r="524" spans="26:71" x14ac:dyDescent="0.2"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</row>
    <row r="525" spans="26:71" x14ac:dyDescent="0.2"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</row>
    <row r="526" spans="26:71" x14ac:dyDescent="0.2"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</row>
    <row r="527" spans="26:71" x14ac:dyDescent="0.2"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</row>
    <row r="528" spans="26:71" x14ac:dyDescent="0.2"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</row>
    <row r="529" spans="26:71" x14ac:dyDescent="0.2"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</row>
    <row r="530" spans="26:71" x14ac:dyDescent="0.2"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</row>
    <row r="531" spans="26:71" x14ac:dyDescent="0.2"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</row>
    <row r="532" spans="26:71" x14ac:dyDescent="0.2"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</row>
    <row r="533" spans="26:71" x14ac:dyDescent="0.2"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</row>
    <row r="534" spans="26:71" x14ac:dyDescent="0.2"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</row>
    <row r="535" spans="26:71" x14ac:dyDescent="0.2"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</row>
    <row r="536" spans="26:71" x14ac:dyDescent="0.2"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</row>
    <row r="537" spans="26:71" x14ac:dyDescent="0.2"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</row>
    <row r="538" spans="26:71" x14ac:dyDescent="0.2"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</row>
    <row r="539" spans="26:71" x14ac:dyDescent="0.2"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</row>
    <row r="540" spans="26:71" x14ac:dyDescent="0.2"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</row>
    <row r="541" spans="26:71" x14ac:dyDescent="0.2"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</row>
    <row r="542" spans="26:71" x14ac:dyDescent="0.2"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</row>
    <row r="543" spans="26:71" x14ac:dyDescent="0.2"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</row>
    <row r="544" spans="26:71" x14ac:dyDescent="0.2"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</row>
    <row r="545" spans="26:71" x14ac:dyDescent="0.2"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</row>
    <row r="546" spans="26:71" x14ac:dyDescent="0.2"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</row>
    <row r="547" spans="26:71" x14ac:dyDescent="0.2"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</row>
    <row r="548" spans="26:71" x14ac:dyDescent="0.2"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</row>
    <row r="549" spans="26:71" x14ac:dyDescent="0.2"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</row>
    <row r="550" spans="26:71" x14ac:dyDescent="0.2"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</row>
    <row r="551" spans="26:71" x14ac:dyDescent="0.2"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</row>
    <row r="552" spans="26:71" x14ac:dyDescent="0.2"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</row>
    <row r="553" spans="26:71" x14ac:dyDescent="0.2"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</row>
    <row r="554" spans="26:71" x14ac:dyDescent="0.2"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</row>
    <row r="555" spans="26:71" x14ac:dyDescent="0.2"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</row>
    <row r="556" spans="26:71" x14ac:dyDescent="0.2"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</row>
    <row r="557" spans="26:71" x14ac:dyDescent="0.2"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</row>
    <row r="558" spans="26:71" x14ac:dyDescent="0.2"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</row>
    <row r="559" spans="26:71" x14ac:dyDescent="0.2"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</row>
    <row r="560" spans="26:71" x14ac:dyDescent="0.2"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</row>
    <row r="561" spans="26:71" x14ac:dyDescent="0.2"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</row>
    <row r="562" spans="26:71" x14ac:dyDescent="0.2"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</row>
    <row r="563" spans="26:71" x14ac:dyDescent="0.2"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</row>
    <row r="564" spans="26:71" x14ac:dyDescent="0.2"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</row>
    <row r="565" spans="26:71" x14ac:dyDescent="0.2"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</row>
    <row r="566" spans="26:71" x14ac:dyDescent="0.2"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</row>
    <row r="567" spans="26:71" x14ac:dyDescent="0.2"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</row>
    <row r="568" spans="26:71" x14ac:dyDescent="0.2"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</row>
    <row r="569" spans="26:71" x14ac:dyDescent="0.2"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</row>
    <row r="570" spans="26:71" x14ac:dyDescent="0.2"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</row>
    <row r="571" spans="26:71" x14ac:dyDescent="0.2"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</row>
    <row r="572" spans="26:71" x14ac:dyDescent="0.2"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</row>
    <row r="573" spans="26:71" x14ac:dyDescent="0.2"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</row>
    <row r="574" spans="26:71" x14ac:dyDescent="0.2"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</row>
    <row r="575" spans="26:71" x14ac:dyDescent="0.2"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</row>
    <row r="576" spans="26:71" x14ac:dyDescent="0.2"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</row>
    <row r="577" spans="26:71" x14ac:dyDescent="0.2"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</row>
    <row r="578" spans="26:71" x14ac:dyDescent="0.2"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</row>
    <row r="579" spans="26:71" x14ac:dyDescent="0.2"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</row>
    <row r="580" spans="26:71" x14ac:dyDescent="0.2"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</row>
    <row r="581" spans="26:71" x14ac:dyDescent="0.2"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</row>
    <row r="582" spans="26:71" x14ac:dyDescent="0.2"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</row>
    <row r="583" spans="26:71" x14ac:dyDescent="0.2"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</row>
    <row r="584" spans="26:71" x14ac:dyDescent="0.2"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</row>
    <row r="585" spans="26:71" x14ac:dyDescent="0.2"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</row>
    <row r="586" spans="26:71" x14ac:dyDescent="0.2"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</row>
    <row r="587" spans="26:71" x14ac:dyDescent="0.2"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</row>
    <row r="588" spans="26:71" x14ac:dyDescent="0.2"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</row>
    <row r="589" spans="26:71" x14ac:dyDescent="0.2"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</row>
    <row r="590" spans="26:71" x14ac:dyDescent="0.2"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</row>
    <row r="591" spans="26:71" x14ac:dyDescent="0.2"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</row>
    <row r="592" spans="26:71" x14ac:dyDescent="0.2"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</row>
    <row r="593" spans="26:71" x14ac:dyDescent="0.2"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</row>
    <row r="594" spans="26:71" x14ac:dyDescent="0.2"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</row>
    <row r="595" spans="26:71" x14ac:dyDescent="0.2"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</row>
    <row r="596" spans="26:71" x14ac:dyDescent="0.2"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</row>
    <row r="597" spans="26:71" x14ac:dyDescent="0.2"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</row>
    <row r="598" spans="26:71" x14ac:dyDescent="0.2"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</row>
    <row r="599" spans="26:71" x14ac:dyDescent="0.2"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</row>
    <row r="600" spans="26:71" x14ac:dyDescent="0.2"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</row>
    <row r="601" spans="26:71" x14ac:dyDescent="0.2"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</row>
    <row r="602" spans="26:71" x14ac:dyDescent="0.2"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</row>
    <row r="603" spans="26:71" x14ac:dyDescent="0.2"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</row>
    <row r="604" spans="26:71" x14ac:dyDescent="0.2"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</row>
    <row r="605" spans="26:71" x14ac:dyDescent="0.2"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</row>
    <row r="606" spans="26:71" x14ac:dyDescent="0.2"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</row>
    <row r="607" spans="26:71" x14ac:dyDescent="0.2"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</row>
    <row r="608" spans="26:71" x14ac:dyDescent="0.2"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</row>
    <row r="609" spans="26:71" x14ac:dyDescent="0.2"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</row>
    <row r="610" spans="26:71" x14ac:dyDescent="0.2"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</row>
    <row r="611" spans="26:71" x14ac:dyDescent="0.2"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</row>
    <row r="612" spans="26:71" x14ac:dyDescent="0.2"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</row>
    <row r="613" spans="26:71" x14ac:dyDescent="0.2"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</row>
    <row r="614" spans="26:71" x14ac:dyDescent="0.2"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</row>
    <row r="615" spans="26:71" x14ac:dyDescent="0.2"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</row>
    <row r="616" spans="26:71" x14ac:dyDescent="0.2"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</row>
    <row r="617" spans="26:71" x14ac:dyDescent="0.2"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</row>
    <row r="618" spans="26:71" x14ac:dyDescent="0.2"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</row>
    <row r="619" spans="26:71" x14ac:dyDescent="0.2"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</row>
    <row r="620" spans="26:71" x14ac:dyDescent="0.2"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</row>
    <row r="621" spans="26:71" x14ac:dyDescent="0.2"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</row>
    <row r="622" spans="26:71" x14ac:dyDescent="0.2"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</row>
  </sheetData>
  <sheetProtection algorithmName="SHA-512" hashValue="iQOWfGJGkqh8PBt5HhzYvVQipUezFLCm4epTD4U/alcIRPSfQHJZB5304a1EFVcT0EPgQomJfVyBTBavwPj7fA==" saltValue="K/K5P6vWjAPOfvGYUdYqR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1BCF-667A-264B-B75E-722A75DC5E0F}">
  <sheetPr codeName="Sheet4">
    <tabColor theme="0" tint="-0.34998626667073579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83" customWidth="1"/>
    <col min="2" max="2" width="20.1640625" style="83" customWidth="1"/>
    <col min="3" max="3" width="15" style="83" customWidth="1"/>
    <col min="4" max="13" width="14.1640625" style="83" customWidth="1"/>
    <col min="14" max="15" width="14.1640625" style="83" hidden="1" customWidth="1"/>
    <col min="16" max="29" width="14.1640625" style="83" customWidth="1"/>
    <col min="30" max="65" width="12.5" style="83" customWidth="1"/>
    <col min="66" max="16384" width="10.83203125" style="83"/>
  </cols>
  <sheetData>
    <row r="1" spans="1:65" x14ac:dyDescent="0.2">
      <c r="A1" s="82" t="s">
        <v>21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</row>
    <row r="2" spans="1:65" x14ac:dyDescent="0.2">
      <c r="A2" s="84" t="s">
        <v>80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</row>
    <row r="3" spans="1:65" ht="16" thickBot="1" x14ac:dyDescent="0.25">
      <c r="A3" s="82"/>
      <c r="B3" s="85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42</v>
      </c>
      <c r="S7" s="93" t="s">
        <v>79</v>
      </c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</row>
    <row r="8" spans="1:65" ht="20" customHeight="1" x14ac:dyDescent="0.2">
      <c r="A8" s="295" t="str">
        <f>'WA Oct 2018'!D2</f>
        <v>South West</v>
      </c>
      <c r="B8" s="63" t="str">
        <f>'WA Oct 2018'!F2</f>
        <v>Alinta Energy</v>
      </c>
      <c r="C8" s="119" t="str">
        <f>'WA Oct 2018'!G2</f>
        <v>Business</v>
      </c>
      <c r="D8" s="113">
        <f>365*'WA Oct 2018'!H2/100</f>
        <v>132.8235</v>
      </c>
      <c r="E8" s="114">
        <f>IF($C$5*'WA Oct 2018'!AK2/'WA Oct 2018'!AI2&gt;='WA Oct 2018'!J2,('WA Oct 2018'!J2*'WA Oct 2018'!O2/100)*'WA Oct 2018'!AI2,($C$5*'WA Oct 2018'!AK2/'WA Oct 2018'!AI2*'WA Oct 2018'!O2/100)*'WA Oct 2018'!AI2)</f>
        <v>1720</v>
      </c>
      <c r="F8" s="113">
        <f>IF(($C$5*'WA Oct 2018'!AK2/'WA Oct 2018'!AI2&gt;'WA Oct 2018'!N2),($C$5*'WA Oct 2018'!AK2/'WA Oct 2018'!AI2-'WA Oct 2018'!N2)*'WA Oct 2018'!T2/100*'WA Oct 2018'!AI2,0)</f>
        <v>0</v>
      </c>
      <c r="G8" s="113">
        <f>IF($C$5*'WA Oct 2018'!AL2/'WA Oct 2018'!AJ2&gt;='WA Oct 2018'!J2,('WA Oct 2018'!J2*'WA Oct 2018'!U2/100)*'WA Oct 2018'!AJ2,($C$5*'WA Oct 2018'!AL2/'WA Oct 2018'!AJ2*'WA Oct 2018'!U2/100)*'WA Oct 2018'!AJ2)</f>
        <v>1720</v>
      </c>
      <c r="H8" s="113">
        <f>IF(($C$5*'WA Oct 2018'!AL2/'WA Oct 2018'!AJ2&gt;'WA Oct 2018'!N2),($C$5*'WA Oct 2018'!AL2/'WA Oct 2018'!AJ2-'WA Oct 2018'!N2)*'WA Oct 2018'!Z2/100*'WA Oct 2018'!AJ2,0)</f>
        <v>0</v>
      </c>
      <c r="I8" s="115">
        <f>SUM(D8:H8)</f>
        <v>3572.8235</v>
      </c>
      <c r="J8" s="116">
        <f>'WA Oct 2018'!AM2</f>
        <v>0</v>
      </c>
      <c r="K8" s="116">
        <f>'WA Oct 2018'!AN2</f>
        <v>0</v>
      </c>
      <c r="L8" s="116">
        <f>'WA Oct 2018'!AO2</f>
        <v>0</v>
      </c>
      <c r="M8" s="116">
        <f>'WA Oct 2018'!AP2</f>
        <v>0</v>
      </c>
      <c r="N8" s="115">
        <f>I8</f>
        <v>3572.8235</v>
      </c>
      <c r="O8" s="115">
        <f>N8</f>
        <v>3572.8235</v>
      </c>
      <c r="P8" s="115">
        <f t="shared" ref="P8:Q12" si="0">N8*1.1</f>
        <v>3930.1058500000004</v>
      </c>
      <c r="Q8" s="115">
        <f t="shared" si="0"/>
        <v>3930.1058500000004</v>
      </c>
      <c r="R8" s="130">
        <f>'WA Oct 2018'!AW2</f>
        <v>0</v>
      </c>
      <c r="S8" s="131" t="str">
        <f>'WA Oct 2018'!AX2</f>
        <v>n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</row>
    <row r="9" spans="1:65" ht="20" customHeight="1" x14ac:dyDescent="0.2">
      <c r="A9" s="293"/>
      <c r="B9" s="63" t="str">
        <f>'WA Oct 2018'!F3</f>
        <v>AGL</v>
      </c>
      <c r="C9" s="119" t="str">
        <f>'WA Oct 2018'!G3</f>
        <v>Business Savers</v>
      </c>
      <c r="D9" s="120">
        <f>365*'WA Oct 2018'!H3/100</f>
        <v>130.08600000000001</v>
      </c>
      <c r="E9" s="121">
        <f>IF($C$5*'WA Oct 2018'!AK3/'WA Oct 2018'!AI3&gt;='WA Oct 2018'!J3,('WA Oct 2018'!J3*'WA Oct 2018'!O3/100)*'WA Oct 2018'!AI3,($C$5*'WA Oct 2018'!AK3/'WA Oct 2018'!AI3*'WA Oct 2018'!O3/100)*'WA Oct 2018'!AI3)</f>
        <v>1720</v>
      </c>
      <c r="F9" s="120">
        <f>IF(($C$5*'WA Oct 2018'!AK3/'WA Oct 2018'!AI3&gt;'WA Oct 2018'!N3),($C$5*'WA Oct 2018'!AK3/'WA Oct 2018'!AI3-'WA Oct 2018'!N3)*'WA Oct 2018'!T3/100*'WA Oct 2018'!AI3,0)</f>
        <v>0</v>
      </c>
      <c r="G9" s="120">
        <f>IF($C$5*'WA Oct 2018'!AL3/'WA Oct 2018'!AJ3&gt;='WA Oct 2018'!J3,('WA Oct 2018'!J3*'WA Oct 2018'!U3/100)*'WA Oct 2018'!AJ3,($C$5*'WA Oct 2018'!AL3/'WA Oct 2018'!AJ3*'WA Oct 2018'!U3/100)*'WA Oct 2018'!AJ3)</f>
        <v>1720</v>
      </c>
      <c r="H9" s="120">
        <f>IF(($C$5*'WA Oct 2018'!AL3/'WA Oct 2018'!AJ3&gt;'WA Oct 2018'!N3),($C$5*'WA Oct 2018'!AL3/'WA Oct 2018'!AJ3-'WA Oct 2018'!N3)*'WA Oct 2018'!Z3/100*'WA Oct 2018'!AJ3,0)</f>
        <v>0</v>
      </c>
      <c r="I9" s="122">
        <f>SUM(D9:H9)</f>
        <v>3570.0860000000002</v>
      </c>
      <c r="J9" s="123">
        <f>'WA Oct 2018'!AM3</f>
        <v>0</v>
      </c>
      <c r="K9" s="123">
        <f>'WA Oct 2018'!AN3</f>
        <v>37</v>
      </c>
      <c r="L9" s="123">
        <f>'WA Oct 2018'!AO3</f>
        <v>0</v>
      </c>
      <c r="M9" s="123">
        <f>'WA Oct 2018'!AP3</f>
        <v>0</v>
      </c>
      <c r="N9" s="122">
        <f>(I9)-(I9-D9)*K9/100</f>
        <v>2297.2860000000001</v>
      </c>
      <c r="O9" s="122">
        <f>N9</f>
        <v>2297.2860000000001</v>
      </c>
      <c r="P9" s="122">
        <f t="shared" si="0"/>
        <v>2527.0146000000004</v>
      </c>
      <c r="Q9" s="122">
        <f t="shared" si="0"/>
        <v>2527.0146000000004</v>
      </c>
      <c r="R9" s="132">
        <f>'WA Oct 2018'!AW3</f>
        <v>0</v>
      </c>
      <c r="S9" s="133" t="str">
        <f>'WA Oct 2018'!AX3</f>
        <v>n</v>
      </c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</row>
    <row r="10" spans="1:65" ht="20" customHeight="1" thickBot="1" x14ac:dyDescent="0.25">
      <c r="A10" s="294"/>
      <c r="B10" s="65" t="str">
        <f>'WA Oct 2018'!F4</f>
        <v>Origin</v>
      </c>
      <c r="C10" s="65" t="str">
        <f>'WA Oct 2018'!G4</f>
        <v>Business Saver</v>
      </c>
      <c r="D10" s="95">
        <f>365*'WA Oct 2018'!H4/100</f>
        <v>71.941500000000005</v>
      </c>
      <c r="E10" s="96">
        <f>IF($C$5*'WA Oct 2018'!AK4/'WA Oct 2018'!AI4&gt;='WA Oct 2018'!J4,('WA Oct 2018'!J4*'WA Oct 2018'!O4/100)*'WA Oct 2018'!AI4,($C$5*'WA Oct 2018'!AK4/'WA Oct 2018'!AI4*'WA Oct 2018'!O4/100)*'WA Oct 2018'!AI4)</f>
        <v>1890</v>
      </c>
      <c r="F10" s="95">
        <f>IF(($C$5*'WA Oct 2018'!AK4/'WA Oct 2018'!AI4&gt;'WA Oct 2018'!N4),($C$5*'WA Oct 2018'!AK4/'WA Oct 2018'!AI4-'WA Oct 2018'!N4)*'WA Oct 2018'!T4/100*'WA Oct 2018'!AI4,0)</f>
        <v>0</v>
      </c>
      <c r="G10" s="95">
        <f>IF($C$5*'WA Oct 2018'!AL4/'WA Oct 2018'!AJ4&gt;='WA Oct 2018'!J4,('WA Oct 2018'!J4*'WA Oct 2018'!U4/100)*'WA Oct 2018'!AJ4,($C$5*'WA Oct 2018'!AL4/'WA Oct 2018'!AJ4*'WA Oct 2018'!U4/100)*'WA Oct 2018'!AJ4)</f>
        <v>1890</v>
      </c>
      <c r="H10" s="95">
        <f>IF(($C$5*'WA Oct 2018'!AL4/'WA Oct 2018'!AJ4&gt;'WA Oct 2018'!N4),($C$5*'WA Oct 2018'!AL4/'WA Oct 2018'!AJ4-'WA Oct 2018'!N4)*'WA Oct 2018'!Z4/100*'WA Oct 2018'!AJ4,0)</f>
        <v>0</v>
      </c>
      <c r="I10" s="97">
        <f>SUM(D10:H10)</f>
        <v>3851.9414999999999</v>
      </c>
      <c r="J10" s="98">
        <f>'WA Oct 2018'!AM4</f>
        <v>0</v>
      </c>
      <c r="K10" s="98">
        <f>'WA Oct 2018'!AN4</f>
        <v>33</v>
      </c>
      <c r="L10" s="98">
        <f>'WA Oct 2018'!AO4</f>
        <v>0</v>
      </c>
      <c r="M10" s="98">
        <f>'WA Oct 2018'!AP4</f>
        <v>0</v>
      </c>
      <c r="N10" s="97">
        <f>(I10)-(I10-D10)*K10/100</f>
        <v>2604.5414999999998</v>
      </c>
      <c r="O10" s="97">
        <f>N10</f>
        <v>2604.5414999999998</v>
      </c>
      <c r="P10" s="97">
        <f t="shared" si="0"/>
        <v>2864.9956499999998</v>
      </c>
      <c r="Q10" s="97">
        <f t="shared" si="0"/>
        <v>2864.9956499999998</v>
      </c>
      <c r="R10" s="134">
        <f>'WA Oct 2018'!AW4</f>
        <v>0</v>
      </c>
      <c r="S10" s="135" t="str">
        <f>'WA Oct 2018'!AX4</f>
        <v>n</v>
      </c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</row>
    <row r="11" spans="1:65" ht="20" customHeight="1" thickTop="1" thickBot="1" x14ac:dyDescent="0.25">
      <c r="A11" s="128" t="str">
        <f>'WA Oct 2018'!D5</f>
        <v>Albany</v>
      </c>
      <c r="B11" s="65" t="str">
        <f>'WA Oct 2018'!F5</f>
        <v>Alinta Energy</v>
      </c>
      <c r="C11" s="65" t="str">
        <f>'WA Oct 2018'!G5</f>
        <v>Business</v>
      </c>
      <c r="D11" s="95">
        <f>365*'WA Oct 2018'!H5/100</f>
        <v>147.971</v>
      </c>
      <c r="E11" s="96">
        <f>($C$5*'WA Oct 2018'!O5/100)/2</f>
        <v>2150</v>
      </c>
      <c r="F11" s="96">
        <v>0</v>
      </c>
      <c r="G11" s="96">
        <f>($C$5*'WA Oct 2018'!U5/100)/2</f>
        <v>2150</v>
      </c>
      <c r="H11" s="95">
        <v>0</v>
      </c>
      <c r="I11" s="97">
        <f t="shared" ref="I11:I12" si="1">SUM(D11:H11)</f>
        <v>4447.9709999999995</v>
      </c>
      <c r="J11" s="98">
        <f>'WA Oct 2018'!AM5</f>
        <v>0</v>
      </c>
      <c r="K11" s="98">
        <f>'WA Oct 2018'!AN5</f>
        <v>0</v>
      </c>
      <c r="L11" s="98">
        <f>'WA Oct 2018'!AO5</f>
        <v>0</v>
      </c>
      <c r="M11" s="98">
        <f>'WA Oct 2018'!AP5</f>
        <v>0</v>
      </c>
      <c r="N11" s="97">
        <f t="shared" ref="N11:N12" si="2">I11</f>
        <v>4447.9709999999995</v>
      </c>
      <c r="O11" s="97">
        <f t="shared" ref="O11:O12" si="3">N11</f>
        <v>4447.9709999999995</v>
      </c>
      <c r="P11" s="97">
        <f t="shared" si="0"/>
        <v>4892.7681000000002</v>
      </c>
      <c r="Q11" s="97">
        <f t="shared" si="0"/>
        <v>4892.7681000000002</v>
      </c>
      <c r="R11" s="134">
        <f>'WA Oct 2018'!AW5</f>
        <v>0</v>
      </c>
      <c r="S11" s="135" t="str">
        <f>'WA Oct 2018'!AX5</f>
        <v>n</v>
      </c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</row>
    <row r="12" spans="1:65" ht="20" customHeight="1" thickTop="1" thickBot="1" x14ac:dyDescent="0.25">
      <c r="A12" s="129" t="str">
        <f>'WA Oct 2018'!D6</f>
        <v>Kalgoorlie</v>
      </c>
      <c r="B12" s="103" t="str">
        <f>'WA Oct 2018'!F6</f>
        <v>Alinta Energy</v>
      </c>
      <c r="C12" s="103" t="str">
        <f>'WA Oct 2018'!G6</f>
        <v>Business</v>
      </c>
      <c r="D12" s="104">
        <f>365*'WA Oct 2018'!H6/100</f>
        <v>231.3005</v>
      </c>
      <c r="E12" s="106">
        <f>($C$5*'WA Oct 2018'!O6/100)/2</f>
        <v>1565</v>
      </c>
      <c r="F12" s="106">
        <v>0</v>
      </c>
      <c r="G12" s="106">
        <f>($C$5*'WA Oct 2018'!U6/100)/2</f>
        <v>1565</v>
      </c>
      <c r="H12" s="104">
        <v>0</v>
      </c>
      <c r="I12" s="107">
        <f t="shared" si="1"/>
        <v>3361.3005000000003</v>
      </c>
      <c r="J12" s="108">
        <f>'WA Oct 2018'!AM6</f>
        <v>0</v>
      </c>
      <c r="K12" s="108">
        <f>'WA Oct 2018'!AN6</f>
        <v>0</v>
      </c>
      <c r="L12" s="108">
        <f>'WA Oct 2018'!AO6</f>
        <v>0</v>
      </c>
      <c r="M12" s="108">
        <f>'WA Oct 2018'!AP6</f>
        <v>0</v>
      </c>
      <c r="N12" s="107">
        <f t="shared" si="2"/>
        <v>3361.3005000000003</v>
      </c>
      <c r="O12" s="107">
        <f t="shared" si="3"/>
        <v>3361.3005000000003</v>
      </c>
      <c r="P12" s="107">
        <f t="shared" si="0"/>
        <v>3697.4305500000005</v>
      </c>
      <c r="Q12" s="107">
        <f t="shared" si="0"/>
        <v>3697.4305500000005</v>
      </c>
      <c r="R12" s="136">
        <f>'WA Oct 2018'!AW6</f>
        <v>0</v>
      </c>
      <c r="S12" s="137" t="str">
        <f>'WA Oct 2018'!AX6</f>
        <v>n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</row>
    <row r="13" spans="1:65" x14ac:dyDescent="0.2"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</row>
    <row r="14" spans="1:65" x14ac:dyDescent="0.2"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</row>
    <row r="15" spans="1:65" x14ac:dyDescent="0.2"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</row>
    <row r="16" spans="1:65" x14ac:dyDescent="0.2"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</row>
    <row r="17" spans="20:65" x14ac:dyDescent="0.2"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</row>
    <row r="18" spans="20:65" x14ac:dyDescent="0.2"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</row>
    <row r="19" spans="20:65" x14ac:dyDescent="0.2"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</row>
    <row r="20" spans="20:65" x14ac:dyDescent="0.2"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</row>
    <row r="21" spans="20:65" x14ac:dyDescent="0.2"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</row>
    <row r="22" spans="20:65" x14ac:dyDescent="0.2"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</row>
    <row r="23" spans="20:65" x14ac:dyDescent="0.2"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</row>
    <row r="24" spans="20:65" x14ac:dyDescent="0.2"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</row>
    <row r="25" spans="20:65" x14ac:dyDescent="0.2"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</row>
    <row r="26" spans="20:65" x14ac:dyDescent="0.2"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</row>
    <row r="27" spans="20:65" x14ac:dyDescent="0.2"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</row>
    <row r="28" spans="20:65" x14ac:dyDescent="0.2"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</row>
    <row r="29" spans="20:65" x14ac:dyDescent="0.2"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</row>
    <row r="30" spans="20:65" x14ac:dyDescent="0.2"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</row>
    <row r="31" spans="20:65" x14ac:dyDescent="0.2"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</row>
    <row r="32" spans="20:65" x14ac:dyDescent="0.2"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</row>
    <row r="33" spans="20:65" x14ac:dyDescent="0.2"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</row>
    <row r="34" spans="20:65" x14ac:dyDescent="0.2"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</row>
    <row r="35" spans="20:65" x14ac:dyDescent="0.2"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</row>
    <row r="36" spans="20:65" x14ac:dyDescent="0.2"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</row>
    <row r="37" spans="20:65" x14ac:dyDescent="0.2"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</row>
    <row r="38" spans="20:65" x14ac:dyDescent="0.2"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</row>
    <row r="39" spans="20:65" x14ac:dyDescent="0.2"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</row>
    <row r="40" spans="20:65" x14ac:dyDescent="0.2"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</row>
    <row r="41" spans="20:65" x14ac:dyDescent="0.2"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</row>
    <row r="42" spans="20:65" x14ac:dyDescent="0.2"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</row>
    <row r="43" spans="20:65" x14ac:dyDescent="0.2"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</row>
    <row r="44" spans="20:65" x14ac:dyDescent="0.2"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</row>
    <row r="45" spans="20:65" x14ac:dyDescent="0.2"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</row>
    <row r="46" spans="20:65" x14ac:dyDescent="0.2"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</row>
    <row r="47" spans="20:65" x14ac:dyDescent="0.2"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</row>
    <row r="48" spans="20:65" x14ac:dyDescent="0.2"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</row>
    <row r="49" spans="20:65" x14ac:dyDescent="0.2"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</row>
    <row r="50" spans="20:65" x14ac:dyDescent="0.2"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</row>
    <row r="51" spans="20:65" x14ac:dyDescent="0.2"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</row>
    <row r="52" spans="20:65" x14ac:dyDescent="0.2"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</row>
    <row r="53" spans="20:65" x14ac:dyDescent="0.2"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</row>
    <row r="54" spans="20:65" x14ac:dyDescent="0.2"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</row>
    <row r="55" spans="20:65" x14ac:dyDescent="0.2"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</row>
    <row r="56" spans="20:65" x14ac:dyDescent="0.2"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</row>
    <row r="57" spans="20:65" x14ac:dyDescent="0.2"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</row>
    <row r="58" spans="20:65" x14ac:dyDescent="0.2"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</row>
    <row r="59" spans="20:65" x14ac:dyDescent="0.2"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</row>
    <row r="60" spans="20:65" x14ac:dyDescent="0.2"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</row>
    <row r="61" spans="20:65" x14ac:dyDescent="0.2"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</row>
    <row r="62" spans="20:65" x14ac:dyDescent="0.2"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</row>
    <row r="63" spans="20:65" x14ac:dyDescent="0.2"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</row>
    <row r="64" spans="20:65" x14ac:dyDescent="0.2"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</row>
    <row r="65" spans="20:65" x14ac:dyDescent="0.2"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</row>
    <row r="66" spans="20:65" x14ac:dyDescent="0.2"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</row>
    <row r="67" spans="20:65" x14ac:dyDescent="0.2"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</row>
    <row r="68" spans="20:65" x14ac:dyDescent="0.2"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</row>
    <row r="69" spans="20:65" x14ac:dyDescent="0.2"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</row>
    <row r="70" spans="20:65" x14ac:dyDescent="0.2"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</row>
    <row r="71" spans="20:65" x14ac:dyDescent="0.2"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</row>
    <row r="72" spans="20:65" x14ac:dyDescent="0.2"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</row>
    <row r="73" spans="20:65" x14ac:dyDescent="0.2"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</row>
    <row r="74" spans="20:65" x14ac:dyDescent="0.2"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</row>
    <row r="75" spans="20:65" x14ac:dyDescent="0.2"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</row>
    <row r="76" spans="20:65" x14ac:dyDescent="0.2"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</row>
    <row r="77" spans="20:65" x14ac:dyDescent="0.2"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</row>
    <row r="78" spans="20:65" x14ac:dyDescent="0.2"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</row>
    <row r="79" spans="20:65" x14ac:dyDescent="0.2"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</row>
    <row r="80" spans="20:65" x14ac:dyDescent="0.2"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</row>
    <row r="81" spans="20:65" x14ac:dyDescent="0.2"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</row>
    <row r="82" spans="20:65" x14ac:dyDescent="0.2"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</row>
    <row r="83" spans="20:65" x14ac:dyDescent="0.2"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</row>
    <row r="84" spans="20:65" x14ac:dyDescent="0.2"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</row>
    <row r="85" spans="20:65" x14ac:dyDescent="0.2"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</row>
    <row r="86" spans="20:65" x14ac:dyDescent="0.2"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</row>
    <row r="87" spans="20:65" x14ac:dyDescent="0.2"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</row>
    <row r="88" spans="20:65" x14ac:dyDescent="0.2"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</row>
    <row r="89" spans="20:65" x14ac:dyDescent="0.2"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</row>
    <row r="90" spans="20:65" x14ac:dyDescent="0.2"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</row>
    <row r="91" spans="20:65" x14ac:dyDescent="0.2"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</row>
    <row r="92" spans="20:65" x14ac:dyDescent="0.2"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</row>
    <row r="93" spans="20:65" x14ac:dyDescent="0.2"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</row>
    <row r="94" spans="20:65" x14ac:dyDescent="0.2"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</row>
    <row r="95" spans="20:65" x14ac:dyDescent="0.2"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</row>
    <row r="96" spans="20:65" x14ac:dyDescent="0.2"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</row>
    <row r="97" spans="20:65" x14ac:dyDescent="0.2"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</row>
    <row r="98" spans="20:65" x14ac:dyDescent="0.2"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</row>
    <row r="99" spans="20:65" x14ac:dyDescent="0.2"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</row>
    <row r="100" spans="20:65" x14ac:dyDescent="0.2"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</row>
    <row r="101" spans="20:65" x14ac:dyDescent="0.2"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</row>
    <row r="102" spans="20:65" x14ac:dyDescent="0.2"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</row>
    <row r="103" spans="20:65" x14ac:dyDescent="0.2"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</row>
    <row r="104" spans="20:65" x14ac:dyDescent="0.2"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</row>
    <row r="105" spans="20:65" x14ac:dyDescent="0.2"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</row>
    <row r="106" spans="20:65" x14ac:dyDescent="0.2"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</row>
    <row r="107" spans="20:65" x14ac:dyDescent="0.2"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</row>
    <row r="108" spans="20:65" x14ac:dyDescent="0.2"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</row>
    <row r="109" spans="20:65" x14ac:dyDescent="0.2"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</row>
    <row r="110" spans="20:65" x14ac:dyDescent="0.2"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</row>
    <row r="111" spans="20:65" x14ac:dyDescent="0.2"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</row>
    <row r="112" spans="20:65" x14ac:dyDescent="0.2"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</row>
    <row r="113" spans="20:65" x14ac:dyDescent="0.2"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</row>
    <row r="114" spans="20:65" x14ac:dyDescent="0.2"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</row>
    <row r="115" spans="20:65" x14ac:dyDescent="0.2"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</row>
    <row r="116" spans="20:65" x14ac:dyDescent="0.2"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</row>
    <row r="117" spans="20:65" x14ac:dyDescent="0.2"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</row>
    <row r="118" spans="20:65" x14ac:dyDescent="0.2"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</row>
    <row r="119" spans="20:65" x14ac:dyDescent="0.2"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</row>
    <row r="120" spans="20:65" x14ac:dyDescent="0.2"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</row>
    <row r="121" spans="20:65" x14ac:dyDescent="0.2"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</row>
    <row r="122" spans="20:65" x14ac:dyDescent="0.2"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</row>
    <row r="123" spans="20:65" x14ac:dyDescent="0.2"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</row>
    <row r="124" spans="20:65" x14ac:dyDescent="0.2"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</row>
    <row r="125" spans="20:65" x14ac:dyDescent="0.2"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</row>
    <row r="126" spans="20:65" x14ac:dyDescent="0.2"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</row>
    <row r="127" spans="20:65" x14ac:dyDescent="0.2"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</row>
    <row r="128" spans="20:65" x14ac:dyDescent="0.2"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</row>
    <row r="129" spans="20:65" x14ac:dyDescent="0.2"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</row>
    <row r="130" spans="20:65" x14ac:dyDescent="0.2"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</row>
    <row r="131" spans="20:65" x14ac:dyDescent="0.2"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</row>
    <row r="132" spans="20:65" x14ac:dyDescent="0.2"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</row>
    <row r="133" spans="20:65" x14ac:dyDescent="0.2"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</row>
    <row r="134" spans="20:65" x14ac:dyDescent="0.2"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</row>
    <row r="135" spans="20:65" x14ac:dyDescent="0.2"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</row>
    <row r="136" spans="20:65" x14ac:dyDescent="0.2"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</row>
    <row r="137" spans="20:65" x14ac:dyDescent="0.2"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</row>
    <row r="138" spans="20:65" x14ac:dyDescent="0.2"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</row>
    <row r="139" spans="20:65" x14ac:dyDescent="0.2"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</row>
    <row r="140" spans="20:65" x14ac:dyDescent="0.2"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</row>
    <row r="141" spans="20:65" x14ac:dyDescent="0.2"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</row>
    <row r="142" spans="20:65" x14ac:dyDescent="0.2"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</row>
    <row r="143" spans="20:65" x14ac:dyDescent="0.2"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</row>
    <row r="144" spans="20:65" x14ac:dyDescent="0.2"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</row>
    <row r="145" spans="20:65" x14ac:dyDescent="0.2"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</row>
    <row r="146" spans="20:65" x14ac:dyDescent="0.2"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</row>
    <row r="147" spans="20:65" x14ac:dyDescent="0.2"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</row>
    <row r="148" spans="20:65" x14ac:dyDescent="0.2"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</row>
    <row r="149" spans="20:65" x14ac:dyDescent="0.2"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</row>
    <row r="150" spans="20:65" x14ac:dyDescent="0.2"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</row>
    <row r="151" spans="20:65" x14ac:dyDescent="0.2"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</row>
    <row r="152" spans="20:65" x14ac:dyDescent="0.2"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</row>
    <row r="153" spans="20:65" x14ac:dyDescent="0.2"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</row>
    <row r="154" spans="20:65" x14ac:dyDescent="0.2"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</row>
    <row r="155" spans="20:65" x14ac:dyDescent="0.2"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</row>
    <row r="156" spans="20:65" x14ac:dyDescent="0.2"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</row>
    <row r="157" spans="20:65" x14ac:dyDescent="0.2"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</row>
    <row r="158" spans="20:65" x14ac:dyDescent="0.2"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</row>
    <row r="159" spans="20:65" x14ac:dyDescent="0.2"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</row>
    <row r="160" spans="20:65" x14ac:dyDescent="0.2"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</row>
    <row r="161" spans="20:65" x14ac:dyDescent="0.2"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</row>
    <row r="162" spans="20:65" x14ac:dyDescent="0.2"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</row>
    <row r="163" spans="20:65" x14ac:dyDescent="0.2"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</row>
    <row r="164" spans="20:65" x14ac:dyDescent="0.2"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</row>
    <row r="165" spans="20:65" x14ac:dyDescent="0.2"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</row>
    <row r="166" spans="20:65" x14ac:dyDescent="0.2"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</row>
    <row r="167" spans="20:65" x14ac:dyDescent="0.2"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</row>
    <row r="168" spans="20:65" x14ac:dyDescent="0.2"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</row>
    <row r="169" spans="20:65" x14ac:dyDescent="0.2"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</row>
    <row r="170" spans="20:65" x14ac:dyDescent="0.2"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</row>
    <row r="171" spans="20:65" x14ac:dyDescent="0.2"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</row>
    <row r="172" spans="20:65" x14ac:dyDescent="0.2"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</row>
    <row r="173" spans="20:65" x14ac:dyDescent="0.2"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</row>
    <row r="174" spans="20:65" x14ac:dyDescent="0.2"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</row>
    <row r="175" spans="20:65" x14ac:dyDescent="0.2"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</row>
    <row r="176" spans="20:65" x14ac:dyDescent="0.2"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</row>
    <row r="177" spans="20:65" x14ac:dyDescent="0.2"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</row>
    <row r="178" spans="20:65" x14ac:dyDescent="0.2"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</row>
    <row r="179" spans="20:65" x14ac:dyDescent="0.2"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</row>
    <row r="180" spans="20:65" x14ac:dyDescent="0.2"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</row>
    <row r="181" spans="20:65" x14ac:dyDescent="0.2"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</row>
    <row r="182" spans="20:65" x14ac:dyDescent="0.2"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</row>
    <row r="183" spans="20:65" x14ac:dyDescent="0.2"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</row>
    <row r="184" spans="20:65" x14ac:dyDescent="0.2"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</row>
    <row r="185" spans="20:65" x14ac:dyDescent="0.2"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</row>
    <row r="186" spans="20:65" x14ac:dyDescent="0.2"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</row>
    <row r="187" spans="20:65" x14ac:dyDescent="0.2"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</row>
    <row r="188" spans="20:65" x14ac:dyDescent="0.2"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</row>
    <row r="189" spans="20:65" x14ac:dyDescent="0.2"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</row>
    <row r="190" spans="20:65" x14ac:dyDescent="0.2"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</row>
    <row r="191" spans="20:65" x14ac:dyDescent="0.2"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</row>
    <row r="192" spans="20:65" x14ac:dyDescent="0.2"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</row>
    <row r="193" spans="20:65" x14ac:dyDescent="0.2"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</row>
    <row r="194" spans="20:65" x14ac:dyDescent="0.2"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</row>
    <row r="195" spans="20:65" x14ac:dyDescent="0.2"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</row>
    <row r="196" spans="20:65" x14ac:dyDescent="0.2"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</row>
    <row r="197" spans="20:65" x14ac:dyDescent="0.2"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</row>
    <row r="198" spans="20:65" x14ac:dyDescent="0.2"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</row>
    <row r="199" spans="20:65" x14ac:dyDescent="0.2"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</row>
    <row r="200" spans="20:65" x14ac:dyDescent="0.2"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</row>
    <row r="201" spans="20:65" x14ac:dyDescent="0.2"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</row>
    <row r="202" spans="20:65" x14ac:dyDescent="0.2"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</row>
    <row r="203" spans="20:65" x14ac:dyDescent="0.2"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</row>
    <row r="204" spans="20:65" x14ac:dyDescent="0.2"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</row>
    <row r="205" spans="20:65" x14ac:dyDescent="0.2"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</row>
    <row r="206" spans="20:65" x14ac:dyDescent="0.2"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</row>
    <row r="207" spans="20:65" x14ac:dyDescent="0.2"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</row>
    <row r="208" spans="20:65" x14ac:dyDescent="0.2"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</row>
    <row r="209" spans="20:65" x14ac:dyDescent="0.2"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</row>
    <row r="210" spans="20:65" x14ac:dyDescent="0.2"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</row>
    <row r="211" spans="20:65" x14ac:dyDescent="0.2"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</row>
    <row r="212" spans="20:65" x14ac:dyDescent="0.2"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</row>
    <row r="213" spans="20:65" x14ac:dyDescent="0.2"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</row>
    <row r="214" spans="20:65" x14ac:dyDescent="0.2"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</row>
    <row r="215" spans="20:65" x14ac:dyDescent="0.2"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</row>
    <row r="216" spans="20:65" x14ac:dyDescent="0.2"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</row>
    <row r="217" spans="20:65" x14ac:dyDescent="0.2"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</row>
    <row r="218" spans="20:65" x14ac:dyDescent="0.2"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</row>
    <row r="219" spans="20:65" x14ac:dyDescent="0.2"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</row>
    <row r="220" spans="20:65" x14ac:dyDescent="0.2"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</row>
    <row r="221" spans="20:65" x14ac:dyDescent="0.2"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</row>
    <row r="222" spans="20:65" x14ac:dyDescent="0.2"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</row>
    <row r="223" spans="20:65" x14ac:dyDescent="0.2"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</row>
    <row r="224" spans="20:65" x14ac:dyDescent="0.2"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</row>
    <row r="225" spans="20:65" x14ac:dyDescent="0.2"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</row>
    <row r="226" spans="20:65" x14ac:dyDescent="0.2"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</row>
    <row r="227" spans="20:65" x14ac:dyDescent="0.2"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</row>
    <row r="228" spans="20:65" x14ac:dyDescent="0.2"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</row>
    <row r="229" spans="20:65" x14ac:dyDescent="0.2"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</row>
    <row r="230" spans="20:65" x14ac:dyDescent="0.2"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</row>
    <row r="231" spans="20:65" x14ac:dyDescent="0.2"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</row>
    <row r="232" spans="20:65" x14ac:dyDescent="0.2"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</row>
    <row r="233" spans="20:65" x14ac:dyDescent="0.2"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</row>
    <row r="234" spans="20:65" x14ac:dyDescent="0.2"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</row>
    <row r="235" spans="20:65" x14ac:dyDescent="0.2"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</row>
    <row r="236" spans="20:65" x14ac:dyDescent="0.2"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</row>
    <row r="237" spans="20:65" x14ac:dyDescent="0.2"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</row>
    <row r="238" spans="20:65" x14ac:dyDescent="0.2"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</row>
    <row r="239" spans="20:65" x14ac:dyDescent="0.2"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</row>
    <row r="240" spans="20:65" x14ac:dyDescent="0.2"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</row>
    <row r="241" spans="20:65" x14ac:dyDescent="0.2"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</row>
    <row r="242" spans="20:65" x14ac:dyDescent="0.2"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</row>
    <row r="243" spans="20:65" x14ac:dyDescent="0.2"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</row>
    <row r="244" spans="20:65" x14ac:dyDescent="0.2"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</row>
    <row r="245" spans="20:65" x14ac:dyDescent="0.2"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</row>
    <row r="246" spans="20:65" x14ac:dyDescent="0.2"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</row>
    <row r="247" spans="20:65" x14ac:dyDescent="0.2"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</row>
    <row r="248" spans="20:65" x14ac:dyDescent="0.2"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</row>
    <row r="249" spans="20:65" x14ac:dyDescent="0.2"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</row>
    <row r="250" spans="20:65" x14ac:dyDescent="0.2"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</row>
    <row r="251" spans="20:65" x14ac:dyDescent="0.2"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</row>
    <row r="252" spans="20:65" x14ac:dyDescent="0.2"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</row>
    <row r="253" spans="20:65" x14ac:dyDescent="0.2"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</row>
    <row r="254" spans="20:65" x14ac:dyDescent="0.2"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</row>
    <row r="255" spans="20:65" x14ac:dyDescent="0.2"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</row>
    <row r="256" spans="20:65" x14ac:dyDescent="0.2"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</row>
    <row r="257" spans="20:65" x14ac:dyDescent="0.2"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</row>
    <row r="258" spans="20:65" x14ac:dyDescent="0.2"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</row>
    <row r="259" spans="20:65" x14ac:dyDescent="0.2"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</row>
    <row r="260" spans="20:65" x14ac:dyDescent="0.2"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</row>
    <row r="261" spans="20:65" x14ac:dyDescent="0.2"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</row>
    <row r="262" spans="20:65" x14ac:dyDescent="0.2"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</row>
    <row r="263" spans="20:65" x14ac:dyDescent="0.2"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</row>
    <row r="264" spans="20:65" x14ac:dyDescent="0.2"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</row>
    <row r="265" spans="20:65" x14ac:dyDescent="0.2"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</row>
    <row r="266" spans="20:65" x14ac:dyDescent="0.2"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</row>
    <row r="267" spans="20:65" x14ac:dyDescent="0.2"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</row>
    <row r="268" spans="20:65" x14ac:dyDescent="0.2"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</row>
    <row r="269" spans="20:65" x14ac:dyDescent="0.2"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</row>
    <row r="270" spans="20:65" x14ac:dyDescent="0.2"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</row>
    <row r="271" spans="20:65" x14ac:dyDescent="0.2"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</row>
    <row r="272" spans="20:65" x14ac:dyDescent="0.2"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</row>
    <row r="273" spans="20:65" x14ac:dyDescent="0.2"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</row>
    <row r="274" spans="20:65" x14ac:dyDescent="0.2"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</row>
    <row r="275" spans="20:65" x14ac:dyDescent="0.2"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</row>
    <row r="276" spans="20:65" x14ac:dyDescent="0.2"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</row>
    <row r="277" spans="20:65" x14ac:dyDescent="0.2"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</row>
    <row r="278" spans="20:65" x14ac:dyDescent="0.2"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</row>
    <row r="279" spans="20:65" x14ac:dyDescent="0.2"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</row>
    <row r="280" spans="20:65" x14ac:dyDescent="0.2"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</row>
    <row r="281" spans="20:65" x14ac:dyDescent="0.2"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</row>
    <row r="282" spans="20:65" x14ac:dyDescent="0.2"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</row>
    <row r="283" spans="20:65" x14ac:dyDescent="0.2"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</row>
    <row r="284" spans="20:65" x14ac:dyDescent="0.2"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</row>
    <row r="285" spans="20:65" x14ac:dyDescent="0.2"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</row>
    <row r="286" spans="20:65" x14ac:dyDescent="0.2"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</row>
    <row r="287" spans="20:65" x14ac:dyDescent="0.2"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</row>
    <row r="288" spans="20:65" x14ac:dyDescent="0.2"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</row>
    <row r="289" spans="20:65" x14ac:dyDescent="0.2"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</row>
    <row r="290" spans="20:65" x14ac:dyDescent="0.2"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</row>
    <row r="291" spans="20:65" x14ac:dyDescent="0.2"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</row>
    <row r="292" spans="20:65" x14ac:dyDescent="0.2"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</row>
    <row r="293" spans="20:65" x14ac:dyDescent="0.2"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</row>
    <row r="294" spans="20:65" x14ac:dyDescent="0.2"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</row>
    <row r="295" spans="20:65" x14ac:dyDescent="0.2"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</row>
    <row r="296" spans="20:65" x14ac:dyDescent="0.2"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</row>
    <row r="297" spans="20:65" x14ac:dyDescent="0.2"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</row>
    <row r="298" spans="20:65" x14ac:dyDescent="0.2"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</row>
    <row r="299" spans="20:65" x14ac:dyDescent="0.2"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</row>
    <row r="300" spans="20:65" x14ac:dyDescent="0.2"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</row>
    <row r="301" spans="20:65" x14ac:dyDescent="0.2"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</row>
    <row r="302" spans="20:65" x14ac:dyDescent="0.2"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</row>
    <row r="303" spans="20:65" x14ac:dyDescent="0.2"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</row>
    <row r="304" spans="20:65" x14ac:dyDescent="0.2"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</row>
    <row r="305" spans="20:65" x14ac:dyDescent="0.2"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</row>
    <row r="306" spans="20:65" x14ac:dyDescent="0.2"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</row>
    <row r="307" spans="20:65" x14ac:dyDescent="0.2"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</row>
    <row r="308" spans="20:65" x14ac:dyDescent="0.2"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</row>
    <row r="309" spans="20:65" x14ac:dyDescent="0.2"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</row>
    <row r="310" spans="20:65" x14ac:dyDescent="0.2"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</row>
    <row r="311" spans="20:65" x14ac:dyDescent="0.2"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</row>
    <row r="312" spans="20:65" x14ac:dyDescent="0.2"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</row>
    <row r="313" spans="20:65" x14ac:dyDescent="0.2"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</row>
    <row r="314" spans="20:65" x14ac:dyDescent="0.2"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</row>
    <row r="315" spans="20:65" x14ac:dyDescent="0.2"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</row>
    <row r="316" spans="20:65" x14ac:dyDescent="0.2"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</row>
    <row r="317" spans="20:65" x14ac:dyDescent="0.2"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</row>
    <row r="318" spans="20:65" x14ac:dyDescent="0.2"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</row>
    <row r="319" spans="20:65" x14ac:dyDescent="0.2"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</row>
    <row r="320" spans="20:65" x14ac:dyDescent="0.2"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</row>
    <row r="321" spans="20:65" x14ac:dyDescent="0.2"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</row>
    <row r="322" spans="20:65" x14ac:dyDescent="0.2"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</row>
    <row r="323" spans="20:65" x14ac:dyDescent="0.2"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</row>
    <row r="324" spans="20:65" x14ac:dyDescent="0.2"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</row>
    <row r="325" spans="20:65" x14ac:dyDescent="0.2"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</row>
    <row r="326" spans="20:65" x14ac:dyDescent="0.2"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</row>
    <row r="327" spans="20:65" x14ac:dyDescent="0.2"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</row>
    <row r="328" spans="20:65" x14ac:dyDescent="0.2"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</row>
    <row r="329" spans="20:65" x14ac:dyDescent="0.2"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</row>
    <row r="330" spans="20:65" x14ac:dyDescent="0.2"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</row>
    <row r="331" spans="20:65" x14ac:dyDescent="0.2"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</row>
    <row r="332" spans="20:65" x14ac:dyDescent="0.2"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</row>
    <row r="333" spans="20:65" x14ac:dyDescent="0.2"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</row>
    <row r="334" spans="20:65" x14ac:dyDescent="0.2"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</row>
    <row r="335" spans="20:65" x14ac:dyDescent="0.2"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</row>
    <row r="336" spans="20:65" x14ac:dyDescent="0.2"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</row>
    <row r="337" spans="20:65" x14ac:dyDescent="0.2"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</row>
    <row r="338" spans="20:65" x14ac:dyDescent="0.2"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</row>
    <row r="339" spans="20:65" x14ac:dyDescent="0.2"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</row>
    <row r="340" spans="20:65" x14ac:dyDescent="0.2"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</row>
    <row r="341" spans="20:65" x14ac:dyDescent="0.2"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</row>
    <row r="342" spans="20:65" x14ac:dyDescent="0.2"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</row>
    <row r="343" spans="20:65" x14ac:dyDescent="0.2"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</row>
    <row r="344" spans="20:65" x14ac:dyDescent="0.2"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</row>
    <row r="345" spans="20:65" x14ac:dyDescent="0.2"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</row>
    <row r="346" spans="20:65" x14ac:dyDescent="0.2"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</row>
    <row r="347" spans="20:65" x14ac:dyDescent="0.2"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</row>
    <row r="348" spans="20:65" x14ac:dyDescent="0.2"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</row>
    <row r="349" spans="20:65" x14ac:dyDescent="0.2"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</row>
    <row r="350" spans="20:65" x14ac:dyDescent="0.2"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</row>
    <row r="351" spans="20:65" x14ac:dyDescent="0.2"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</row>
    <row r="352" spans="20:65" x14ac:dyDescent="0.2"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</row>
    <row r="353" spans="20:65" x14ac:dyDescent="0.2"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</row>
    <row r="354" spans="20:65" x14ac:dyDescent="0.2"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</row>
    <row r="355" spans="20:65" x14ac:dyDescent="0.2"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</row>
    <row r="356" spans="20:65" x14ac:dyDescent="0.2"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</row>
    <row r="357" spans="20:65" x14ac:dyDescent="0.2"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</row>
    <row r="358" spans="20:65" x14ac:dyDescent="0.2"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</row>
    <row r="359" spans="20:65" x14ac:dyDescent="0.2"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</row>
    <row r="360" spans="20:65" x14ac:dyDescent="0.2"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</row>
    <row r="361" spans="20:65" x14ac:dyDescent="0.2"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</row>
    <row r="362" spans="20:65" x14ac:dyDescent="0.2"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</row>
    <row r="363" spans="20:65" x14ac:dyDescent="0.2"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</row>
    <row r="364" spans="20:65" x14ac:dyDescent="0.2"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</row>
    <row r="365" spans="20:65" x14ac:dyDescent="0.2"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</row>
    <row r="366" spans="20:65" x14ac:dyDescent="0.2"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</row>
    <row r="367" spans="20:65" x14ac:dyDescent="0.2"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</row>
    <row r="368" spans="20:65" x14ac:dyDescent="0.2"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</row>
    <row r="369" spans="20:65" x14ac:dyDescent="0.2"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</row>
    <row r="370" spans="20:65" x14ac:dyDescent="0.2"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</row>
    <row r="371" spans="20:65" x14ac:dyDescent="0.2"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</row>
    <row r="372" spans="20:65" x14ac:dyDescent="0.2"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</row>
    <row r="373" spans="20:65" x14ac:dyDescent="0.2"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</row>
    <row r="374" spans="20:65" x14ac:dyDescent="0.2"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</row>
    <row r="375" spans="20:65" x14ac:dyDescent="0.2"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</row>
    <row r="376" spans="20:65" x14ac:dyDescent="0.2"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</row>
    <row r="377" spans="20:65" x14ac:dyDescent="0.2"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</row>
    <row r="378" spans="20:65" x14ac:dyDescent="0.2"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</row>
    <row r="379" spans="20:65" x14ac:dyDescent="0.2"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</row>
    <row r="380" spans="20:65" x14ac:dyDescent="0.2"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</row>
    <row r="381" spans="20:65" x14ac:dyDescent="0.2"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</row>
    <row r="382" spans="20:65" x14ac:dyDescent="0.2"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</row>
    <row r="383" spans="20:65" x14ac:dyDescent="0.2"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</row>
    <row r="384" spans="20:65" x14ac:dyDescent="0.2"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</row>
    <row r="385" spans="20:65" x14ac:dyDescent="0.2"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</row>
    <row r="386" spans="20:65" x14ac:dyDescent="0.2"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</row>
    <row r="387" spans="20:65" x14ac:dyDescent="0.2"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</row>
    <row r="388" spans="20:65" x14ac:dyDescent="0.2"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</row>
    <row r="389" spans="20:65" x14ac:dyDescent="0.2"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</row>
    <row r="390" spans="20:65" x14ac:dyDescent="0.2"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</row>
    <row r="391" spans="20:65" x14ac:dyDescent="0.2"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</row>
    <row r="392" spans="20:65" x14ac:dyDescent="0.2"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</row>
    <row r="393" spans="20:65" x14ac:dyDescent="0.2"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</row>
    <row r="394" spans="20:65" x14ac:dyDescent="0.2"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</row>
    <row r="395" spans="20:65" x14ac:dyDescent="0.2"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</row>
    <row r="396" spans="20:65" x14ac:dyDescent="0.2"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</row>
    <row r="397" spans="20:65" x14ac:dyDescent="0.2"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</row>
    <row r="398" spans="20:65" x14ac:dyDescent="0.2"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</row>
    <row r="399" spans="20:65" x14ac:dyDescent="0.2"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</row>
    <row r="400" spans="20:65" x14ac:dyDescent="0.2"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</row>
    <row r="401" spans="20:65" x14ac:dyDescent="0.2"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</row>
    <row r="402" spans="20:65" x14ac:dyDescent="0.2"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</row>
    <row r="403" spans="20:65" x14ac:dyDescent="0.2"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</row>
    <row r="404" spans="20:65" x14ac:dyDescent="0.2"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</row>
    <row r="405" spans="20:65" x14ac:dyDescent="0.2"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</row>
    <row r="406" spans="20:65" x14ac:dyDescent="0.2"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</row>
    <row r="407" spans="20:65" x14ac:dyDescent="0.2"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</row>
    <row r="408" spans="20:65" x14ac:dyDescent="0.2"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</row>
    <row r="409" spans="20:65" x14ac:dyDescent="0.2"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</row>
    <row r="410" spans="20:65" x14ac:dyDescent="0.2"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</row>
    <row r="411" spans="20:65" x14ac:dyDescent="0.2"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</row>
    <row r="412" spans="20:65" x14ac:dyDescent="0.2"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</row>
    <row r="413" spans="20:65" x14ac:dyDescent="0.2"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</row>
    <row r="414" spans="20:65" x14ac:dyDescent="0.2"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</row>
    <row r="415" spans="20:65" x14ac:dyDescent="0.2"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</row>
    <row r="416" spans="20:65" x14ac:dyDescent="0.2"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</row>
    <row r="417" spans="20:65" x14ac:dyDescent="0.2"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</row>
    <row r="418" spans="20:65" x14ac:dyDescent="0.2"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</row>
    <row r="419" spans="20:65" x14ac:dyDescent="0.2"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</row>
    <row r="420" spans="20:65" x14ac:dyDescent="0.2"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</row>
    <row r="421" spans="20:65" x14ac:dyDescent="0.2"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</row>
    <row r="422" spans="20:65" x14ac:dyDescent="0.2"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</row>
    <row r="423" spans="20:65" x14ac:dyDescent="0.2"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</row>
    <row r="424" spans="20:65" x14ac:dyDescent="0.2"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</row>
    <row r="425" spans="20:65" x14ac:dyDescent="0.2"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</row>
    <row r="426" spans="20:65" x14ac:dyDescent="0.2"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</row>
    <row r="427" spans="20:65" x14ac:dyDescent="0.2"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</row>
    <row r="428" spans="20:65" x14ac:dyDescent="0.2"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</row>
    <row r="429" spans="20:65" x14ac:dyDescent="0.2"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</row>
    <row r="430" spans="20:65" x14ac:dyDescent="0.2"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</row>
    <row r="431" spans="20:65" x14ac:dyDescent="0.2"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</row>
    <row r="432" spans="20:65" x14ac:dyDescent="0.2"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</row>
    <row r="433" spans="20:65" x14ac:dyDescent="0.2"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</row>
    <row r="434" spans="20:65" x14ac:dyDescent="0.2"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</row>
    <row r="435" spans="20:65" x14ac:dyDescent="0.2"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</row>
    <row r="436" spans="20:65" x14ac:dyDescent="0.2"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</row>
    <row r="437" spans="20:65" x14ac:dyDescent="0.2"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</row>
    <row r="438" spans="20:65" x14ac:dyDescent="0.2"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</row>
    <row r="439" spans="20:65" x14ac:dyDescent="0.2"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</row>
    <row r="440" spans="20:65" x14ac:dyDescent="0.2"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</row>
    <row r="441" spans="20:65" x14ac:dyDescent="0.2"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</row>
    <row r="442" spans="20:65" x14ac:dyDescent="0.2"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</row>
    <row r="443" spans="20:65" x14ac:dyDescent="0.2"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</row>
    <row r="444" spans="20:65" x14ac:dyDescent="0.2"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</row>
    <row r="445" spans="20:65" x14ac:dyDescent="0.2"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</row>
    <row r="446" spans="20:65" x14ac:dyDescent="0.2"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</row>
    <row r="447" spans="20:65" x14ac:dyDescent="0.2"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</row>
    <row r="448" spans="20:65" x14ac:dyDescent="0.2"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</row>
    <row r="449" spans="20:65" x14ac:dyDescent="0.2"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</row>
    <row r="450" spans="20:65" x14ac:dyDescent="0.2"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</row>
    <row r="451" spans="20:65" x14ac:dyDescent="0.2"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</row>
    <row r="452" spans="20:65" x14ac:dyDescent="0.2"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</row>
    <row r="453" spans="20:65" x14ac:dyDescent="0.2"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</row>
    <row r="454" spans="20:65" x14ac:dyDescent="0.2"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</row>
    <row r="455" spans="20:65" x14ac:dyDescent="0.2"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</row>
    <row r="456" spans="20:65" x14ac:dyDescent="0.2"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</row>
    <row r="457" spans="20:65" x14ac:dyDescent="0.2"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</row>
    <row r="458" spans="20:65" x14ac:dyDescent="0.2"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</row>
    <row r="459" spans="20:65" x14ac:dyDescent="0.2"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</row>
    <row r="460" spans="20:65" x14ac:dyDescent="0.2"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</row>
    <row r="461" spans="20:65" x14ac:dyDescent="0.2"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</row>
    <row r="462" spans="20:65" x14ac:dyDescent="0.2"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</row>
    <row r="463" spans="20:65" x14ac:dyDescent="0.2"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</row>
    <row r="464" spans="20:65" x14ac:dyDescent="0.2"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</row>
    <row r="465" spans="20:65" x14ac:dyDescent="0.2"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</row>
    <row r="466" spans="20:65" x14ac:dyDescent="0.2"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</row>
    <row r="467" spans="20:65" x14ac:dyDescent="0.2"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</row>
    <row r="468" spans="20:65" x14ac:dyDescent="0.2"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</row>
    <row r="469" spans="20:65" x14ac:dyDescent="0.2"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</row>
    <row r="470" spans="20:65" x14ac:dyDescent="0.2"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</row>
    <row r="471" spans="20:65" x14ac:dyDescent="0.2"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</row>
    <row r="472" spans="20:65" x14ac:dyDescent="0.2"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</row>
    <row r="473" spans="20:65" x14ac:dyDescent="0.2"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</row>
    <row r="474" spans="20:65" x14ac:dyDescent="0.2"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</row>
    <row r="475" spans="20:65" x14ac:dyDescent="0.2"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</row>
    <row r="476" spans="20:65" x14ac:dyDescent="0.2"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</row>
    <row r="477" spans="20:65" x14ac:dyDescent="0.2"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</row>
    <row r="478" spans="20:65" x14ac:dyDescent="0.2"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</row>
    <row r="479" spans="20:65" x14ac:dyDescent="0.2"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</row>
    <row r="480" spans="20:65" x14ac:dyDescent="0.2"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</row>
    <row r="481" spans="20:65" x14ac:dyDescent="0.2"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</row>
    <row r="482" spans="20:65" x14ac:dyDescent="0.2"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</row>
    <row r="483" spans="20:65" x14ac:dyDescent="0.2"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</row>
    <row r="484" spans="20:65" x14ac:dyDescent="0.2"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</row>
    <row r="485" spans="20:65" x14ac:dyDescent="0.2"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</row>
    <row r="486" spans="20:65" x14ac:dyDescent="0.2"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</row>
    <row r="487" spans="20:65" x14ac:dyDescent="0.2"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</row>
    <row r="488" spans="20:65" x14ac:dyDescent="0.2"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</row>
    <row r="489" spans="20:65" x14ac:dyDescent="0.2"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</row>
    <row r="490" spans="20:65" x14ac:dyDescent="0.2"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</row>
    <row r="491" spans="20:65" x14ac:dyDescent="0.2"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</row>
    <row r="492" spans="20:65" x14ac:dyDescent="0.2"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</row>
    <row r="493" spans="20:65" x14ac:dyDescent="0.2"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</row>
    <row r="494" spans="20:65" x14ac:dyDescent="0.2"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</row>
    <row r="495" spans="20:65" x14ac:dyDescent="0.2"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</row>
    <row r="496" spans="20:65" x14ac:dyDescent="0.2"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</row>
    <row r="497" spans="20:65" x14ac:dyDescent="0.2"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</row>
    <row r="498" spans="20:65" x14ac:dyDescent="0.2"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</row>
    <row r="499" spans="20:65" x14ac:dyDescent="0.2"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</row>
    <row r="500" spans="20:65" x14ac:dyDescent="0.2"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</row>
    <row r="501" spans="20:65" x14ac:dyDescent="0.2"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</row>
    <row r="502" spans="20:65" x14ac:dyDescent="0.2"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</row>
    <row r="503" spans="20:65" x14ac:dyDescent="0.2"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</row>
    <row r="504" spans="20:65" x14ac:dyDescent="0.2"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</row>
    <row r="505" spans="20:65" x14ac:dyDescent="0.2"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</row>
    <row r="506" spans="20:65" x14ac:dyDescent="0.2"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</row>
    <row r="507" spans="20:65" x14ac:dyDescent="0.2"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</row>
    <row r="508" spans="20:65" x14ac:dyDescent="0.2"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</row>
    <row r="509" spans="20:65" x14ac:dyDescent="0.2"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</row>
    <row r="510" spans="20:65" x14ac:dyDescent="0.2"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</row>
    <row r="511" spans="20:65" x14ac:dyDescent="0.2"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</row>
    <row r="512" spans="20:65" x14ac:dyDescent="0.2"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</row>
    <row r="513" spans="20:65" x14ac:dyDescent="0.2"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</row>
    <row r="514" spans="20:65" x14ac:dyDescent="0.2"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</row>
    <row r="515" spans="20:65" x14ac:dyDescent="0.2"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</row>
    <row r="516" spans="20:65" x14ac:dyDescent="0.2"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</row>
    <row r="517" spans="20:65" x14ac:dyDescent="0.2"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</row>
    <row r="518" spans="20:65" x14ac:dyDescent="0.2"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</row>
    <row r="519" spans="20:65" x14ac:dyDescent="0.2"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</row>
    <row r="520" spans="20:65" x14ac:dyDescent="0.2"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</row>
    <row r="521" spans="20:65" x14ac:dyDescent="0.2"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</row>
    <row r="522" spans="20:65" x14ac:dyDescent="0.2"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</row>
    <row r="523" spans="20:65" x14ac:dyDescent="0.2"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</row>
    <row r="524" spans="20:65" x14ac:dyDescent="0.2"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</row>
    <row r="525" spans="20:65" x14ac:dyDescent="0.2"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</row>
    <row r="526" spans="20:65" x14ac:dyDescent="0.2"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</row>
    <row r="527" spans="20:65" x14ac:dyDescent="0.2"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</row>
    <row r="528" spans="20:65" x14ac:dyDescent="0.2"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</row>
    <row r="529" spans="20:65" x14ac:dyDescent="0.2"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</row>
    <row r="530" spans="20:65" x14ac:dyDescent="0.2"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</row>
    <row r="531" spans="20:65" x14ac:dyDescent="0.2"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</row>
    <row r="532" spans="20:65" x14ac:dyDescent="0.2"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</row>
    <row r="533" spans="20:65" x14ac:dyDescent="0.2"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</row>
    <row r="534" spans="20:65" x14ac:dyDescent="0.2"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</row>
    <row r="535" spans="20:65" x14ac:dyDescent="0.2"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</row>
    <row r="536" spans="20:65" x14ac:dyDescent="0.2"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</row>
    <row r="537" spans="20:65" x14ac:dyDescent="0.2"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</row>
    <row r="538" spans="20:65" x14ac:dyDescent="0.2"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</row>
    <row r="539" spans="20:65" x14ac:dyDescent="0.2"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</row>
    <row r="540" spans="20:65" x14ac:dyDescent="0.2"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</row>
    <row r="541" spans="20:65" x14ac:dyDescent="0.2"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</row>
    <row r="542" spans="20:65" x14ac:dyDescent="0.2"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</row>
    <row r="543" spans="20:65" x14ac:dyDescent="0.2"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</row>
    <row r="544" spans="20:65" x14ac:dyDescent="0.2"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</row>
    <row r="545" spans="20:65" x14ac:dyDescent="0.2"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</row>
    <row r="546" spans="20:65" x14ac:dyDescent="0.2"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</row>
    <row r="547" spans="20:65" x14ac:dyDescent="0.2"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</row>
    <row r="548" spans="20:65" x14ac:dyDescent="0.2"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</row>
    <row r="549" spans="20:65" x14ac:dyDescent="0.2"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</row>
    <row r="550" spans="20:65" x14ac:dyDescent="0.2"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</row>
    <row r="551" spans="20:65" x14ac:dyDescent="0.2"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</row>
    <row r="552" spans="20:65" x14ac:dyDescent="0.2"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</row>
    <row r="553" spans="20:65" x14ac:dyDescent="0.2"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</row>
    <row r="554" spans="20:65" x14ac:dyDescent="0.2"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</row>
    <row r="555" spans="20:65" x14ac:dyDescent="0.2"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</row>
    <row r="556" spans="20:65" x14ac:dyDescent="0.2"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</row>
    <row r="557" spans="20:65" x14ac:dyDescent="0.2"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</row>
    <row r="558" spans="20:65" x14ac:dyDescent="0.2"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</row>
    <row r="559" spans="20:65" x14ac:dyDescent="0.2"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</row>
    <row r="560" spans="20:65" x14ac:dyDescent="0.2"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</row>
    <row r="561" spans="20:65" x14ac:dyDescent="0.2"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</row>
    <row r="562" spans="20:65" x14ac:dyDescent="0.2"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</row>
    <row r="563" spans="20:65" x14ac:dyDescent="0.2"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</row>
    <row r="564" spans="20:65" x14ac:dyDescent="0.2"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</row>
    <row r="565" spans="20:65" x14ac:dyDescent="0.2"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</row>
    <row r="566" spans="20:65" x14ac:dyDescent="0.2"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</row>
    <row r="567" spans="20:65" x14ac:dyDescent="0.2"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</row>
    <row r="568" spans="20:65" x14ac:dyDescent="0.2"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</row>
    <row r="569" spans="20:65" x14ac:dyDescent="0.2"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</row>
    <row r="570" spans="20:65" x14ac:dyDescent="0.2"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</row>
    <row r="571" spans="20:65" x14ac:dyDescent="0.2"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</row>
    <row r="572" spans="20:65" x14ac:dyDescent="0.2"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</row>
    <row r="573" spans="20:65" x14ac:dyDescent="0.2"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</row>
    <row r="574" spans="20:65" x14ac:dyDescent="0.2"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</row>
    <row r="575" spans="20:65" x14ac:dyDescent="0.2"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</row>
    <row r="576" spans="20:65" x14ac:dyDescent="0.2"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</row>
    <row r="577" spans="20:65" x14ac:dyDescent="0.2"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</row>
    <row r="578" spans="20:65" x14ac:dyDescent="0.2"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</row>
    <row r="579" spans="20:65" x14ac:dyDescent="0.2"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</row>
    <row r="580" spans="20:65" x14ac:dyDescent="0.2"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</row>
    <row r="581" spans="20:65" x14ac:dyDescent="0.2"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</row>
    <row r="582" spans="20:65" x14ac:dyDescent="0.2"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</row>
    <row r="583" spans="20:65" x14ac:dyDescent="0.2"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</row>
    <row r="584" spans="20:65" x14ac:dyDescent="0.2"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</row>
    <row r="585" spans="20:65" x14ac:dyDescent="0.2"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</row>
    <row r="586" spans="20:65" x14ac:dyDescent="0.2"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</row>
    <row r="587" spans="20:65" x14ac:dyDescent="0.2"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</row>
    <row r="588" spans="20:65" x14ac:dyDescent="0.2"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</row>
    <row r="589" spans="20:65" x14ac:dyDescent="0.2"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</row>
    <row r="590" spans="20:65" x14ac:dyDescent="0.2"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</row>
    <row r="591" spans="20:65" x14ac:dyDescent="0.2"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</row>
    <row r="592" spans="20:65" x14ac:dyDescent="0.2"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</row>
    <row r="593" spans="20:65" x14ac:dyDescent="0.2"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</row>
    <row r="594" spans="20:65" x14ac:dyDescent="0.2"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</row>
    <row r="595" spans="20:65" x14ac:dyDescent="0.2"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</row>
    <row r="596" spans="20:65" x14ac:dyDescent="0.2"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</row>
    <row r="597" spans="20:65" x14ac:dyDescent="0.2"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</row>
    <row r="598" spans="20:65" x14ac:dyDescent="0.2"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</row>
    <row r="599" spans="20:65" x14ac:dyDescent="0.2"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</row>
    <row r="600" spans="20:65" x14ac:dyDescent="0.2"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</row>
    <row r="601" spans="20:65" x14ac:dyDescent="0.2"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</row>
    <row r="602" spans="20:65" x14ac:dyDescent="0.2"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</row>
    <row r="603" spans="20:65" x14ac:dyDescent="0.2"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</row>
    <row r="604" spans="20:65" x14ac:dyDescent="0.2"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</row>
    <row r="605" spans="20:65" x14ac:dyDescent="0.2"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</row>
    <row r="606" spans="20:65" x14ac:dyDescent="0.2"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</row>
    <row r="607" spans="20:65" x14ac:dyDescent="0.2"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</row>
    <row r="608" spans="20:65" x14ac:dyDescent="0.2"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</row>
    <row r="609" spans="20:65" x14ac:dyDescent="0.2"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</row>
    <row r="610" spans="20:65" x14ac:dyDescent="0.2"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</row>
    <row r="611" spans="20:65" x14ac:dyDescent="0.2"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</row>
    <row r="612" spans="20:65" x14ac:dyDescent="0.2"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</row>
    <row r="613" spans="20:65" x14ac:dyDescent="0.2"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</row>
    <row r="614" spans="20:65" x14ac:dyDescent="0.2"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</row>
    <row r="615" spans="20:65" x14ac:dyDescent="0.2"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</row>
    <row r="616" spans="20:65" x14ac:dyDescent="0.2"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</row>
    <row r="617" spans="20:65" x14ac:dyDescent="0.2"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</row>
    <row r="618" spans="20:65" x14ac:dyDescent="0.2"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</row>
    <row r="619" spans="20:65" x14ac:dyDescent="0.2"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</row>
    <row r="620" spans="20:65" x14ac:dyDescent="0.2"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</row>
    <row r="621" spans="20:65" x14ac:dyDescent="0.2"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</row>
    <row r="622" spans="20:65" x14ac:dyDescent="0.2"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</row>
  </sheetData>
  <sheetProtection algorithmName="SHA-512" hashValue="1LETnxWAfYGA6EqfjDTEeEkKEwOFsQTWU8Vb7KaWRf5A3umU+LuR33l1r87aZok9z/rW5SpoW8jFS+hSapVq9w==" saltValue="iyqfRyun0YEHMbagBlhQD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30DF-5858-E34A-ADF6-F959F29C950A}">
  <sheetPr codeName="Sheet5">
    <tabColor theme="5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78" customWidth="1"/>
    <col min="2" max="2" width="20.1640625" style="78" customWidth="1"/>
    <col min="3" max="3" width="15" style="78" customWidth="1"/>
    <col min="4" max="13" width="14.1640625" style="78" customWidth="1"/>
    <col min="14" max="15" width="14.1640625" style="78" hidden="1" customWidth="1"/>
    <col min="16" max="29" width="14.1640625" style="78" customWidth="1"/>
    <col min="30" max="65" width="12.5" style="78" customWidth="1"/>
    <col min="66" max="16384" width="10.83203125" style="78"/>
  </cols>
  <sheetData>
    <row r="1" spans="1:65" x14ac:dyDescent="0.2">
      <c r="A1" s="77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</row>
    <row r="2" spans="1:65" x14ac:dyDescent="0.2">
      <c r="A2" s="79" t="s">
        <v>80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</row>
    <row r="3" spans="1:65" ht="16" thickBot="1" x14ac:dyDescent="0.25">
      <c r="A3" s="77"/>
      <c r="B3" s="80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42</v>
      </c>
      <c r="S7" s="93" t="s">
        <v>79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</row>
    <row r="8" spans="1:65" ht="20" customHeight="1" x14ac:dyDescent="0.2">
      <c r="A8" s="295" t="str">
        <f>'WA Apr 2018'!D2</f>
        <v>South West</v>
      </c>
      <c r="B8" s="111" t="str">
        <f>'WA Apr 2018'!F2</f>
        <v>Alinta Energy</v>
      </c>
      <c r="C8" s="112" t="str">
        <f>'WA Apr 2018'!G2</f>
        <v>Business</v>
      </c>
      <c r="D8" s="113">
        <f>365*'WA Apr 2018'!H2/100</f>
        <v>130.37799999999999</v>
      </c>
      <c r="E8" s="114">
        <f>IF($C$5*'WA Apr 2018'!AK2/'WA Apr 2018'!AI2&gt;='WA Apr 2018'!J2,('WA Apr 2018'!J2*'WA Apr 2018'!O2/100)*'WA Apr 2018'!AI2,($C$5*'WA Apr 2018'!AK2/'WA Apr 2018'!AI2*'WA Apr 2018'!O2/100)*'WA Apr 2018'!AI2)</f>
        <v>1690</v>
      </c>
      <c r="F8" s="113">
        <f>IF(($C$5*'WA Apr 2018'!AK2/'WA Apr 2018'!AI2&gt;'WA Apr 2018'!N2),($C$5*'WA Apr 2018'!AK2/'WA Apr 2018'!AI2-'WA Apr 2018'!N2)*'WA Apr 2018'!T2/100*'WA Apr 2018'!AI2,0)</f>
        <v>0</v>
      </c>
      <c r="G8" s="113">
        <f>IF($C$5*'WA Apr 2018'!AL2/'WA Apr 2018'!AJ2&gt;='WA Apr 2018'!J2,('WA Apr 2018'!J2*'WA Apr 2018'!U2/100)*'WA Apr 2018'!AJ2,($C$5*'WA Apr 2018'!AL2/'WA Apr 2018'!AJ2*'WA Apr 2018'!U2/100)*'WA Apr 2018'!AJ2)</f>
        <v>1690</v>
      </c>
      <c r="H8" s="113">
        <f>IF(($C$5*'WA Apr 2018'!AL2/'WA Apr 2018'!AJ2&gt;'WA Apr 2018'!N2),($C$5*'WA Apr 2018'!AL2/'WA Apr 2018'!AJ2-'WA Apr 2018'!N2)*'WA Apr 2018'!Z2/100*'WA Apr 2018'!AJ2,0)</f>
        <v>0</v>
      </c>
      <c r="I8" s="115">
        <f>SUM(D8:H8)</f>
        <v>3510.3779999999997</v>
      </c>
      <c r="J8" s="116">
        <f>'WA Apr 2018'!AM2</f>
        <v>0</v>
      </c>
      <c r="K8" s="116">
        <f>'WA Apr 2018'!AN2</f>
        <v>0</v>
      </c>
      <c r="L8" s="116">
        <f>'WA Apr 2018'!AO2</f>
        <v>0</v>
      </c>
      <c r="M8" s="116">
        <f>'WA Apr 2018'!AP2</f>
        <v>0</v>
      </c>
      <c r="N8" s="115">
        <f>I8</f>
        <v>3510.3779999999997</v>
      </c>
      <c r="O8" s="115">
        <f>N8</f>
        <v>3510.3779999999997</v>
      </c>
      <c r="P8" s="115">
        <f t="shared" ref="P8:Q12" si="0">N8*1.1</f>
        <v>3861.4157999999998</v>
      </c>
      <c r="Q8" s="115">
        <f t="shared" si="0"/>
        <v>3861.4157999999998</v>
      </c>
      <c r="R8" s="117">
        <f>'WA Apr 2018'!AW2</f>
        <v>0</v>
      </c>
      <c r="S8" s="118" t="str">
        <f>'WA Apr 2018'!AX2</f>
        <v>n</v>
      </c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</row>
    <row r="9" spans="1:65" ht="20" customHeight="1" x14ac:dyDescent="0.2">
      <c r="A9" s="293"/>
      <c r="B9" s="63" t="str">
        <f>'WA Apr 2018'!F3</f>
        <v>AGL</v>
      </c>
      <c r="C9" s="119" t="str">
        <f>'WA Apr 2018'!G3</f>
        <v>Business Savers</v>
      </c>
      <c r="D9" s="120">
        <f>365*'WA Apr 2018'!H3/100</f>
        <v>61.356499999999997</v>
      </c>
      <c r="E9" s="121">
        <f>IF($C$5*'WA Apr 2018'!AK3/'WA Apr 2018'!AI3&gt;='WA Apr 2018'!J3,('WA Apr 2018'!J3*'WA Apr 2018'!O3/100)*'WA Apr 2018'!AI3,($C$5*'WA Apr 2018'!AK3/'WA Apr 2018'!AI3*'WA Apr 2018'!O3/100)*'WA Apr 2018'!AI3)</f>
        <v>1690</v>
      </c>
      <c r="F9" s="120">
        <f>IF(($C$5*'WA Apr 2018'!AK3/'WA Apr 2018'!AI3&gt;'WA Apr 2018'!N3),($C$5*'WA Apr 2018'!AK3/'WA Apr 2018'!AI3-'WA Apr 2018'!N3)*'WA Apr 2018'!T3/100*'WA Apr 2018'!AI3,0)</f>
        <v>0</v>
      </c>
      <c r="G9" s="120">
        <f>IF($C$5*'WA Apr 2018'!AL3/'WA Apr 2018'!AJ3&gt;='WA Apr 2018'!J3,('WA Apr 2018'!J3*'WA Apr 2018'!U3/100)*'WA Apr 2018'!AJ3,($C$5*'WA Apr 2018'!AL3/'WA Apr 2018'!AJ3*'WA Apr 2018'!U3/100)*'WA Apr 2018'!AJ3)</f>
        <v>1690</v>
      </c>
      <c r="H9" s="120">
        <f>IF(($C$5*'WA Apr 2018'!AL3/'WA Apr 2018'!AJ3&gt;'WA Apr 2018'!N3),($C$5*'WA Apr 2018'!AL3/'WA Apr 2018'!AJ3-'WA Apr 2018'!N3)*'WA Apr 2018'!Z3/100*'WA Apr 2018'!AJ3,0)</f>
        <v>0</v>
      </c>
      <c r="I9" s="122">
        <f>SUM(D9:H9)</f>
        <v>3441.3564999999999</v>
      </c>
      <c r="J9" s="123">
        <f>'WA Apr 2018'!AM3</f>
        <v>0</v>
      </c>
      <c r="K9" s="123">
        <f>'WA Apr 2018'!AN3</f>
        <v>25</v>
      </c>
      <c r="L9" s="123">
        <f>'WA Apr 2018'!AO3</f>
        <v>0</v>
      </c>
      <c r="M9" s="123">
        <f>'WA Apr 2018'!AP3</f>
        <v>0</v>
      </c>
      <c r="N9" s="124">
        <f>(I9)-(I9-D9)*K9/100</f>
        <v>2596.3564999999999</v>
      </c>
      <c r="O9" s="122">
        <f>N9</f>
        <v>2596.3564999999999</v>
      </c>
      <c r="P9" s="122">
        <f t="shared" si="0"/>
        <v>2855.99215</v>
      </c>
      <c r="Q9" s="122">
        <f t="shared" si="0"/>
        <v>2855.99215</v>
      </c>
      <c r="R9" s="125">
        <f>'WA Apr 2018'!AW3</f>
        <v>0</v>
      </c>
      <c r="S9" s="126" t="str">
        <f>'WA Apr 2018'!AX3</f>
        <v>n</v>
      </c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</row>
    <row r="10" spans="1:65" ht="20" customHeight="1" thickBot="1" x14ac:dyDescent="0.25">
      <c r="A10" s="294"/>
      <c r="B10" s="65" t="str">
        <f>'WA Apr 2018'!F4</f>
        <v>Origin</v>
      </c>
      <c r="C10" s="65" t="str">
        <f>'WA Apr 2018'!G4</f>
        <v>Business Saver</v>
      </c>
      <c r="D10" s="95">
        <f>365*'WA Apr 2018'!H4/100</f>
        <v>61.393000000000001</v>
      </c>
      <c r="E10" s="96">
        <f>IF($C$5*'WA Apr 2018'!AK4/'WA Apr 2018'!AI4&gt;='WA Apr 2018'!J4,('WA Apr 2018'!J4*'WA Apr 2018'!O4/100)*'WA Apr 2018'!AI4,($C$5*'WA Apr 2018'!AK4/'WA Apr 2018'!AI4*'WA Apr 2018'!O4/100)*'WA Apr 2018'!AI4)</f>
        <v>1690</v>
      </c>
      <c r="F10" s="95">
        <f>IF(($C$5*'WA Apr 2018'!AK4/'WA Apr 2018'!AI4&gt;'WA Apr 2018'!N4),($C$5*'WA Apr 2018'!AK4/'WA Apr 2018'!AI4-'WA Apr 2018'!N4)*'WA Apr 2018'!T4/100*'WA Apr 2018'!AI4,0)</f>
        <v>0</v>
      </c>
      <c r="G10" s="95">
        <f>IF($C$5*'WA Apr 2018'!AL4/'WA Apr 2018'!AJ4&gt;='WA Apr 2018'!J4,('WA Apr 2018'!J4*'WA Apr 2018'!U4/100)*'WA Apr 2018'!AJ4,($C$5*'WA Apr 2018'!AL4/'WA Apr 2018'!AJ4*'WA Apr 2018'!U4/100)*'WA Apr 2018'!AJ4)</f>
        <v>1690</v>
      </c>
      <c r="H10" s="95">
        <f>IF(($C$5*'WA Apr 2018'!AL4/'WA Apr 2018'!AJ4&gt;'WA Apr 2018'!N4),($C$5*'WA Apr 2018'!AL4/'WA Apr 2018'!AJ4-'WA Apr 2018'!N4)*'WA Apr 2018'!Z4/100*'WA Apr 2018'!AJ4,0)</f>
        <v>0</v>
      </c>
      <c r="I10" s="97">
        <f>SUM(D10:H10)</f>
        <v>3441.393</v>
      </c>
      <c r="J10" s="98">
        <f>'WA Apr 2018'!AM4</f>
        <v>0</v>
      </c>
      <c r="K10" s="98">
        <f>'WA Apr 2018'!AN4</f>
        <v>32</v>
      </c>
      <c r="L10" s="98">
        <f>'WA Apr 2018'!AO4</f>
        <v>0</v>
      </c>
      <c r="M10" s="98">
        <f>'WA Apr 2018'!AP4</f>
        <v>0</v>
      </c>
      <c r="N10" s="127">
        <f>(I10)-(I10-D10)*K10/100</f>
        <v>2359.7930000000001</v>
      </c>
      <c r="O10" s="97">
        <f>N10</f>
        <v>2359.7930000000001</v>
      </c>
      <c r="P10" s="97">
        <f t="shared" si="0"/>
        <v>2595.7723000000005</v>
      </c>
      <c r="Q10" s="97">
        <f t="shared" si="0"/>
        <v>2595.7723000000005</v>
      </c>
      <c r="R10" s="99">
        <f>'WA Apr 2018'!AW4</f>
        <v>0</v>
      </c>
      <c r="S10" s="100" t="str">
        <f>'WA Apr 2018'!AX4</f>
        <v>n</v>
      </c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</row>
    <row r="11" spans="1:65" ht="20" customHeight="1" thickTop="1" thickBot="1" x14ac:dyDescent="0.25">
      <c r="A11" s="128" t="str">
        <f>'WA Apr 2018'!D5</f>
        <v>Albany</v>
      </c>
      <c r="B11" s="65" t="str">
        <f>'WA Apr 2018'!F5</f>
        <v>Alinta Energy</v>
      </c>
      <c r="C11" s="65" t="str">
        <f>'WA Apr 2018'!G5</f>
        <v>Business</v>
      </c>
      <c r="D11" s="95">
        <f>365*'WA Apr 2018'!H5/100</f>
        <v>145.197</v>
      </c>
      <c r="E11" s="101">
        <f>($C$5*'WA Apr 2018'!O5/100)/2</f>
        <v>2110</v>
      </c>
      <c r="F11" s="96">
        <v>0</v>
      </c>
      <c r="G11" s="101">
        <f>($C$5*'WA Apr 2018'!U5/100)/2</f>
        <v>2110</v>
      </c>
      <c r="H11" s="95">
        <v>0</v>
      </c>
      <c r="I11" s="97">
        <f t="shared" ref="I11:I12" si="1">SUM(D11:H11)</f>
        <v>4365.1970000000001</v>
      </c>
      <c r="J11" s="98">
        <f>'WA Apr 2018'!AM5</f>
        <v>0</v>
      </c>
      <c r="K11" s="98">
        <f>'WA Apr 2018'!AN5</f>
        <v>0</v>
      </c>
      <c r="L11" s="98">
        <f>'WA Apr 2018'!AO5</f>
        <v>0</v>
      </c>
      <c r="M11" s="98">
        <f>'WA Apr 2018'!AP5</f>
        <v>0</v>
      </c>
      <c r="N11" s="97">
        <f t="shared" ref="N11:N12" si="2">I11</f>
        <v>4365.1970000000001</v>
      </c>
      <c r="O11" s="97">
        <f t="shared" ref="O11:O12" si="3">N11</f>
        <v>4365.1970000000001</v>
      </c>
      <c r="P11" s="97">
        <f t="shared" si="0"/>
        <v>4801.7167000000009</v>
      </c>
      <c r="Q11" s="97">
        <f t="shared" si="0"/>
        <v>4801.7167000000009</v>
      </c>
      <c r="R11" s="99">
        <f>'WA Apr 2018'!AW5</f>
        <v>0</v>
      </c>
      <c r="S11" s="100" t="str">
        <f>'WA Apr 2018'!AX5</f>
        <v>n</v>
      </c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</row>
    <row r="12" spans="1:65" ht="20" customHeight="1" thickTop="1" thickBot="1" x14ac:dyDescent="0.25">
      <c r="A12" s="129" t="str">
        <f>'WA Apr 2018'!D6</f>
        <v>Kalgoorlie</v>
      </c>
      <c r="B12" s="103" t="str">
        <f>'WA Apr 2018'!F6</f>
        <v>Alinta Energy</v>
      </c>
      <c r="C12" s="103" t="str">
        <f>'WA Apr 2018'!G6</f>
        <v>Business</v>
      </c>
      <c r="D12" s="104">
        <f>365*'WA Apr 2018'!H6/100</f>
        <v>226.99349999999998</v>
      </c>
      <c r="E12" s="105">
        <f>($C$5*'WA Apr 2018'!O6/100)/2</f>
        <v>1535</v>
      </c>
      <c r="F12" s="106">
        <v>0</v>
      </c>
      <c r="G12" s="105">
        <f>($C$5*'WA Apr 2018'!U6/100)/2</f>
        <v>1535</v>
      </c>
      <c r="H12" s="104">
        <v>0</v>
      </c>
      <c r="I12" s="107">
        <f t="shared" si="1"/>
        <v>3296.9935</v>
      </c>
      <c r="J12" s="108">
        <f>'WA Apr 2018'!AM6</f>
        <v>0</v>
      </c>
      <c r="K12" s="108">
        <f>'WA Apr 2018'!AN6</f>
        <v>0</v>
      </c>
      <c r="L12" s="108">
        <f>'WA Apr 2018'!AO6</f>
        <v>0</v>
      </c>
      <c r="M12" s="108">
        <f>'WA Apr 2018'!AP6</f>
        <v>0</v>
      </c>
      <c r="N12" s="107">
        <f t="shared" si="2"/>
        <v>3296.9935</v>
      </c>
      <c r="O12" s="107">
        <f t="shared" si="3"/>
        <v>3296.9935</v>
      </c>
      <c r="P12" s="107">
        <f t="shared" si="0"/>
        <v>3626.6928500000004</v>
      </c>
      <c r="Q12" s="107">
        <f t="shared" si="0"/>
        <v>3626.6928500000004</v>
      </c>
      <c r="R12" s="109">
        <f>'WA Apr 2018'!AW6</f>
        <v>0</v>
      </c>
      <c r="S12" s="110" t="str">
        <f>'WA Apr 2018'!AX6</f>
        <v>n</v>
      </c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</row>
    <row r="13" spans="1:65" x14ac:dyDescent="0.2"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</row>
    <row r="14" spans="1:65" x14ac:dyDescent="0.2"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</row>
    <row r="15" spans="1:65" x14ac:dyDescent="0.2"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</row>
    <row r="16" spans="1:65" x14ac:dyDescent="0.2"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</row>
    <row r="17" spans="20:65" x14ac:dyDescent="0.2"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</row>
    <row r="18" spans="20:65" x14ac:dyDescent="0.2"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</row>
    <row r="19" spans="20:65" x14ac:dyDescent="0.2"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</row>
    <row r="20" spans="20:65" x14ac:dyDescent="0.2"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</row>
    <row r="21" spans="20:65" x14ac:dyDescent="0.2"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</row>
    <row r="22" spans="20:65" x14ac:dyDescent="0.2"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</row>
    <row r="23" spans="20:65" x14ac:dyDescent="0.2"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</row>
    <row r="24" spans="20:65" x14ac:dyDescent="0.2"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</row>
    <row r="25" spans="20:65" x14ac:dyDescent="0.2"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</row>
    <row r="26" spans="20:65" x14ac:dyDescent="0.2"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</row>
    <row r="27" spans="20:65" x14ac:dyDescent="0.2"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</row>
    <row r="28" spans="20:65" x14ac:dyDescent="0.2"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</row>
    <row r="29" spans="20:65" x14ac:dyDescent="0.2"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</row>
    <row r="30" spans="20:65" x14ac:dyDescent="0.2"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</row>
    <row r="31" spans="20:65" x14ac:dyDescent="0.2"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</row>
    <row r="32" spans="20:65" x14ac:dyDescent="0.2"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</row>
    <row r="33" spans="20:65" x14ac:dyDescent="0.2"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</row>
    <row r="34" spans="20:65" x14ac:dyDescent="0.2"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</row>
    <row r="35" spans="20:65" x14ac:dyDescent="0.2"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</row>
    <row r="36" spans="20:65" x14ac:dyDescent="0.2"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</row>
    <row r="37" spans="20:65" x14ac:dyDescent="0.2"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</row>
    <row r="38" spans="20:65" x14ac:dyDescent="0.2"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</row>
    <row r="39" spans="20:65" x14ac:dyDescent="0.2"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</row>
    <row r="40" spans="20:65" x14ac:dyDescent="0.2"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</row>
    <row r="41" spans="20:65" x14ac:dyDescent="0.2"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</row>
    <row r="42" spans="20:65" x14ac:dyDescent="0.2"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</row>
    <row r="43" spans="20:65" x14ac:dyDescent="0.2"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</row>
    <row r="44" spans="20:65" x14ac:dyDescent="0.2"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</row>
    <row r="45" spans="20:65" x14ac:dyDescent="0.2"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</row>
    <row r="46" spans="20:65" x14ac:dyDescent="0.2"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</row>
    <row r="47" spans="20:65" x14ac:dyDescent="0.2"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</row>
    <row r="48" spans="20:65" x14ac:dyDescent="0.2"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</row>
    <row r="49" spans="20:65" x14ac:dyDescent="0.2"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</row>
    <row r="50" spans="20:65" x14ac:dyDescent="0.2"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</row>
    <row r="51" spans="20:65" x14ac:dyDescent="0.2"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</row>
    <row r="52" spans="20:65" x14ac:dyDescent="0.2"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</row>
    <row r="53" spans="20:65" x14ac:dyDescent="0.2"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</row>
    <row r="54" spans="20:65" x14ac:dyDescent="0.2"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</row>
    <row r="55" spans="20:65" x14ac:dyDescent="0.2"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</row>
    <row r="56" spans="20:65" x14ac:dyDescent="0.2"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</row>
    <row r="57" spans="20:65" x14ac:dyDescent="0.2"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</row>
    <row r="58" spans="20:65" x14ac:dyDescent="0.2"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</row>
    <row r="59" spans="20:65" x14ac:dyDescent="0.2"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</row>
    <row r="60" spans="20:65" x14ac:dyDescent="0.2"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</row>
    <row r="61" spans="20:65" x14ac:dyDescent="0.2"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</row>
    <row r="62" spans="20:65" x14ac:dyDescent="0.2"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</row>
    <row r="63" spans="20:65" x14ac:dyDescent="0.2"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</row>
    <row r="64" spans="20:65" x14ac:dyDescent="0.2"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</row>
    <row r="65" spans="20:65" x14ac:dyDescent="0.2"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</row>
    <row r="66" spans="20:65" x14ac:dyDescent="0.2"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</row>
    <row r="67" spans="20:65" x14ac:dyDescent="0.2"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</row>
    <row r="68" spans="20:65" x14ac:dyDescent="0.2"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</row>
    <row r="69" spans="20:65" x14ac:dyDescent="0.2"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</row>
    <row r="70" spans="20:65" x14ac:dyDescent="0.2"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</row>
    <row r="71" spans="20:65" x14ac:dyDescent="0.2"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</row>
    <row r="72" spans="20:65" x14ac:dyDescent="0.2"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</row>
    <row r="73" spans="20:65" x14ac:dyDescent="0.2"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</row>
    <row r="74" spans="20:65" x14ac:dyDescent="0.2"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</row>
    <row r="75" spans="20:65" x14ac:dyDescent="0.2"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</row>
    <row r="76" spans="20:65" x14ac:dyDescent="0.2"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</row>
    <row r="77" spans="20:65" x14ac:dyDescent="0.2"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</row>
    <row r="78" spans="20:65" x14ac:dyDescent="0.2"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</row>
    <row r="79" spans="20:65" x14ac:dyDescent="0.2"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</row>
    <row r="80" spans="20:65" x14ac:dyDescent="0.2"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</row>
    <row r="81" spans="20:65" x14ac:dyDescent="0.2"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</row>
    <row r="82" spans="20:65" x14ac:dyDescent="0.2"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</row>
    <row r="83" spans="20:65" x14ac:dyDescent="0.2"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</row>
    <row r="84" spans="20:65" x14ac:dyDescent="0.2"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</row>
    <row r="85" spans="20:65" x14ac:dyDescent="0.2"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</row>
    <row r="86" spans="20:65" x14ac:dyDescent="0.2"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</row>
    <row r="87" spans="20:65" x14ac:dyDescent="0.2"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</row>
    <row r="88" spans="20:65" x14ac:dyDescent="0.2"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</row>
    <row r="89" spans="20:65" x14ac:dyDescent="0.2"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</row>
    <row r="90" spans="20:65" x14ac:dyDescent="0.2"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</row>
    <row r="91" spans="20:65" x14ac:dyDescent="0.2"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</row>
    <row r="92" spans="20:65" x14ac:dyDescent="0.2"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</row>
    <row r="93" spans="20:65" x14ac:dyDescent="0.2"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</row>
    <row r="94" spans="20:65" x14ac:dyDescent="0.2"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</row>
    <row r="95" spans="20:65" x14ac:dyDescent="0.2"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</row>
    <row r="96" spans="20:65" x14ac:dyDescent="0.2"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</row>
    <row r="97" spans="20:65" x14ac:dyDescent="0.2"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</row>
    <row r="98" spans="20:65" x14ac:dyDescent="0.2"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</row>
    <row r="99" spans="20:65" x14ac:dyDescent="0.2"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</row>
    <row r="100" spans="20:65" x14ac:dyDescent="0.2"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</row>
    <row r="101" spans="20:65" x14ac:dyDescent="0.2"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</row>
    <row r="102" spans="20:65" x14ac:dyDescent="0.2"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</row>
    <row r="103" spans="20:65" x14ac:dyDescent="0.2"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</row>
    <row r="104" spans="20:65" x14ac:dyDescent="0.2"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</row>
    <row r="105" spans="20:65" x14ac:dyDescent="0.2"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</row>
    <row r="106" spans="20:65" x14ac:dyDescent="0.2"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</row>
    <row r="107" spans="20:65" x14ac:dyDescent="0.2"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</row>
    <row r="108" spans="20:65" x14ac:dyDescent="0.2"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</row>
    <row r="109" spans="20:65" x14ac:dyDescent="0.2"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</row>
    <row r="110" spans="20:65" x14ac:dyDescent="0.2"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</row>
    <row r="111" spans="20:65" x14ac:dyDescent="0.2"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</row>
    <row r="112" spans="20:65" x14ac:dyDescent="0.2"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</row>
    <row r="113" spans="20:65" x14ac:dyDescent="0.2"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</row>
    <row r="114" spans="20:65" x14ac:dyDescent="0.2"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</row>
    <row r="115" spans="20:65" x14ac:dyDescent="0.2"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</row>
    <row r="116" spans="20:65" x14ac:dyDescent="0.2"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</row>
    <row r="117" spans="20:65" x14ac:dyDescent="0.2"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</row>
    <row r="118" spans="20:65" x14ac:dyDescent="0.2"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</row>
    <row r="119" spans="20:65" x14ac:dyDescent="0.2"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</row>
    <row r="120" spans="20:65" x14ac:dyDescent="0.2"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</row>
    <row r="121" spans="20:65" x14ac:dyDescent="0.2"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</row>
    <row r="122" spans="20:65" x14ac:dyDescent="0.2"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</row>
    <row r="123" spans="20:65" x14ac:dyDescent="0.2"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</row>
    <row r="124" spans="20:65" x14ac:dyDescent="0.2"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</row>
    <row r="125" spans="20:65" x14ac:dyDescent="0.2"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</row>
    <row r="126" spans="20:65" x14ac:dyDescent="0.2"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</row>
    <row r="127" spans="20:65" x14ac:dyDescent="0.2"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</row>
    <row r="128" spans="20:65" x14ac:dyDescent="0.2"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</row>
    <row r="129" spans="20:65" x14ac:dyDescent="0.2"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</row>
    <row r="130" spans="20:65" x14ac:dyDescent="0.2"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</row>
    <row r="131" spans="20:65" x14ac:dyDescent="0.2"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</row>
    <row r="132" spans="20:65" x14ac:dyDescent="0.2"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</row>
    <row r="133" spans="20:65" x14ac:dyDescent="0.2"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</row>
    <row r="134" spans="20:65" x14ac:dyDescent="0.2"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</row>
    <row r="135" spans="20:65" x14ac:dyDescent="0.2"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</row>
    <row r="136" spans="20:65" x14ac:dyDescent="0.2"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</row>
    <row r="137" spans="20:65" x14ac:dyDescent="0.2"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</row>
    <row r="138" spans="20:65" x14ac:dyDescent="0.2"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</row>
    <row r="139" spans="20:65" x14ac:dyDescent="0.2"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</row>
    <row r="140" spans="20:65" x14ac:dyDescent="0.2"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</row>
    <row r="141" spans="20:65" x14ac:dyDescent="0.2"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</row>
    <row r="142" spans="20:65" x14ac:dyDescent="0.2"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</row>
    <row r="143" spans="20:65" x14ac:dyDescent="0.2"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</row>
    <row r="144" spans="20:65" x14ac:dyDescent="0.2"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</row>
    <row r="145" spans="20:65" x14ac:dyDescent="0.2"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</row>
    <row r="146" spans="20:65" x14ac:dyDescent="0.2"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</row>
    <row r="147" spans="20:65" x14ac:dyDescent="0.2"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</row>
    <row r="148" spans="20:65" x14ac:dyDescent="0.2"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</row>
    <row r="149" spans="20:65" x14ac:dyDescent="0.2"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</row>
    <row r="150" spans="20:65" x14ac:dyDescent="0.2"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</row>
    <row r="151" spans="20:65" x14ac:dyDescent="0.2"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</row>
    <row r="152" spans="20:65" x14ac:dyDescent="0.2"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</row>
    <row r="153" spans="20:65" x14ac:dyDescent="0.2"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</row>
    <row r="154" spans="20:65" x14ac:dyDescent="0.2"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</row>
    <row r="155" spans="20:65" x14ac:dyDescent="0.2"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</row>
    <row r="156" spans="20:65" x14ac:dyDescent="0.2"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</row>
    <row r="157" spans="20:65" x14ac:dyDescent="0.2"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</row>
    <row r="158" spans="20:65" x14ac:dyDescent="0.2"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</row>
    <row r="159" spans="20:65" x14ac:dyDescent="0.2"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</row>
    <row r="160" spans="20:65" x14ac:dyDescent="0.2"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</row>
    <row r="161" spans="20:65" x14ac:dyDescent="0.2"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</row>
    <row r="162" spans="20:65" x14ac:dyDescent="0.2"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</row>
    <row r="163" spans="20:65" x14ac:dyDescent="0.2"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</row>
    <row r="164" spans="20:65" x14ac:dyDescent="0.2"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</row>
    <row r="165" spans="20:65" x14ac:dyDescent="0.2"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</row>
    <row r="166" spans="20:65" x14ac:dyDescent="0.2"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</row>
    <row r="167" spans="20:65" x14ac:dyDescent="0.2"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</row>
    <row r="168" spans="20:65" x14ac:dyDescent="0.2"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</row>
    <row r="169" spans="20:65" x14ac:dyDescent="0.2"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</row>
    <row r="170" spans="20:65" x14ac:dyDescent="0.2"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</row>
    <row r="171" spans="20:65" x14ac:dyDescent="0.2"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</row>
    <row r="172" spans="20:65" x14ac:dyDescent="0.2"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</row>
    <row r="173" spans="20:65" x14ac:dyDescent="0.2"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</row>
    <row r="174" spans="20:65" x14ac:dyDescent="0.2"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</row>
    <row r="175" spans="20:65" x14ac:dyDescent="0.2"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</row>
    <row r="176" spans="20:65" x14ac:dyDescent="0.2"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</row>
    <row r="177" spans="20:65" x14ac:dyDescent="0.2"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</row>
    <row r="178" spans="20:65" x14ac:dyDescent="0.2"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</row>
    <row r="179" spans="20:65" x14ac:dyDescent="0.2"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</row>
    <row r="180" spans="20:65" x14ac:dyDescent="0.2"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</row>
    <row r="181" spans="20:65" x14ac:dyDescent="0.2"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</row>
    <row r="182" spans="20:65" x14ac:dyDescent="0.2"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</row>
    <row r="183" spans="20:65" x14ac:dyDescent="0.2"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</row>
    <row r="184" spans="20:65" x14ac:dyDescent="0.2"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</row>
    <row r="185" spans="20:65" x14ac:dyDescent="0.2"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</row>
    <row r="186" spans="20:65" x14ac:dyDescent="0.2"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</row>
    <row r="187" spans="20:65" x14ac:dyDescent="0.2"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</row>
    <row r="188" spans="20:65" x14ac:dyDescent="0.2"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</row>
    <row r="189" spans="20:65" x14ac:dyDescent="0.2"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</row>
    <row r="190" spans="20:65" x14ac:dyDescent="0.2"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</row>
    <row r="191" spans="20:65" x14ac:dyDescent="0.2"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</row>
    <row r="192" spans="20:65" x14ac:dyDescent="0.2"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</row>
    <row r="193" spans="20:65" x14ac:dyDescent="0.2"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</row>
    <row r="194" spans="20:65" x14ac:dyDescent="0.2"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</row>
    <row r="195" spans="20:65" x14ac:dyDescent="0.2"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</row>
    <row r="196" spans="20:65" x14ac:dyDescent="0.2"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</row>
    <row r="197" spans="20:65" x14ac:dyDescent="0.2"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</row>
    <row r="198" spans="20:65" x14ac:dyDescent="0.2"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</row>
    <row r="199" spans="20:65" x14ac:dyDescent="0.2"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</row>
    <row r="200" spans="20:65" x14ac:dyDescent="0.2"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</row>
    <row r="201" spans="20:65" x14ac:dyDescent="0.2"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</row>
    <row r="202" spans="20:65" x14ac:dyDescent="0.2"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</row>
    <row r="203" spans="20:65" x14ac:dyDescent="0.2"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</row>
    <row r="204" spans="20:65" x14ac:dyDescent="0.2"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</row>
    <row r="205" spans="20:65" x14ac:dyDescent="0.2"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</row>
    <row r="206" spans="20:65" x14ac:dyDescent="0.2"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</row>
    <row r="207" spans="20:65" x14ac:dyDescent="0.2"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</row>
    <row r="208" spans="20:65" x14ac:dyDescent="0.2"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</row>
    <row r="209" spans="20:65" x14ac:dyDescent="0.2"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</row>
    <row r="210" spans="20:65" x14ac:dyDescent="0.2"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</row>
    <row r="211" spans="20:65" x14ac:dyDescent="0.2"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</row>
    <row r="212" spans="20:65" x14ac:dyDescent="0.2"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</row>
    <row r="213" spans="20:65" x14ac:dyDescent="0.2"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</row>
    <row r="214" spans="20:65" x14ac:dyDescent="0.2"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</row>
    <row r="215" spans="20:65" x14ac:dyDescent="0.2"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</row>
    <row r="216" spans="20:65" x14ac:dyDescent="0.2"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</row>
    <row r="217" spans="20:65" x14ac:dyDescent="0.2"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</row>
    <row r="218" spans="20:65" x14ac:dyDescent="0.2"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</row>
    <row r="219" spans="20:65" x14ac:dyDescent="0.2"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</row>
    <row r="220" spans="20:65" x14ac:dyDescent="0.2"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</row>
    <row r="221" spans="20:65" x14ac:dyDescent="0.2"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</row>
    <row r="222" spans="20:65" x14ac:dyDescent="0.2"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</row>
    <row r="223" spans="20:65" x14ac:dyDescent="0.2"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</row>
    <row r="224" spans="20:65" x14ac:dyDescent="0.2"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</row>
    <row r="225" spans="20:65" x14ac:dyDescent="0.2"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</row>
    <row r="226" spans="20:65" x14ac:dyDescent="0.2"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</row>
    <row r="227" spans="20:65" x14ac:dyDescent="0.2"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</row>
    <row r="228" spans="20:65" x14ac:dyDescent="0.2"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</row>
    <row r="229" spans="20:65" x14ac:dyDescent="0.2"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</row>
    <row r="230" spans="20:65" x14ac:dyDescent="0.2"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</row>
    <row r="231" spans="20:65" x14ac:dyDescent="0.2"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</row>
    <row r="232" spans="20:65" x14ac:dyDescent="0.2"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</row>
    <row r="233" spans="20:65" x14ac:dyDescent="0.2"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</row>
    <row r="234" spans="20:65" x14ac:dyDescent="0.2"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</row>
    <row r="235" spans="20:65" x14ac:dyDescent="0.2"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</row>
    <row r="236" spans="20:65" x14ac:dyDescent="0.2"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</row>
    <row r="237" spans="20:65" x14ac:dyDescent="0.2"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</row>
    <row r="238" spans="20:65" x14ac:dyDescent="0.2"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</row>
    <row r="239" spans="20:65" x14ac:dyDescent="0.2"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</row>
    <row r="240" spans="20:65" x14ac:dyDescent="0.2"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</row>
    <row r="241" spans="20:65" x14ac:dyDescent="0.2"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</row>
    <row r="242" spans="20:65" x14ac:dyDescent="0.2"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</row>
    <row r="243" spans="20:65" x14ac:dyDescent="0.2"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</row>
    <row r="244" spans="20:65" x14ac:dyDescent="0.2"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</row>
    <row r="245" spans="20:65" x14ac:dyDescent="0.2"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</row>
    <row r="246" spans="20:65" x14ac:dyDescent="0.2"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</row>
    <row r="247" spans="20:65" x14ac:dyDescent="0.2"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</row>
    <row r="248" spans="20:65" x14ac:dyDescent="0.2"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</row>
    <row r="249" spans="20:65" x14ac:dyDescent="0.2"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</row>
    <row r="250" spans="20:65" x14ac:dyDescent="0.2"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</row>
    <row r="251" spans="20:65" x14ac:dyDescent="0.2"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</row>
    <row r="252" spans="20:65" x14ac:dyDescent="0.2"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</row>
    <row r="253" spans="20:65" x14ac:dyDescent="0.2"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</row>
    <row r="254" spans="20:65" x14ac:dyDescent="0.2"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</row>
    <row r="255" spans="20:65" x14ac:dyDescent="0.2"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</row>
    <row r="256" spans="20:65" x14ac:dyDescent="0.2"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</row>
    <row r="257" spans="20:65" x14ac:dyDescent="0.2"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</row>
    <row r="258" spans="20:65" x14ac:dyDescent="0.2"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</row>
    <row r="259" spans="20:65" x14ac:dyDescent="0.2"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</row>
    <row r="260" spans="20:65" x14ac:dyDescent="0.2"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</row>
    <row r="261" spans="20:65" x14ac:dyDescent="0.2"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</row>
    <row r="262" spans="20:65" x14ac:dyDescent="0.2"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</row>
    <row r="263" spans="20:65" x14ac:dyDescent="0.2"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</row>
    <row r="264" spans="20:65" x14ac:dyDescent="0.2"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</row>
    <row r="265" spans="20:65" x14ac:dyDescent="0.2"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</row>
    <row r="266" spans="20:65" x14ac:dyDescent="0.2"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</row>
    <row r="267" spans="20:65" x14ac:dyDescent="0.2"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</row>
    <row r="268" spans="20:65" x14ac:dyDescent="0.2"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</row>
    <row r="269" spans="20:65" x14ac:dyDescent="0.2"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</row>
    <row r="270" spans="20:65" x14ac:dyDescent="0.2"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</row>
    <row r="271" spans="20:65" x14ac:dyDescent="0.2"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</row>
    <row r="272" spans="20:65" x14ac:dyDescent="0.2"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</row>
    <row r="273" spans="20:65" x14ac:dyDescent="0.2"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</row>
    <row r="274" spans="20:65" x14ac:dyDescent="0.2"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</row>
    <row r="275" spans="20:65" x14ac:dyDescent="0.2"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</row>
    <row r="276" spans="20:65" x14ac:dyDescent="0.2"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</row>
    <row r="277" spans="20:65" x14ac:dyDescent="0.2"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</row>
    <row r="278" spans="20:65" x14ac:dyDescent="0.2"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</row>
    <row r="279" spans="20:65" x14ac:dyDescent="0.2"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</row>
    <row r="280" spans="20:65" x14ac:dyDescent="0.2"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</row>
    <row r="281" spans="20:65" x14ac:dyDescent="0.2"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</row>
    <row r="282" spans="20:65" x14ac:dyDescent="0.2"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</row>
    <row r="283" spans="20:65" x14ac:dyDescent="0.2"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</row>
    <row r="284" spans="20:65" x14ac:dyDescent="0.2"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</row>
    <row r="285" spans="20:65" x14ac:dyDescent="0.2"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</row>
    <row r="286" spans="20:65" x14ac:dyDescent="0.2"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</row>
    <row r="287" spans="20:65" x14ac:dyDescent="0.2"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</row>
    <row r="288" spans="20:65" x14ac:dyDescent="0.2"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</row>
    <row r="289" spans="20:65" x14ac:dyDescent="0.2"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</row>
    <row r="290" spans="20:65" x14ac:dyDescent="0.2"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</row>
    <row r="291" spans="20:65" x14ac:dyDescent="0.2"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</row>
    <row r="292" spans="20:65" x14ac:dyDescent="0.2"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</row>
    <row r="293" spans="20:65" x14ac:dyDescent="0.2"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</row>
    <row r="294" spans="20:65" x14ac:dyDescent="0.2"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</row>
    <row r="295" spans="20:65" x14ac:dyDescent="0.2"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</row>
    <row r="296" spans="20:65" x14ac:dyDescent="0.2"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</row>
    <row r="297" spans="20:65" x14ac:dyDescent="0.2"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</row>
    <row r="298" spans="20:65" x14ac:dyDescent="0.2"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</row>
    <row r="299" spans="20:65" x14ac:dyDescent="0.2"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</row>
    <row r="300" spans="20:65" x14ac:dyDescent="0.2"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</row>
    <row r="301" spans="20:65" x14ac:dyDescent="0.2"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</row>
    <row r="302" spans="20:65" x14ac:dyDescent="0.2"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</row>
    <row r="303" spans="20:65" x14ac:dyDescent="0.2"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</row>
    <row r="304" spans="20:65" x14ac:dyDescent="0.2"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</row>
    <row r="305" spans="20:65" x14ac:dyDescent="0.2"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</row>
    <row r="306" spans="20:65" x14ac:dyDescent="0.2"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</row>
    <row r="307" spans="20:65" x14ac:dyDescent="0.2"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</row>
    <row r="308" spans="20:65" x14ac:dyDescent="0.2"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</row>
    <row r="309" spans="20:65" x14ac:dyDescent="0.2"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</row>
    <row r="310" spans="20:65" x14ac:dyDescent="0.2"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</row>
    <row r="311" spans="20:65" x14ac:dyDescent="0.2"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</row>
    <row r="312" spans="20:65" x14ac:dyDescent="0.2"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</row>
    <row r="313" spans="20:65" x14ac:dyDescent="0.2"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</row>
    <row r="314" spans="20:65" x14ac:dyDescent="0.2"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</row>
    <row r="315" spans="20:65" x14ac:dyDescent="0.2"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</row>
    <row r="316" spans="20:65" x14ac:dyDescent="0.2"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</row>
    <row r="317" spans="20:65" x14ac:dyDescent="0.2"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</row>
    <row r="318" spans="20:65" x14ac:dyDescent="0.2"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</row>
    <row r="319" spans="20:65" x14ac:dyDescent="0.2"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</row>
    <row r="320" spans="20:65" x14ac:dyDescent="0.2"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</row>
    <row r="321" spans="20:65" x14ac:dyDescent="0.2"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</row>
    <row r="322" spans="20:65" x14ac:dyDescent="0.2"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</row>
    <row r="323" spans="20:65" x14ac:dyDescent="0.2"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</row>
    <row r="324" spans="20:65" x14ac:dyDescent="0.2"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</row>
    <row r="325" spans="20:65" x14ac:dyDescent="0.2"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</row>
    <row r="326" spans="20:65" x14ac:dyDescent="0.2"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</row>
    <row r="327" spans="20:65" x14ac:dyDescent="0.2"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</row>
    <row r="328" spans="20:65" x14ac:dyDescent="0.2"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</row>
    <row r="329" spans="20:65" x14ac:dyDescent="0.2"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</row>
    <row r="330" spans="20:65" x14ac:dyDescent="0.2"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</row>
    <row r="331" spans="20:65" x14ac:dyDescent="0.2"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</row>
    <row r="332" spans="20:65" x14ac:dyDescent="0.2"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</row>
    <row r="333" spans="20:65" x14ac:dyDescent="0.2"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</row>
    <row r="334" spans="20:65" x14ac:dyDescent="0.2"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</row>
    <row r="335" spans="20:65" x14ac:dyDescent="0.2"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</row>
    <row r="336" spans="20:65" x14ac:dyDescent="0.2"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</row>
    <row r="337" spans="20:65" x14ac:dyDescent="0.2"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</row>
    <row r="338" spans="20:65" x14ac:dyDescent="0.2"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</row>
    <row r="339" spans="20:65" x14ac:dyDescent="0.2"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</row>
    <row r="340" spans="20:65" x14ac:dyDescent="0.2"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</row>
    <row r="341" spans="20:65" x14ac:dyDescent="0.2"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</row>
    <row r="342" spans="20:65" x14ac:dyDescent="0.2"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</row>
    <row r="343" spans="20:65" x14ac:dyDescent="0.2"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</row>
    <row r="344" spans="20:65" x14ac:dyDescent="0.2"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</row>
    <row r="345" spans="20:65" x14ac:dyDescent="0.2"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</row>
    <row r="346" spans="20:65" x14ac:dyDescent="0.2"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</row>
    <row r="347" spans="20:65" x14ac:dyDescent="0.2"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</row>
    <row r="348" spans="20:65" x14ac:dyDescent="0.2"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</row>
    <row r="349" spans="20:65" x14ac:dyDescent="0.2"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</row>
    <row r="350" spans="20:65" x14ac:dyDescent="0.2"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</row>
    <row r="351" spans="20:65" x14ac:dyDescent="0.2"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</row>
    <row r="352" spans="20:65" x14ac:dyDescent="0.2"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</row>
    <row r="353" spans="20:65" x14ac:dyDescent="0.2"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</row>
    <row r="354" spans="20:65" x14ac:dyDescent="0.2"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</row>
    <row r="355" spans="20:65" x14ac:dyDescent="0.2"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</row>
    <row r="356" spans="20:65" x14ac:dyDescent="0.2"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</row>
    <row r="357" spans="20:65" x14ac:dyDescent="0.2"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</row>
    <row r="358" spans="20:65" x14ac:dyDescent="0.2"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</row>
    <row r="359" spans="20:65" x14ac:dyDescent="0.2"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</row>
    <row r="360" spans="20:65" x14ac:dyDescent="0.2"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</row>
    <row r="361" spans="20:65" x14ac:dyDescent="0.2"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</row>
    <row r="362" spans="20:65" x14ac:dyDescent="0.2"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</row>
    <row r="363" spans="20:65" x14ac:dyDescent="0.2"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</row>
    <row r="364" spans="20:65" x14ac:dyDescent="0.2"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</row>
    <row r="365" spans="20:65" x14ac:dyDescent="0.2"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</row>
    <row r="366" spans="20:65" x14ac:dyDescent="0.2"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</row>
    <row r="367" spans="20:65" x14ac:dyDescent="0.2"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</row>
    <row r="368" spans="20:65" x14ac:dyDescent="0.2"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</row>
    <row r="369" spans="20:65" x14ac:dyDescent="0.2"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</row>
    <row r="370" spans="20:65" x14ac:dyDescent="0.2"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</row>
    <row r="371" spans="20:65" x14ac:dyDescent="0.2"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</row>
    <row r="372" spans="20:65" x14ac:dyDescent="0.2"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</row>
    <row r="373" spans="20:65" x14ac:dyDescent="0.2"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</row>
    <row r="374" spans="20:65" x14ac:dyDescent="0.2"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</row>
    <row r="375" spans="20:65" x14ac:dyDescent="0.2"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</row>
    <row r="376" spans="20:65" x14ac:dyDescent="0.2"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</row>
    <row r="377" spans="20:65" x14ac:dyDescent="0.2"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</row>
    <row r="378" spans="20:65" x14ac:dyDescent="0.2"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</row>
    <row r="379" spans="20:65" x14ac:dyDescent="0.2"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</row>
    <row r="380" spans="20:65" x14ac:dyDescent="0.2"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</row>
    <row r="381" spans="20:65" x14ac:dyDescent="0.2"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</row>
    <row r="382" spans="20:65" x14ac:dyDescent="0.2"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</row>
    <row r="383" spans="20:65" x14ac:dyDescent="0.2"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</row>
    <row r="384" spans="20:65" x14ac:dyDescent="0.2"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</row>
    <row r="385" spans="20:65" x14ac:dyDescent="0.2"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</row>
    <row r="386" spans="20:65" x14ac:dyDescent="0.2"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</row>
    <row r="387" spans="20:65" x14ac:dyDescent="0.2"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</row>
    <row r="388" spans="20:65" x14ac:dyDescent="0.2"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</row>
    <row r="389" spans="20:65" x14ac:dyDescent="0.2"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</row>
    <row r="390" spans="20:65" x14ac:dyDescent="0.2"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</row>
    <row r="391" spans="20:65" x14ac:dyDescent="0.2"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</row>
    <row r="392" spans="20:65" x14ac:dyDescent="0.2"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</row>
    <row r="393" spans="20:65" x14ac:dyDescent="0.2"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</row>
    <row r="394" spans="20:65" x14ac:dyDescent="0.2"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</row>
    <row r="395" spans="20:65" x14ac:dyDescent="0.2"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</row>
    <row r="396" spans="20:65" x14ac:dyDescent="0.2"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</row>
    <row r="397" spans="20:65" x14ac:dyDescent="0.2"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</row>
    <row r="398" spans="20:65" x14ac:dyDescent="0.2"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</row>
    <row r="399" spans="20:65" x14ac:dyDescent="0.2"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</row>
    <row r="400" spans="20:65" x14ac:dyDescent="0.2"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</row>
    <row r="401" spans="20:65" x14ac:dyDescent="0.2"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</row>
    <row r="402" spans="20:65" x14ac:dyDescent="0.2"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</row>
    <row r="403" spans="20:65" x14ac:dyDescent="0.2"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</row>
    <row r="404" spans="20:65" x14ac:dyDescent="0.2"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</row>
    <row r="405" spans="20:65" x14ac:dyDescent="0.2"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</row>
    <row r="406" spans="20:65" x14ac:dyDescent="0.2"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</row>
    <row r="407" spans="20:65" x14ac:dyDescent="0.2"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</row>
    <row r="408" spans="20:65" x14ac:dyDescent="0.2"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</row>
    <row r="409" spans="20:65" x14ac:dyDescent="0.2"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</row>
    <row r="410" spans="20:65" x14ac:dyDescent="0.2"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</row>
    <row r="411" spans="20:65" x14ac:dyDescent="0.2"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</row>
    <row r="412" spans="20:65" x14ac:dyDescent="0.2"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</row>
    <row r="413" spans="20:65" x14ac:dyDescent="0.2"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</row>
    <row r="414" spans="20:65" x14ac:dyDescent="0.2"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</row>
    <row r="415" spans="20:65" x14ac:dyDescent="0.2"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</row>
    <row r="416" spans="20:65" x14ac:dyDescent="0.2"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</row>
    <row r="417" spans="20:65" x14ac:dyDescent="0.2"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</row>
    <row r="418" spans="20:65" x14ac:dyDescent="0.2"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</row>
    <row r="419" spans="20:65" x14ac:dyDescent="0.2"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</row>
    <row r="420" spans="20:65" x14ac:dyDescent="0.2"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</row>
    <row r="421" spans="20:65" x14ac:dyDescent="0.2"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</row>
    <row r="422" spans="20:65" x14ac:dyDescent="0.2"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</row>
    <row r="423" spans="20:65" x14ac:dyDescent="0.2"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</row>
    <row r="424" spans="20:65" x14ac:dyDescent="0.2"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</row>
    <row r="425" spans="20:65" x14ac:dyDescent="0.2"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</row>
    <row r="426" spans="20:65" x14ac:dyDescent="0.2"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</row>
    <row r="427" spans="20:65" x14ac:dyDescent="0.2"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</row>
    <row r="428" spans="20:65" x14ac:dyDescent="0.2"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</row>
    <row r="429" spans="20:65" x14ac:dyDescent="0.2"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</row>
    <row r="430" spans="20:65" x14ac:dyDescent="0.2"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</row>
    <row r="431" spans="20:65" x14ac:dyDescent="0.2"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</row>
    <row r="432" spans="20:65" x14ac:dyDescent="0.2"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</row>
    <row r="433" spans="20:65" x14ac:dyDescent="0.2"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</row>
    <row r="434" spans="20:65" x14ac:dyDescent="0.2"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</row>
    <row r="435" spans="20:65" x14ac:dyDescent="0.2"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</row>
    <row r="436" spans="20:65" x14ac:dyDescent="0.2"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</row>
    <row r="437" spans="20:65" x14ac:dyDescent="0.2"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</row>
    <row r="438" spans="20:65" x14ac:dyDescent="0.2"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</row>
    <row r="439" spans="20:65" x14ac:dyDescent="0.2"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</row>
    <row r="440" spans="20:65" x14ac:dyDescent="0.2"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</row>
    <row r="441" spans="20:65" x14ac:dyDescent="0.2"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</row>
    <row r="442" spans="20:65" x14ac:dyDescent="0.2"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</row>
    <row r="443" spans="20:65" x14ac:dyDescent="0.2"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</row>
    <row r="444" spans="20:65" x14ac:dyDescent="0.2"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</row>
    <row r="445" spans="20:65" x14ac:dyDescent="0.2"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</row>
    <row r="446" spans="20:65" x14ac:dyDescent="0.2"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</row>
    <row r="447" spans="20:65" x14ac:dyDescent="0.2"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</row>
    <row r="448" spans="20:65" x14ac:dyDescent="0.2"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</row>
    <row r="449" spans="20:65" x14ac:dyDescent="0.2"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</row>
    <row r="450" spans="20:65" x14ac:dyDescent="0.2"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</row>
    <row r="451" spans="20:65" x14ac:dyDescent="0.2"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</row>
    <row r="452" spans="20:65" x14ac:dyDescent="0.2"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</row>
    <row r="453" spans="20:65" x14ac:dyDescent="0.2"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</row>
    <row r="454" spans="20:65" x14ac:dyDescent="0.2"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</row>
    <row r="455" spans="20:65" x14ac:dyDescent="0.2"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</row>
    <row r="456" spans="20:65" x14ac:dyDescent="0.2"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</row>
    <row r="457" spans="20:65" x14ac:dyDescent="0.2"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</row>
    <row r="458" spans="20:65" x14ac:dyDescent="0.2"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</row>
    <row r="459" spans="20:65" x14ac:dyDescent="0.2"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</row>
    <row r="460" spans="20:65" x14ac:dyDescent="0.2"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</row>
    <row r="461" spans="20:65" x14ac:dyDescent="0.2"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</row>
    <row r="462" spans="20:65" x14ac:dyDescent="0.2"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</row>
    <row r="463" spans="20:65" x14ac:dyDescent="0.2"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</row>
    <row r="464" spans="20:65" x14ac:dyDescent="0.2"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</row>
    <row r="465" spans="20:65" x14ac:dyDescent="0.2"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</row>
    <row r="466" spans="20:65" x14ac:dyDescent="0.2"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</row>
    <row r="467" spans="20:65" x14ac:dyDescent="0.2"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</row>
    <row r="468" spans="20:65" x14ac:dyDescent="0.2"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</row>
    <row r="469" spans="20:65" x14ac:dyDescent="0.2"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</row>
    <row r="470" spans="20:65" x14ac:dyDescent="0.2"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</row>
    <row r="471" spans="20:65" x14ac:dyDescent="0.2"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</row>
    <row r="472" spans="20:65" x14ac:dyDescent="0.2"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</row>
    <row r="473" spans="20:65" x14ac:dyDescent="0.2"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</row>
    <row r="474" spans="20:65" x14ac:dyDescent="0.2"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</row>
    <row r="475" spans="20:65" x14ac:dyDescent="0.2"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</row>
    <row r="476" spans="20:65" x14ac:dyDescent="0.2"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</row>
    <row r="477" spans="20:65" x14ac:dyDescent="0.2"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</row>
    <row r="478" spans="20:65" x14ac:dyDescent="0.2"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</row>
    <row r="479" spans="20:65" x14ac:dyDescent="0.2"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</row>
    <row r="480" spans="20:65" x14ac:dyDescent="0.2"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</row>
    <row r="481" spans="20:65" x14ac:dyDescent="0.2"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</row>
    <row r="482" spans="20:65" x14ac:dyDescent="0.2"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</row>
    <row r="483" spans="20:65" x14ac:dyDescent="0.2"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</row>
    <row r="484" spans="20:65" x14ac:dyDescent="0.2"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</row>
    <row r="485" spans="20:65" x14ac:dyDescent="0.2"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</row>
    <row r="486" spans="20:65" x14ac:dyDescent="0.2"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</row>
    <row r="487" spans="20:65" x14ac:dyDescent="0.2"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</row>
    <row r="488" spans="20:65" x14ac:dyDescent="0.2"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</row>
    <row r="489" spans="20:65" x14ac:dyDescent="0.2"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</row>
    <row r="490" spans="20:65" x14ac:dyDescent="0.2"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</row>
    <row r="491" spans="20:65" x14ac:dyDescent="0.2"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</row>
    <row r="492" spans="20:65" x14ac:dyDescent="0.2"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</row>
    <row r="493" spans="20:65" x14ac:dyDescent="0.2"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</row>
    <row r="494" spans="20:65" x14ac:dyDescent="0.2"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</row>
    <row r="495" spans="20:65" x14ac:dyDescent="0.2"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</row>
    <row r="496" spans="20:65" x14ac:dyDescent="0.2"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</row>
    <row r="497" spans="20:65" x14ac:dyDescent="0.2"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</row>
    <row r="498" spans="20:65" x14ac:dyDescent="0.2"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</row>
    <row r="499" spans="20:65" x14ac:dyDescent="0.2"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</row>
    <row r="500" spans="20:65" x14ac:dyDescent="0.2"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</row>
    <row r="501" spans="20:65" x14ac:dyDescent="0.2"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</row>
    <row r="502" spans="20:65" x14ac:dyDescent="0.2"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</row>
    <row r="503" spans="20:65" x14ac:dyDescent="0.2"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</row>
    <row r="504" spans="20:65" x14ac:dyDescent="0.2"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</row>
    <row r="505" spans="20:65" x14ac:dyDescent="0.2"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</row>
    <row r="506" spans="20:65" x14ac:dyDescent="0.2"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</row>
    <row r="507" spans="20:65" x14ac:dyDescent="0.2"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</row>
    <row r="508" spans="20:65" x14ac:dyDescent="0.2"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</row>
    <row r="509" spans="20:65" x14ac:dyDescent="0.2"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</row>
    <row r="510" spans="20:65" x14ac:dyDescent="0.2"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</row>
    <row r="511" spans="20:65" x14ac:dyDescent="0.2"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</row>
    <row r="512" spans="20:65" x14ac:dyDescent="0.2"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</row>
    <row r="513" spans="20:65" x14ac:dyDescent="0.2"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</row>
    <row r="514" spans="20:65" x14ac:dyDescent="0.2"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</row>
    <row r="515" spans="20:65" x14ac:dyDescent="0.2"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</row>
    <row r="516" spans="20:65" x14ac:dyDescent="0.2"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</row>
    <row r="517" spans="20:65" x14ac:dyDescent="0.2"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</row>
    <row r="518" spans="20:65" x14ac:dyDescent="0.2"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</row>
    <row r="519" spans="20:65" x14ac:dyDescent="0.2"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</row>
    <row r="520" spans="20:65" x14ac:dyDescent="0.2"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</row>
    <row r="521" spans="20:65" x14ac:dyDescent="0.2"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</row>
    <row r="522" spans="20:65" x14ac:dyDescent="0.2"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</row>
    <row r="523" spans="20:65" x14ac:dyDescent="0.2"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</row>
    <row r="524" spans="20:65" x14ac:dyDescent="0.2"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</row>
    <row r="525" spans="20:65" x14ac:dyDescent="0.2"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</row>
    <row r="526" spans="20:65" x14ac:dyDescent="0.2"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</row>
    <row r="527" spans="20:65" x14ac:dyDescent="0.2"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</row>
    <row r="528" spans="20:65" x14ac:dyDescent="0.2"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</row>
    <row r="529" spans="20:65" x14ac:dyDescent="0.2"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</row>
    <row r="530" spans="20:65" x14ac:dyDescent="0.2"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</row>
    <row r="531" spans="20:65" x14ac:dyDescent="0.2"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</row>
    <row r="532" spans="20:65" x14ac:dyDescent="0.2"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</row>
    <row r="533" spans="20:65" x14ac:dyDescent="0.2"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</row>
    <row r="534" spans="20:65" x14ac:dyDescent="0.2"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</row>
    <row r="535" spans="20:65" x14ac:dyDescent="0.2"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</row>
    <row r="536" spans="20:65" x14ac:dyDescent="0.2"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</row>
    <row r="537" spans="20:65" x14ac:dyDescent="0.2"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</row>
    <row r="538" spans="20:65" x14ac:dyDescent="0.2"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</row>
    <row r="539" spans="20:65" x14ac:dyDescent="0.2"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</row>
    <row r="540" spans="20:65" x14ac:dyDescent="0.2"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</row>
    <row r="541" spans="20:65" x14ac:dyDescent="0.2"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</row>
    <row r="542" spans="20:65" x14ac:dyDescent="0.2"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</row>
    <row r="543" spans="20:65" x14ac:dyDescent="0.2"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</row>
    <row r="544" spans="20:65" x14ac:dyDescent="0.2"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</row>
    <row r="545" spans="20:65" x14ac:dyDescent="0.2"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</row>
    <row r="546" spans="20:65" x14ac:dyDescent="0.2"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</row>
    <row r="547" spans="20:65" x14ac:dyDescent="0.2"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</row>
    <row r="548" spans="20:65" x14ac:dyDescent="0.2"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</row>
    <row r="549" spans="20:65" x14ac:dyDescent="0.2"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</row>
    <row r="550" spans="20:65" x14ac:dyDescent="0.2"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</row>
    <row r="551" spans="20:65" x14ac:dyDescent="0.2"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</row>
    <row r="552" spans="20:65" x14ac:dyDescent="0.2"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</row>
    <row r="553" spans="20:65" x14ac:dyDescent="0.2"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</row>
    <row r="554" spans="20:65" x14ac:dyDescent="0.2"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</row>
    <row r="555" spans="20:65" x14ac:dyDescent="0.2"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</row>
    <row r="556" spans="20:65" x14ac:dyDescent="0.2"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</row>
    <row r="557" spans="20:65" x14ac:dyDescent="0.2"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</row>
    <row r="558" spans="20:65" x14ac:dyDescent="0.2"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</row>
    <row r="559" spans="20:65" x14ac:dyDescent="0.2"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</row>
    <row r="560" spans="20:65" x14ac:dyDescent="0.2"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</row>
    <row r="561" spans="20:65" x14ac:dyDescent="0.2"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</row>
    <row r="562" spans="20:65" x14ac:dyDescent="0.2"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</row>
    <row r="563" spans="20:65" x14ac:dyDescent="0.2"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</row>
    <row r="564" spans="20:65" x14ac:dyDescent="0.2"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</row>
    <row r="565" spans="20:65" x14ac:dyDescent="0.2"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</row>
    <row r="566" spans="20:65" x14ac:dyDescent="0.2"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</row>
    <row r="567" spans="20:65" x14ac:dyDescent="0.2"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</row>
    <row r="568" spans="20:65" x14ac:dyDescent="0.2"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</row>
    <row r="569" spans="20:65" x14ac:dyDescent="0.2"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</row>
    <row r="570" spans="20:65" x14ac:dyDescent="0.2"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</row>
    <row r="571" spans="20:65" x14ac:dyDescent="0.2"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</row>
    <row r="572" spans="20:65" x14ac:dyDescent="0.2"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</row>
    <row r="573" spans="20:65" x14ac:dyDescent="0.2"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</row>
    <row r="574" spans="20:65" x14ac:dyDescent="0.2"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</row>
    <row r="575" spans="20:65" x14ac:dyDescent="0.2"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</row>
    <row r="576" spans="20:65" x14ac:dyDescent="0.2"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</row>
    <row r="577" spans="20:65" x14ac:dyDescent="0.2"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</row>
    <row r="578" spans="20:65" x14ac:dyDescent="0.2"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</row>
    <row r="579" spans="20:65" x14ac:dyDescent="0.2"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</row>
    <row r="580" spans="20:65" x14ac:dyDescent="0.2"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</row>
    <row r="581" spans="20:65" x14ac:dyDescent="0.2"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</row>
    <row r="582" spans="20:65" x14ac:dyDescent="0.2"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</row>
    <row r="583" spans="20:65" x14ac:dyDescent="0.2"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</row>
    <row r="584" spans="20:65" x14ac:dyDescent="0.2"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</row>
    <row r="585" spans="20:65" x14ac:dyDescent="0.2"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</row>
    <row r="586" spans="20:65" x14ac:dyDescent="0.2"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</row>
    <row r="587" spans="20:65" x14ac:dyDescent="0.2"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</row>
    <row r="588" spans="20:65" x14ac:dyDescent="0.2"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</row>
    <row r="589" spans="20:65" x14ac:dyDescent="0.2"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</row>
    <row r="590" spans="20:65" x14ac:dyDescent="0.2"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</row>
    <row r="591" spans="20:65" x14ac:dyDescent="0.2"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</row>
    <row r="592" spans="20:65" x14ac:dyDescent="0.2"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</row>
    <row r="593" spans="20:65" x14ac:dyDescent="0.2"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</row>
    <row r="594" spans="20:65" x14ac:dyDescent="0.2"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</row>
    <row r="595" spans="20:65" x14ac:dyDescent="0.2"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</row>
    <row r="596" spans="20:65" x14ac:dyDescent="0.2"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</row>
    <row r="597" spans="20:65" x14ac:dyDescent="0.2"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</row>
    <row r="598" spans="20:65" x14ac:dyDescent="0.2"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</row>
    <row r="599" spans="20:65" x14ac:dyDescent="0.2"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</row>
    <row r="600" spans="20:65" x14ac:dyDescent="0.2"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</row>
    <row r="601" spans="20:65" x14ac:dyDescent="0.2"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</row>
    <row r="602" spans="20:65" x14ac:dyDescent="0.2"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</row>
    <row r="603" spans="20:65" x14ac:dyDescent="0.2"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</row>
    <row r="604" spans="20:65" x14ac:dyDescent="0.2"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</row>
    <row r="605" spans="20:65" x14ac:dyDescent="0.2"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</row>
    <row r="606" spans="20:65" x14ac:dyDescent="0.2"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</row>
    <row r="607" spans="20:65" x14ac:dyDescent="0.2"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</row>
    <row r="608" spans="20:65" x14ac:dyDescent="0.2"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</row>
    <row r="609" spans="20:65" x14ac:dyDescent="0.2"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</row>
    <row r="610" spans="20:65" x14ac:dyDescent="0.2"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</row>
    <row r="611" spans="20:65" x14ac:dyDescent="0.2"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</row>
    <row r="612" spans="20:65" x14ac:dyDescent="0.2"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</row>
    <row r="613" spans="20:65" x14ac:dyDescent="0.2"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</row>
    <row r="614" spans="20:65" x14ac:dyDescent="0.2"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</row>
    <row r="615" spans="20:65" x14ac:dyDescent="0.2"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</row>
    <row r="616" spans="20:65" x14ac:dyDescent="0.2"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</row>
    <row r="617" spans="20:65" x14ac:dyDescent="0.2"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</row>
    <row r="618" spans="20:65" x14ac:dyDescent="0.2"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</row>
    <row r="619" spans="20:65" x14ac:dyDescent="0.2"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</row>
    <row r="620" spans="20:65" x14ac:dyDescent="0.2"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</row>
    <row r="621" spans="20:65" x14ac:dyDescent="0.2"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</row>
    <row r="622" spans="20:65" x14ac:dyDescent="0.2"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</row>
  </sheetData>
  <sheetProtection algorithmName="SHA-512" hashValue="Z5nbglREY6wJgkylBVBAXo9JqzUxs4QIDh6gim8oe55wuut0BgLGfXU/wBZMzLNZSrXKgx1C6McgcQ32pTXGBQ==" saltValue="9TUpHdQLdy34BrE7BJnu0A==" spinCount="100000" sheet="1" objects="1" scenarios="1"/>
  <mergeCells count="1">
    <mergeCell ref="A8:A10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39997558519241921"/>
  </sheetPr>
  <dimension ref="A1:BT622"/>
  <sheetViews>
    <sheetView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5" style="56" customWidth="1"/>
    <col min="4" max="13" width="14.1640625" style="56" customWidth="1"/>
    <col min="14" max="15" width="14.1640625" style="56" hidden="1" customWidth="1"/>
    <col min="16" max="19" width="14.1640625" style="56" customWidth="1"/>
    <col min="20" max="29" width="14.1640625" style="69" customWidth="1"/>
    <col min="30" max="65" width="12.5" style="69" customWidth="1"/>
    <col min="66" max="16384" width="10.83203125" style="56"/>
  </cols>
  <sheetData>
    <row r="1" spans="1:72" s="73" customFormat="1" x14ac:dyDescent="0.2">
      <c r="A1" s="72" t="s">
        <v>21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</row>
    <row r="2" spans="1:72" s="73" customFormat="1" x14ac:dyDescent="0.2">
      <c r="A2" s="74" t="s">
        <v>80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</row>
    <row r="3" spans="1:72" s="73" customFormat="1" ht="16" thickBot="1" x14ac:dyDescent="0.25">
      <c r="A3" s="72"/>
      <c r="B3" s="75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</row>
    <row r="4" spans="1:72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3"/>
      <c r="BO4" s="73"/>
      <c r="BP4" s="73"/>
      <c r="BQ4" s="73"/>
      <c r="BR4" s="73"/>
      <c r="BS4" s="73"/>
      <c r="BT4" s="73"/>
    </row>
    <row r="5" spans="1:72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3"/>
      <c r="BO5" s="73"/>
      <c r="BP5" s="73"/>
      <c r="BQ5" s="73"/>
      <c r="BR5" s="73"/>
      <c r="BS5" s="73"/>
      <c r="BT5" s="73"/>
    </row>
    <row r="6" spans="1:72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3"/>
      <c r="BO6" s="73"/>
      <c r="BP6" s="73"/>
      <c r="BQ6" s="73"/>
      <c r="BR6" s="73"/>
      <c r="BS6" s="73"/>
      <c r="BT6" s="73"/>
    </row>
    <row r="7" spans="1:7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3"/>
      <c r="BO7" s="73"/>
      <c r="BP7" s="73"/>
      <c r="BQ7" s="73"/>
      <c r="BR7" s="73"/>
      <c r="BS7" s="73"/>
      <c r="BT7" s="73"/>
    </row>
    <row r="8" spans="1:72" ht="20" customHeight="1" x14ac:dyDescent="0.2">
      <c r="A8" s="295" t="str">
        <f>'WA Oct 2017'!D2</f>
        <v>South West</v>
      </c>
      <c r="B8" s="63" t="str">
        <f>'WA Oct 2017'!F2</f>
        <v>Alinta Energy</v>
      </c>
      <c r="C8" s="119" t="str">
        <f>'WA Oct 2017'!G2</f>
        <v>Business</v>
      </c>
      <c r="D8" s="113">
        <f>365*'WA Oct 2017'!H2/100</f>
        <v>130.37799999999999</v>
      </c>
      <c r="E8" s="114">
        <f>IF($C$5*'WA Oct 2017'!AK2/'WA Oct 2017'!AI2&gt;='WA Oct 2017'!J2,('WA Oct 2017'!J2*'WA Oct 2017'!O2/100)*'WA Oct 2017'!AI2,($C$5*'WA Oct 2017'!AK2/'WA Oct 2017'!AI2*'WA Oct 2017'!O2/100)*'WA Oct 2017'!AI2)</f>
        <v>1690</v>
      </c>
      <c r="F8" s="113">
        <f>IF(($C$5*'WA Oct 2017'!AK2/'WA Oct 2017'!AI2&gt;'WA Oct 2017'!N2),($C$5*'WA Oct 2017'!AK2/'WA Oct 2017'!AI2-'WA Oct 2017'!N2)*'WA Oct 2017'!T2/100*'WA Oct 2017'!AI2,0)</f>
        <v>0</v>
      </c>
      <c r="G8" s="113">
        <f>IF($C$5*'WA Oct 2017'!AL2/'WA Oct 2017'!AJ2&gt;='WA Oct 2017'!J2,('WA Oct 2017'!J2*'WA Oct 2017'!U2/100)*'WA Oct 2017'!AJ2,($C$5*'WA Oct 2017'!AL2/'WA Oct 2017'!AJ2*'WA Oct 2017'!U2/100)*'WA Oct 2017'!AJ2)</f>
        <v>1690</v>
      </c>
      <c r="H8" s="113">
        <f>IF(($C$5*'WA Oct 2017'!AL2/'WA Oct 2017'!AJ2&gt;'WA Oct 2017'!N2),($C$5*'WA Oct 2017'!AL2/'WA Oct 2017'!AJ2-'WA Oct 2017'!N2)*'WA Oct 2017'!Z2/100*'WA Oct 2017'!AJ2,0)</f>
        <v>0</v>
      </c>
      <c r="I8" s="115">
        <f>SUM(D8:H8)</f>
        <v>3510.3779999999997</v>
      </c>
      <c r="J8" s="116">
        <f>'WA Oct 2017'!AM2</f>
        <v>0</v>
      </c>
      <c r="K8" s="116">
        <f>'WA Oct 2017'!AN2</f>
        <v>0</v>
      </c>
      <c r="L8" s="116">
        <f>'WA Oct 2017'!AO2</f>
        <v>0</v>
      </c>
      <c r="M8" s="116">
        <f>'WA Oct 2017'!AP2</f>
        <v>0</v>
      </c>
      <c r="N8" s="115">
        <f>I8</f>
        <v>3510.3779999999997</v>
      </c>
      <c r="O8" s="115">
        <f>N8</f>
        <v>3510.3779999999997</v>
      </c>
      <c r="P8" s="115">
        <f t="shared" ref="P8:Q10" si="0">N8*1.1</f>
        <v>3861.4157999999998</v>
      </c>
      <c r="Q8" s="115">
        <f t="shared" si="0"/>
        <v>3861.4157999999998</v>
      </c>
      <c r="R8" s="117">
        <f>'WA Oct 2017'!AW2</f>
        <v>0</v>
      </c>
      <c r="S8" s="118" t="str">
        <f>'WA Oct 2017'!AX2</f>
        <v>n</v>
      </c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3"/>
      <c r="BO8" s="73"/>
      <c r="BP8" s="73"/>
      <c r="BQ8" s="73"/>
      <c r="BR8" s="73"/>
      <c r="BS8" s="73"/>
      <c r="BT8" s="73"/>
    </row>
    <row r="9" spans="1:72" ht="20" customHeight="1" x14ac:dyDescent="0.2">
      <c r="A9" s="293"/>
      <c r="B9" s="63" t="str">
        <f>'WA Oct 2017'!F3</f>
        <v>AGL</v>
      </c>
      <c r="C9" s="119" t="str">
        <f>'WA Oct 2017'!G3</f>
        <v>Business Savers</v>
      </c>
      <c r="D9" s="120">
        <f>365*'WA Oct 2017'!H3/100</f>
        <v>128.84499999999997</v>
      </c>
      <c r="E9" s="121">
        <f>IF($C$5*'WA Oct 2017'!AK3/'WA Oct 2017'!AI3&gt;='WA Oct 2017'!J3,('WA Oct 2017'!J3*'WA Oct 2017'!O3/100)*'WA Oct 2017'!AI3,($C$5*'WA Oct 2017'!AK3/'WA Oct 2017'!AI3*'WA Oct 2017'!O3/100)*'WA Oct 2017'!AI3)</f>
        <v>1690</v>
      </c>
      <c r="F9" s="120">
        <f>IF(($C$5*'WA Oct 2017'!AK3/'WA Oct 2017'!AI3&gt;'WA Oct 2017'!N3),($C$5*'WA Oct 2017'!AK3/'WA Oct 2017'!AI3-'WA Oct 2017'!N3)*'WA Oct 2017'!T3/100*'WA Oct 2017'!AI3,0)</f>
        <v>0</v>
      </c>
      <c r="G9" s="120">
        <f>IF($C$5*'WA Oct 2017'!AL3/'WA Oct 2017'!AJ3&gt;='WA Oct 2017'!J3,('WA Oct 2017'!J3*'WA Oct 2017'!U3/100)*'WA Oct 2017'!AJ3,($C$5*'WA Oct 2017'!AL3/'WA Oct 2017'!AJ3*'WA Oct 2017'!U3/100)*'WA Oct 2017'!AJ3)</f>
        <v>1690</v>
      </c>
      <c r="H9" s="120">
        <f>IF(($C$5*'WA Oct 2017'!AL3/'WA Oct 2017'!AJ3&gt;'WA Oct 2017'!N3),($C$5*'WA Oct 2017'!AL3/'WA Oct 2017'!AJ3-'WA Oct 2017'!N3)*'WA Oct 2017'!Z3/100*'WA Oct 2017'!AJ3,0)</f>
        <v>0</v>
      </c>
      <c r="I9" s="122">
        <f>SUM(D9:H9)</f>
        <v>3508.8450000000003</v>
      </c>
      <c r="J9" s="123">
        <f>'WA Oct 2017'!AM3</f>
        <v>0</v>
      </c>
      <c r="K9" s="123">
        <f>'WA Oct 2017'!AN3</f>
        <v>25</v>
      </c>
      <c r="L9" s="123">
        <f>'WA Oct 2017'!AO3</f>
        <v>0</v>
      </c>
      <c r="M9" s="123">
        <f>'WA Oct 2017'!AP3</f>
        <v>0</v>
      </c>
      <c r="N9" s="124">
        <f>(I9)-(I9-D9)*K9/100</f>
        <v>2663.8450000000003</v>
      </c>
      <c r="O9" s="122">
        <f>N9</f>
        <v>2663.8450000000003</v>
      </c>
      <c r="P9" s="122">
        <f t="shared" si="0"/>
        <v>2930.2295000000004</v>
      </c>
      <c r="Q9" s="122">
        <f t="shared" si="0"/>
        <v>2930.2295000000004</v>
      </c>
      <c r="R9" s="125">
        <f>'WA Oct 2017'!AW3</f>
        <v>0</v>
      </c>
      <c r="S9" s="126" t="str">
        <f>'WA Oct 2017'!AX3</f>
        <v>n</v>
      </c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3"/>
      <c r="BO9" s="73"/>
      <c r="BP9" s="73"/>
      <c r="BQ9" s="73"/>
      <c r="BR9" s="73"/>
      <c r="BS9" s="73"/>
      <c r="BT9" s="73"/>
    </row>
    <row r="10" spans="1:72" ht="20" customHeight="1" thickBot="1" x14ac:dyDescent="0.25">
      <c r="A10" s="294"/>
      <c r="B10" s="65" t="str">
        <f>'WA Oct 2017'!F4</f>
        <v>Origin</v>
      </c>
      <c r="C10" s="65" t="str">
        <f>'WA Oct 2017'!G4</f>
        <v>Business Saver</v>
      </c>
      <c r="D10" s="95">
        <f>365*'WA Oct 2017'!H4/100</f>
        <v>61.393000000000001</v>
      </c>
      <c r="E10" s="96">
        <f>IF($C$5*'WA Oct 2017'!AK4/'WA Oct 2017'!AI4&gt;='WA Oct 2017'!J4,('WA Oct 2017'!J4*'WA Oct 2017'!O4/100)*'WA Oct 2017'!AI4,($C$5*'WA Oct 2017'!AK4/'WA Oct 2017'!AI4*'WA Oct 2017'!O4/100)*'WA Oct 2017'!AI4)</f>
        <v>1690</v>
      </c>
      <c r="F10" s="95">
        <f>IF(($C$5*'WA Oct 2017'!AK4/'WA Oct 2017'!AI4&gt;'WA Oct 2017'!N4),($C$5*'WA Oct 2017'!AK4/'WA Oct 2017'!AI4-'WA Oct 2017'!N4)*'WA Oct 2017'!T4/100*'WA Oct 2017'!AI4,0)</f>
        <v>0</v>
      </c>
      <c r="G10" s="95">
        <f>IF($C$5*'WA Oct 2017'!AL4/'WA Oct 2017'!AJ4&gt;='WA Oct 2017'!J4,('WA Oct 2017'!J4*'WA Oct 2017'!U4/100)*'WA Oct 2017'!AJ4,($C$5*'WA Oct 2017'!AL4/'WA Oct 2017'!AJ4*'WA Oct 2017'!U4/100)*'WA Oct 2017'!AJ4)</f>
        <v>1690</v>
      </c>
      <c r="H10" s="95">
        <f>IF(($C$5*'WA Oct 2017'!AL4/'WA Oct 2017'!AJ4&gt;'WA Oct 2017'!N4),($C$5*'WA Oct 2017'!AL4/'WA Oct 2017'!AJ4-'WA Oct 2017'!N4)*'WA Oct 2017'!Z4/100*'WA Oct 2017'!AJ4,0)</f>
        <v>0</v>
      </c>
      <c r="I10" s="97">
        <f>SUM(D10:H10)</f>
        <v>3441.393</v>
      </c>
      <c r="J10" s="98">
        <f>'WA Oct 2017'!AM4</f>
        <v>0</v>
      </c>
      <c r="K10" s="98">
        <f>'WA Oct 2017'!AN4</f>
        <v>32</v>
      </c>
      <c r="L10" s="98">
        <f>'WA Oct 2017'!AO4</f>
        <v>0</v>
      </c>
      <c r="M10" s="98">
        <f>'WA Oct 2017'!AP4</f>
        <v>0</v>
      </c>
      <c r="N10" s="127">
        <f>(I10)-(I10-D10)*K10/100</f>
        <v>2359.7930000000001</v>
      </c>
      <c r="O10" s="97">
        <f>N10</f>
        <v>2359.7930000000001</v>
      </c>
      <c r="P10" s="97">
        <f t="shared" si="0"/>
        <v>2595.7723000000005</v>
      </c>
      <c r="Q10" s="97">
        <f t="shared" si="0"/>
        <v>2595.7723000000005</v>
      </c>
      <c r="R10" s="99">
        <f>'WA Oct 2017'!AW4</f>
        <v>0</v>
      </c>
      <c r="S10" s="100" t="str">
        <f>'WA Oct 2017'!AX4</f>
        <v>n</v>
      </c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3"/>
      <c r="BO10" s="73"/>
      <c r="BP10" s="73"/>
      <c r="BQ10" s="73"/>
      <c r="BR10" s="73"/>
      <c r="BS10" s="73"/>
      <c r="BT10" s="73"/>
    </row>
    <row r="11" spans="1:72" s="76" customFormat="1" ht="20" customHeight="1" thickTop="1" thickBot="1" x14ac:dyDescent="0.25">
      <c r="A11" s="128" t="str">
        <f>'WA Oct 2017'!D5</f>
        <v>Albany</v>
      </c>
      <c r="B11" s="65" t="str">
        <f>'WA Oct 2017'!F5</f>
        <v>Alinta Energy</v>
      </c>
      <c r="C11" s="65" t="str">
        <f>'WA Oct 2017'!G5</f>
        <v>Business</v>
      </c>
      <c r="D11" s="95">
        <f>365*'WA Oct 2017'!H5/100</f>
        <v>145.197</v>
      </c>
      <c r="E11" s="101">
        <f>($C$5*'WA Oct 2017'!O5/100)/2</f>
        <v>2110</v>
      </c>
      <c r="F11" s="96">
        <v>0</v>
      </c>
      <c r="G11" s="101">
        <f>($C$5*'WA Oct 2017'!U5/100)/2</f>
        <v>2110</v>
      </c>
      <c r="H11" s="95">
        <v>0</v>
      </c>
      <c r="I11" s="97">
        <f t="shared" ref="I11:I12" si="1">SUM(D11:H11)</f>
        <v>4365.1970000000001</v>
      </c>
      <c r="J11" s="98">
        <f>'WA Oct 2017'!AM5</f>
        <v>0</v>
      </c>
      <c r="K11" s="98">
        <f>'WA Oct 2017'!AN5</f>
        <v>0</v>
      </c>
      <c r="L11" s="98">
        <f>'WA Oct 2017'!AO5</f>
        <v>0</v>
      </c>
      <c r="M11" s="98">
        <f>'WA Oct 2017'!AP5</f>
        <v>0</v>
      </c>
      <c r="N11" s="97">
        <f t="shared" ref="N11:N12" si="2">I11</f>
        <v>4365.1970000000001</v>
      </c>
      <c r="O11" s="97">
        <f t="shared" ref="O11:O12" si="3">N11</f>
        <v>4365.1970000000001</v>
      </c>
      <c r="P11" s="97">
        <f t="shared" ref="P11:Q12" si="4">N11*1.1</f>
        <v>4801.7167000000009</v>
      </c>
      <c r="Q11" s="97">
        <f t="shared" si="4"/>
        <v>4801.7167000000009</v>
      </c>
      <c r="R11" s="99">
        <f>'WA Oct 2017'!AW5</f>
        <v>0</v>
      </c>
      <c r="S11" s="100" t="str">
        <f>'WA Oct 2017'!AX5</f>
        <v>n</v>
      </c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3"/>
      <c r="BO11" s="73"/>
      <c r="BP11" s="73"/>
      <c r="BQ11" s="73"/>
      <c r="BR11" s="73"/>
      <c r="BS11" s="73"/>
      <c r="BT11" s="73"/>
    </row>
    <row r="12" spans="1:72" ht="20" customHeight="1" thickTop="1" thickBot="1" x14ac:dyDescent="0.25">
      <c r="A12" s="129" t="str">
        <f>'WA Oct 2017'!D6</f>
        <v>Kalgoorlie</v>
      </c>
      <c r="B12" s="103" t="str">
        <f>'WA Oct 2017'!F6</f>
        <v>Alinta Energy</v>
      </c>
      <c r="C12" s="103" t="str">
        <f>'WA Oct 2017'!G6</f>
        <v>Business</v>
      </c>
      <c r="D12" s="104">
        <f>365*'WA Oct 2017'!H6/100</f>
        <v>226.99349999999998</v>
      </c>
      <c r="E12" s="105">
        <f>($C$5*'WA Oct 2017'!O6/100)/2</f>
        <v>1535</v>
      </c>
      <c r="F12" s="106">
        <v>0</v>
      </c>
      <c r="G12" s="105">
        <f>($C$5*'WA Oct 2017'!U6/100)/2</f>
        <v>1535</v>
      </c>
      <c r="H12" s="104">
        <v>0</v>
      </c>
      <c r="I12" s="107">
        <f t="shared" si="1"/>
        <v>3296.9935</v>
      </c>
      <c r="J12" s="108">
        <f>'WA Oct 2017'!AM6</f>
        <v>0</v>
      </c>
      <c r="K12" s="108">
        <f>'WA Oct 2017'!AN6</f>
        <v>0</v>
      </c>
      <c r="L12" s="108">
        <f>'WA Oct 2017'!AO6</f>
        <v>0</v>
      </c>
      <c r="M12" s="108">
        <f>'WA Oct 2017'!AP6</f>
        <v>0</v>
      </c>
      <c r="N12" s="107">
        <f t="shared" si="2"/>
        <v>3296.9935</v>
      </c>
      <c r="O12" s="107">
        <f t="shared" si="3"/>
        <v>3296.9935</v>
      </c>
      <c r="P12" s="107">
        <f t="shared" si="4"/>
        <v>3626.6928500000004</v>
      </c>
      <c r="Q12" s="107">
        <f t="shared" si="4"/>
        <v>3626.6928500000004</v>
      </c>
      <c r="R12" s="109">
        <f>'WA Oct 2017'!AW6</f>
        <v>0</v>
      </c>
      <c r="S12" s="110" t="str">
        <f>'WA Oct 2017'!AX6</f>
        <v>n</v>
      </c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3"/>
      <c r="BO12" s="73"/>
      <c r="BP12" s="73"/>
      <c r="BQ12" s="73"/>
      <c r="BR12" s="73"/>
      <c r="BS12" s="73"/>
      <c r="BT12" s="73"/>
    </row>
    <row r="13" spans="1:72" s="73" customFormat="1" x14ac:dyDescent="0.2"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</row>
    <row r="14" spans="1:72" s="73" customFormat="1" x14ac:dyDescent="0.2"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</row>
    <row r="15" spans="1:72" s="73" customFormat="1" x14ac:dyDescent="0.2"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</row>
    <row r="16" spans="1:72" s="73" customFormat="1" x14ac:dyDescent="0.2"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</row>
    <row r="17" spans="20:65" s="73" customFormat="1" x14ac:dyDescent="0.2"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</row>
    <row r="18" spans="20:65" s="73" customFormat="1" x14ac:dyDescent="0.2"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</row>
    <row r="19" spans="20:65" s="73" customFormat="1" x14ac:dyDescent="0.2"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</row>
    <row r="20" spans="20:65" s="73" customFormat="1" x14ac:dyDescent="0.2"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</row>
    <row r="21" spans="20:65" s="73" customFormat="1" x14ac:dyDescent="0.2"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</row>
    <row r="22" spans="20:65" s="73" customFormat="1" x14ac:dyDescent="0.2"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</row>
    <row r="23" spans="20:65" s="73" customFormat="1" x14ac:dyDescent="0.2"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</row>
    <row r="24" spans="20:65" s="73" customFormat="1" x14ac:dyDescent="0.2"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</row>
    <row r="25" spans="20:65" s="73" customFormat="1" x14ac:dyDescent="0.2"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</row>
    <row r="26" spans="20:65" s="73" customFormat="1" x14ac:dyDescent="0.2"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</row>
    <row r="27" spans="20:65" s="73" customFormat="1" x14ac:dyDescent="0.2"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</row>
    <row r="28" spans="20:65" s="73" customFormat="1" x14ac:dyDescent="0.2"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</row>
    <row r="29" spans="20:65" s="73" customFormat="1" x14ac:dyDescent="0.2"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</row>
    <row r="30" spans="20:65" s="73" customFormat="1" x14ac:dyDescent="0.2"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</row>
    <row r="31" spans="20:65" s="73" customFormat="1" x14ac:dyDescent="0.2"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</row>
    <row r="32" spans="20:65" s="73" customFormat="1" x14ac:dyDescent="0.2"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</row>
    <row r="33" spans="20:65" s="73" customFormat="1" x14ac:dyDescent="0.2"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</row>
    <row r="34" spans="20:65" s="73" customFormat="1" x14ac:dyDescent="0.2"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</row>
    <row r="35" spans="20:65" s="73" customFormat="1" x14ac:dyDescent="0.2"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</row>
    <row r="36" spans="20:65" s="73" customFormat="1" x14ac:dyDescent="0.2"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</row>
    <row r="37" spans="20:65" s="73" customFormat="1" x14ac:dyDescent="0.2"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</row>
    <row r="38" spans="20:65" s="73" customFormat="1" x14ac:dyDescent="0.2"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</row>
    <row r="39" spans="20:65" s="73" customFormat="1" x14ac:dyDescent="0.2"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</row>
    <row r="40" spans="20:65" s="73" customFormat="1" x14ac:dyDescent="0.2"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</row>
    <row r="41" spans="20:65" s="73" customFormat="1" x14ac:dyDescent="0.2"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</row>
    <row r="42" spans="20:65" s="73" customFormat="1" x14ac:dyDescent="0.2"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</row>
    <row r="43" spans="20:65" s="73" customFormat="1" x14ac:dyDescent="0.2"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</row>
    <row r="44" spans="20:65" s="73" customFormat="1" x14ac:dyDescent="0.2"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</row>
    <row r="45" spans="20:65" s="73" customFormat="1" x14ac:dyDescent="0.2"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</row>
    <row r="46" spans="20:65" s="73" customFormat="1" x14ac:dyDescent="0.2"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</row>
    <row r="47" spans="20:65" s="73" customFormat="1" x14ac:dyDescent="0.2"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</row>
    <row r="48" spans="20:65" s="73" customFormat="1" x14ac:dyDescent="0.2"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</row>
    <row r="49" spans="20:65" s="73" customFormat="1" x14ac:dyDescent="0.2"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</row>
    <row r="50" spans="20:65" s="73" customFormat="1" x14ac:dyDescent="0.2"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</row>
    <row r="51" spans="20:65" s="73" customFormat="1" x14ac:dyDescent="0.2"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</row>
    <row r="52" spans="20:65" s="73" customFormat="1" x14ac:dyDescent="0.2"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</row>
    <row r="53" spans="20:65" s="73" customFormat="1" x14ac:dyDescent="0.2"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</row>
    <row r="54" spans="20:65" s="73" customFormat="1" x14ac:dyDescent="0.2"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</row>
    <row r="55" spans="20:65" s="73" customFormat="1" x14ac:dyDescent="0.2"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</row>
    <row r="56" spans="20:65" s="73" customFormat="1" x14ac:dyDescent="0.2"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</row>
    <row r="57" spans="20:65" s="73" customFormat="1" x14ac:dyDescent="0.2"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</row>
    <row r="58" spans="20:65" s="73" customFormat="1" x14ac:dyDescent="0.2"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</row>
    <row r="59" spans="20:65" s="73" customFormat="1" x14ac:dyDescent="0.2"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</row>
    <row r="60" spans="20:65" s="73" customFormat="1" x14ac:dyDescent="0.2"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</row>
    <row r="61" spans="20:65" s="73" customFormat="1" x14ac:dyDescent="0.2"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</row>
    <row r="62" spans="20:65" s="73" customFormat="1" x14ac:dyDescent="0.2"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</row>
    <row r="63" spans="20:65" s="73" customFormat="1" x14ac:dyDescent="0.2"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</row>
    <row r="64" spans="20:65" s="73" customFormat="1" x14ac:dyDescent="0.2"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</row>
    <row r="65" spans="20:65" s="73" customFormat="1" x14ac:dyDescent="0.2"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</row>
    <row r="66" spans="20:65" s="73" customFormat="1" x14ac:dyDescent="0.2"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</row>
    <row r="67" spans="20:65" s="73" customFormat="1" x14ac:dyDescent="0.2"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</row>
    <row r="68" spans="20:65" s="73" customFormat="1" x14ac:dyDescent="0.2"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</row>
    <row r="69" spans="20:65" s="73" customFormat="1" x14ac:dyDescent="0.2"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</row>
    <row r="70" spans="20:65" s="73" customFormat="1" x14ac:dyDescent="0.2"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</row>
    <row r="71" spans="20:65" s="73" customFormat="1" x14ac:dyDescent="0.2"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</row>
    <row r="72" spans="20:65" s="73" customFormat="1" x14ac:dyDescent="0.2"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</row>
    <row r="73" spans="20:65" s="73" customFormat="1" x14ac:dyDescent="0.2"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</row>
    <row r="74" spans="20:65" s="73" customFormat="1" x14ac:dyDescent="0.2"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</row>
    <row r="75" spans="20:65" s="73" customFormat="1" x14ac:dyDescent="0.2"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</row>
    <row r="76" spans="20:65" s="73" customFormat="1" x14ac:dyDescent="0.2"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</row>
    <row r="77" spans="20:65" s="73" customFormat="1" x14ac:dyDescent="0.2"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</row>
    <row r="78" spans="20:65" s="73" customFormat="1" x14ac:dyDescent="0.2"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</row>
    <row r="79" spans="20:65" s="73" customFormat="1" x14ac:dyDescent="0.2"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</row>
    <row r="80" spans="20:65" s="73" customFormat="1" x14ac:dyDescent="0.2"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</row>
    <row r="81" spans="20:65" s="73" customFormat="1" x14ac:dyDescent="0.2"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</row>
    <row r="82" spans="20:65" s="73" customFormat="1" x14ac:dyDescent="0.2"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</row>
    <row r="83" spans="20:65" s="73" customFormat="1" x14ac:dyDescent="0.2"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</row>
    <row r="84" spans="20:65" s="73" customFormat="1" x14ac:dyDescent="0.2"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</row>
    <row r="85" spans="20:65" s="73" customFormat="1" x14ac:dyDescent="0.2"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</row>
    <row r="86" spans="20:65" s="73" customFormat="1" x14ac:dyDescent="0.2"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</row>
    <row r="87" spans="20:65" s="73" customFormat="1" x14ac:dyDescent="0.2"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</row>
    <row r="88" spans="20:65" s="73" customFormat="1" x14ac:dyDescent="0.2"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</row>
    <row r="89" spans="20:65" s="73" customFormat="1" x14ac:dyDescent="0.2"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</row>
    <row r="90" spans="20:65" s="73" customFormat="1" x14ac:dyDescent="0.2"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</row>
    <row r="91" spans="20:65" s="73" customFormat="1" x14ac:dyDescent="0.2"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</row>
    <row r="92" spans="20:65" s="73" customFormat="1" x14ac:dyDescent="0.2"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</row>
    <row r="93" spans="20:65" s="73" customFormat="1" x14ac:dyDescent="0.2"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</row>
    <row r="94" spans="20:65" s="73" customFormat="1" x14ac:dyDescent="0.2"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</row>
    <row r="95" spans="20:65" s="73" customFormat="1" x14ac:dyDescent="0.2"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</row>
    <row r="96" spans="20:65" s="73" customFormat="1" x14ac:dyDescent="0.2"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</row>
    <row r="97" spans="20:65" s="73" customFormat="1" x14ac:dyDescent="0.2"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</row>
    <row r="98" spans="20:65" s="73" customFormat="1" x14ac:dyDescent="0.2"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</row>
    <row r="99" spans="20:65" s="73" customFormat="1" x14ac:dyDescent="0.2"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</row>
    <row r="100" spans="20:65" s="73" customFormat="1" x14ac:dyDescent="0.2"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</row>
    <row r="101" spans="20:65" s="73" customFormat="1" x14ac:dyDescent="0.2"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</row>
    <row r="102" spans="20:65" s="73" customFormat="1" x14ac:dyDescent="0.2"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</row>
    <row r="103" spans="20:65" s="73" customFormat="1" x14ac:dyDescent="0.2"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</row>
    <row r="104" spans="20:65" s="73" customFormat="1" x14ac:dyDescent="0.2"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</row>
    <row r="105" spans="20:65" s="73" customFormat="1" x14ac:dyDescent="0.2"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</row>
    <row r="106" spans="20:65" s="73" customFormat="1" x14ac:dyDescent="0.2"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</row>
    <row r="107" spans="20:65" s="73" customFormat="1" x14ac:dyDescent="0.2"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</row>
    <row r="108" spans="20:65" s="73" customFormat="1" x14ac:dyDescent="0.2"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</row>
    <row r="109" spans="20:65" s="73" customFormat="1" x14ac:dyDescent="0.2"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</row>
    <row r="110" spans="20:65" s="73" customFormat="1" x14ac:dyDescent="0.2"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</row>
    <row r="111" spans="20:65" s="73" customFormat="1" x14ac:dyDescent="0.2"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</row>
    <row r="112" spans="20:65" s="73" customFormat="1" x14ac:dyDescent="0.2"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</row>
    <row r="113" spans="20:65" s="73" customFormat="1" x14ac:dyDescent="0.2"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</row>
    <row r="114" spans="20:65" s="73" customFormat="1" x14ac:dyDescent="0.2"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</row>
    <row r="115" spans="20:65" s="73" customFormat="1" x14ac:dyDescent="0.2"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</row>
    <row r="116" spans="20:65" s="73" customFormat="1" x14ac:dyDescent="0.2"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</row>
    <row r="117" spans="20:65" s="73" customFormat="1" x14ac:dyDescent="0.2"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</row>
    <row r="118" spans="20:65" s="73" customFormat="1" x14ac:dyDescent="0.2"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</row>
    <row r="119" spans="20:65" s="73" customFormat="1" x14ac:dyDescent="0.2"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</row>
    <row r="120" spans="20:65" s="73" customFormat="1" x14ac:dyDescent="0.2"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</row>
    <row r="121" spans="20:65" s="73" customFormat="1" x14ac:dyDescent="0.2"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</row>
    <row r="122" spans="20:65" s="73" customFormat="1" x14ac:dyDescent="0.2"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</row>
    <row r="123" spans="20:65" s="73" customFormat="1" x14ac:dyDescent="0.2"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</row>
    <row r="124" spans="20:65" s="73" customFormat="1" x14ac:dyDescent="0.2"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</row>
    <row r="125" spans="20:65" s="73" customFormat="1" x14ac:dyDescent="0.2"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</row>
    <row r="126" spans="20:65" s="73" customFormat="1" x14ac:dyDescent="0.2"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</row>
    <row r="127" spans="20:65" s="73" customFormat="1" x14ac:dyDescent="0.2"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</row>
    <row r="128" spans="20:65" s="73" customFormat="1" x14ac:dyDescent="0.2"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</row>
    <row r="129" spans="20:65" s="73" customFormat="1" x14ac:dyDescent="0.2"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</row>
    <row r="130" spans="20:65" s="73" customFormat="1" x14ac:dyDescent="0.2"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</row>
    <row r="131" spans="20:65" s="73" customFormat="1" x14ac:dyDescent="0.2"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</row>
    <row r="132" spans="20:65" s="73" customFormat="1" x14ac:dyDescent="0.2"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</row>
    <row r="133" spans="20:65" s="73" customFormat="1" x14ac:dyDescent="0.2"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</row>
    <row r="134" spans="20:65" s="73" customFormat="1" x14ac:dyDescent="0.2"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</row>
    <row r="135" spans="20:65" s="73" customFormat="1" x14ac:dyDescent="0.2"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</row>
    <row r="136" spans="20:65" s="73" customFormat="1" x14ac:dyDescent="0.2"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</row>
    <row r="137" spans="20:65" s="73" customFormat="1" x14ac:dyDescent="0.2"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</row>
    <row r="138" spans="20:65" s="73" customFormat="1" x14ac:dyDescent="0.2"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</row>
    <row r="139" spans="20:65" s="73" customFormat="1" x14ac:dyDescent="0.2"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</row>
    <row r="140" spans="20:65" s="73" customFormat="1" x14ac:dyDescent="0.2"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</row>
    <row r="141" spans="20:65" s="73" customFormat="1" x14ac:dyDescent="0.2"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</row>
    <row r="142" spans="20:65" s="73" customFormat="1" x14ac:dyDescent="0.2"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</row>
    <row r="143" spans="20:65" s="73" customFormat="1" x14ac:dyDescent="0.2"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</row>
    <row r="144" spans="20:65" s="73" customFormat="1" x14ac:dyDescent="0.2"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</row>
    <row r="145" spans="20:65" s="73" customFormat="1" x14ac:dyDescent="0.2"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</row>
    <row r="146" spans="20:65" s="73" customFormat="1" x14ac:dyDescent="0.2"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</row>
    <row r="147" spans="20:65" s="73" customFormat="1" x14ac:dyDescent="0.2"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</row>
    <row r="148" spans="20:65" s="73" customFormat="1" x14ac:dyDescent="0.2"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</row>
    <row r="149" spans="20:65" s="73" customFormat="1" x14ac:dyDescent="0.2"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</row>
    <row r="150" spans="20:65" s="73" customFormat="1" x14ac:dyDescent="0.2"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</row>
    <row r="151" spans="20:65" s="73" customFormat="1" x14ac:dyDescent="0.2"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</row>
    <row r="152" spans="20:65" s="73" customFormat="1" x14ac:dyDescent="0.2"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</row>
    <row r="153" spans="20:65" s="73" customFormat="1" x14ac:dyDescent="0.2"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</row>
    <row r="154" spans="20:65" s="73" customFormat="1" x14ac:dyDescent="0.2"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</row>
    <row r="155" spans="20:65" s="73" customFormat="1" x14ac:dyDescent="0.2"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</row>
    <row r="156" spans="20:65" s="73" customFormat="1" x14ac:dyDescent="0.2"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</row>
    <row r="157" spans="20:65" s="73" customFormat="1" x14ac:dyDescent="0.2"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</row>
    <row r="158" spans="20:65" s="73" customFormat="1" x14ac:dyDescent="0.2"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</row>
    <row r="159" spans="20:65" s="73" customFormat="1" x14ac:dyDescent="0.2"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</row>
    <row r="160" spans="20:65" s="73" customFormat="1" x14ac:dyDescent="0.2"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</row>
    <row r="161" spans="20:65" s="73" customFormat="1" x14ac:dyDescent="0.2"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</row>
    <row r="162" spans="20:65" s="73" customFormat="1" x14ac:dyDescent="0.2"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</row>
    <row r="163" spans="20:65" s="73" customFormat="1" x14ac:dyDescent="0.2"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</row>
    <row r="164" spans="20:65" s="73" customFormat="1" x14ac:dyDescent="0.2"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</row>
    <row r="165" spans="20:65" s="73" customFormat="1" x14ac:dyDescent="0.2"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</row>
    <row r="166" spans="20:65" s="73" customFormat="1" x14ac:dyDescent="0.2"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</row>
    <row r="167" spans="20:65" s="73" customFormat="1" x14ac:dyDescent="0.2"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</row>
    <row r="168" spans="20:65" s="73" customFormat="1" x14ac:dyDescent="0.2"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</row>
    <row r="169" spans="20:65" s="73" customFormat="1" x14ac:dyDescent="0.2"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</row>
    <row r="170" spans="20:65" s="73" customFormat="1" x14ac:dyDescent="0.2"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</row>
    <row r="171" spans="20:65" s="73" customFormat="1" x14ac:dyDescent="0.2"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</row>
    <row r="172" spans="20:65" s="73" customFormat="1" x14ac:dyDescent="0.2"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</row>
    <row r="173" spans="20:65" s="73" customFormat="1" x14ac:dyDescent="0.2"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</row>
    <row r="174" spans="20:65" s="73" customFormat="1" x14ac:dyDescent="0.2"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</row>
    <row r="175" spans="20:65" s="73" customFormat="1" x14ac:dyDescent="0.2"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</row>
    <row r="176" spans="20:65" s="73" customFormat="1" x14ac:dyDescent="0.2"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</row>
    <row r="177" spans="20:65" s="73" customFormat="1" x14ac:dyDescent="0.2"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</row>
    <row r="178" spans="20:65" s="73" customFormat="1" x14ac:dyDescent="0.2"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</row>
    <row r="179" spans="20:65" s="73" customFormat="1" x14ac:dyDescent="0.2"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</row>
    <row r="180" spans="20:65" s="73" customFormat="1" x14ac:dyDescent="0.2"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</row>
    <row r="181" spans="20:65" s="73" customFormat="1" x14ac:dyDescent="0.2"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</row>
    <row r="182" spans="20:65" s="73" customFormat="1" x14ac:dyDescent="0.2"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</row>
    <row r="183" spans="20:65" s="73" customFormat="1" x14ac:dyDescent="0.2"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</row>
    <row r="184" spans="20:65" s="73" customFormat="1" x14ac:dyDescent="0.2"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</row>
    <row r="185" spans="20:65" s="73" customFormat="1" x14ac:dyDescent="0.2"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</row>
    <row r="186" spans="20:65" s="73" customFormat="1" x14ac:dyDescent="0.2"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</row>
    <row r="187" spans="20:65" s="73" customFormat="1" x14ac:dyDescent="0.2"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</row>
    <row r="188" spans="20:65" s="73" customFormat="1" x14ac:dyDescent="0.2"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</row>
    <row r="189" spans="20:65" s="73" customFormat="1" x14ac:dyDescent="0.2"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</row>
    <row r="190" spans="20:65" s="73" customFormat="1" x14ac:dyDescent="0.2"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</row>
    <row r="191" spans="20:65" s="73" customFormat="1" x14ac:dyDescent="0.2"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</row>
    <row r="192" spans="20:65" s="73" customFormat="1" x14ac:dyDescent="0.2"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</row>
    <row r="193" spans="20:65" s="73" customFormat="1" x14ac:dyDescent="0.2"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</row>
    <row r="194" spans="20:65" s="73" customFormat="1" x14ac:dyDescent="0.2"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</row>
    <row r="195" spans="20:65" s="73" customFormat="1" x14ac:dyDescent="0.2"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</row>
    <row r="196" spans="20:65" s="73" customFormat="1" x14ac:dyDescent="0.2"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</row>
    <row r="197" spans="20:65" s="73" customFormat="1" x14ac:dyDescent="0.2"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</row>
    <row r="198" spans="20:65" s="73" customFormat="1" x14ac:dyDescent="0.2"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</row>
    <row r="199" spans="20:65" s="73" customFormat="1" x14ac:dyDescent="0.2"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</row>
    <row r="200" spans="20:65" s="73" customFormat="1" x14ac:dyDescent="0.2"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</row>
    <row r="201" spans="20:65" s="73" customFormat="1" x14ac:dyDescent="0.2"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</row>
    <row r="202" spans="20:65" s="73" customFormat="1" x14ac:dyDescent="0.2"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</row>
    <row r="203" spans="20:65" s="73" customFormat="1" x14ac:dyDescent="0.2"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</row>
    <row r="204" spans="20:65" s="73" customFormat="1" x14ac:dyDescent="0.2"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</row>
    <row r="205" spans="20:65" s="73" customFormat="1" x14ac:dyDescent="0.2"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</row>
    <row r="206" spans="20:65" s="73" customFormat="1" x14ac:dyDescent="0.2"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</row>
    <row r="207" spans="20:65" s="73" customFormat="1" x14ac:dyDescent="0.2"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</row>
    <row r="208" spans="20:65" s="73" customFormat="1" x14ac:dyDescent="0.2"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</row>
    <row r="209" spans="20:65" s="73" customFormat="1" x14ac:dyDescent="0.2"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</row>
    <row r="210" spans="20:65" s="73" customFormat="1" x14ac:dyDescent="0.2"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</row>
    <row r="211" spans="20:65" s="73" customFormat="1" x14ac:dyDescent="0.2"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</row>
    <row r="212" spans="20:65" s="73" customFormat="1" x14ac:dyDescent="0.2"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</row>
    <row r="213" spans="20:65" s="73" customFormat="1" x14ac:dyDescent="0.2"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</row>
    <row r="214" spans="20:65" s="73" customFormat="1" x14ac:dyDescent="0.2"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</row>
    <row r="215" spans="20:65" s="73" customFormat="1" x14ac:dyDescent="0.2"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</row>
    <row r="216" spans="20:65" s="73" customFormat="1" x14ac:dyDescent="0.2"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</row>
    <row r="217" spans="20:65" s="73" customFormat="1" x14ac:dyDescent="0.2"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</row>
    <row r="218" spans="20:65" s="73" customFormat="1" x14ac:dyDescent="0.2"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</row>
    <row r="219" spans="20:65" s="73" customFormat="1" x14ac:dyDescent="0.2"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</row>
    <row r="220" spans="20:65" s="73" customFormat="1" x14ac:dyDescent="0.2"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</row>
    <row r="221" spans="20:65" s="73" customFormat="1" x14ac:dyDescent="0.2"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</row>
    <row r="222" spans="20:65" s="73" customFormat="1" x14ac:dyDescent="0.2"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</row>
    <row r="223" spans="20:65" s="73" customFormat="1" x14ac:dyDescent="0.2"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</row>
    <row r="224" spans="20:65" s="73" customFormat="1" x14ac:dyDescent="0.2"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</row>
    <row r="225" spans="20:65" s="73" customFormat="1" x14ac:dyDescent="0.2"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</row>
    <row r="226" spans="20:65" s="73" customFormat="1" x14ac:dyDescent="0.2"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</row>
    <row r="227" spans="20:65" s="73" customFormat="1" x14ac:dyDescent="0.2"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</row>
    <row r="228" spans="20:65" s="73" customFormat="1" x14ac:dyDescent="0.2"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</row>
    <row r="229" spans="20:65" s="73" customFormat="1" x14ac:dyDescent="0.2"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</row>
    <row r="230" spans="20:65" s="73" customFormat="1" x14ac:dyDescent="0.2"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</row>
    <row r="231" spans="20:65" s="73" customFormat="1" x14ac:dyDescent="0.2"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</row>
    <row r="232" spans="20:65" s="73" customFormat="1" x14ac:dyDescent="0.2"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</row>
    <row r="233" spans="20:65" s="73" customFormat="1" x14ac:dyDescent="0.2"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</row>
    <row r="234" spans="20:65" s="73" customFormat="1" x14ac:dyDescent="0.2"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</row>
    <row r="235" spans="20:65" s="73" customFormat="1" x14ac:dyDescent="0.2"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</row>
    <row r="236" spans="20:65" s="73" customFormat="1" x14ac:dyDescent="0.2"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</row>
    <row r="237" spans="20:65" s="73" customFormat="1" x14ac:dyDescent="0.2"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</row>
    <row r="238" spans="20:65" s="73" customFormat="1" x14ac:dyDescent="0.2"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</row>
    <row r="239" spans="20:65" s="73" customFormat="1" x14ac:dyDescent="0.2"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</row>
    <row r="240" spans="20:65" s="73" customFormat="1" x14ac:dyDescent="0.2"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</row>
    <row r="241" spans="20:65" s="73" customFormat="1" x14ac:dyDescent="0.2"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</row>
    <row r="242" spans="20:65" s="73" customFormat="1" x14ac:dyDescent="0.2"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</row>
    <row r="243" spans="20:65" s="73" customFormat="1" x14ac:dyDescent="0.2"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</row>
    <row r="244" spans="20:65" s="73" customFormat="1" x14ac:dyDescent="0.2"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</row>
    <row r="245" spans="20:65" s="73" customFormat="1" x14ac:dyDescent="0.2"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</row>
    <row r="246" spans="20:65" s="73" customFormat="1" x14ac:dyDescent="0.2"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</row>
    <row r="247" spans="20:65" s="73" customFormat="1" x14ac:dyDescent="0.2"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</row>
    <row r="248" spans="20:65" s="73" customFormat="1" x14ac:dyDescent="0.2"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</row>
    <row r="249" spans="20:65" s="73" customFormat="1" x14ac:dyDescent="0.2"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</row>
    <row r="250" spans="20:65" s="73" customFormat="1" x14ac:dyDescent="0.2"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</row>
    <row r="251" spans="20:65" s="73" customFormat="1" x14ac:dyDescent="0.2"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</row>
    <row r="252" spans="20:65" s="73" customFormat="1" x14ac:dyDescent="0.2"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</row>
    <row r="253" spans="20:65" s="73" customFormat="1" x14ac:dyDescent="0.2"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</row>
    <row r="254" spans="20:65" s="73" customFormat="1" x14ac:dyDescent="0.2"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</row>
    <row r="255" spans="20:65" s="73" customFormat="1" x14ac:dyDescent="0.2"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</row>
    <row r="256" spans="20:65" s="73" customFormat="1" x14ac:dyDescent="0.2"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</row>
    <row r="257" spans="20:65" s="73" customFormat="1" x14ac:dyDescent="0.2"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</row>
    <row r="258" spans="20:65" s="73" customFormat="1" x14ac:dyDescent="0.2"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</row>
    <row r="259" spans="20:65" s="73" customFormat="1" x14ac:dyDescent="0.2"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</row>
    <row r="260" spans="20:65" s="73" customFormat="1" x14ac:dyDescent="0.2"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</row>
    <row r="261" spans="20:65" s="73" customFormat="1" x14ac:dyDescent="0.2"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</row>
    <row r="262" spans="20:65" s="73" customFormat="1" x14ac:dyDescent="0.2"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</row>
    <row r="263" spans="20:65" s="73" customFormat="1" x14ac:dyDescent="0.2"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</row>
    <row r="264" spans="20:65" s="73" customFormat="1" x14ac:dyDescent="0.2"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</row>
    <row r="265" spans="20:65" s="73" customFormat="1" x14ac:dyDescent="0.2"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</row>
    <row r="266" spans="20:65" s="73" customFormat="1" x14ac:dyDescent="0.2"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</row>
    <row r="267" spans="20:65" s="73" customFormat="1" x14ac:dyDescent="0.2"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</row>
    <row r="268" spans="20:65" s="73" customFormat="1" x14ac:dyDescent="0.2"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</row>
    <row r="269" spans="20:65" s="73" customFormat="1" x14ac:dyDescent="0.2"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</row>
    <row r="270" spans="20:65" s="73" customFormat="1" x14ac:dyDescent="0.2"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</row>
    <row r="271" spans="20:65" s="73" customFormat="1" x14ac:dyDescent="0.2"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</row>
    <row r="272" spans="20:65" s="73" customFormat="1" x14ac:dyDescent="0.2"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</row>
    <row r="273" spans="20:65" s="73" customFormat="1" x14ac:dyDescent="0.2"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</row>
    <row r="274" spans="20:65" s="73" customFormat="1" x14ac:dyDescent="0.2"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</row>
    <row r="275" spans="20:65" s="73" customFormat="1" x14ac:dyDescent="0.2"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</row>
    <row r="276" spans="20:65" s="73" customFormat="1" x14ac:dyDescent="0.2"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</row>
    <row r="277" spans="20:65" s="73" customFormat="1" x14ac:dyDescent="0.2"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</row>
    <row r="278" spans="20:65" s="73" customFormat="1" x14ac:dyDescent="0.2"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</row>
    <row r="279" spans="20:65" s="73" customFormat="1" x14ac:dyDescent="0.2"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</row>
    <row r="280" spans="20:65" s="73" customFormat="1" x14ac:dyDescent="0.2"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</row>
    <row r="281" spans="20:65" s="73" customFormat="1" x14ac:dyDescent="0.2"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</row>
    <row r="282" spans="20:65" s="73" customFormat="1" x14ac:dyDescent="0.2"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</row>
    <row r="283" spans="20:65" s="73" customFormat="1" x14ac:dyDescent="0.2"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</row>
    <row r="284" spans="20:65" s="73" customFormat="1" x14ac:dyDescent="0.2"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</row>
    <row r="285" spans="20:65" s="73" customFormat="1" x14ac:dyDescent="0.2"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</row>
    <row r="286" spans="20:65" s="73" customFormat="1" x14ac:dyDescent="0.2"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</row>
    <row r="287" spans="20:65" s="73" customFormat="1" x14ac:dyDescent="0.2"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</row>
    <row r="288" spans="20:65" s="73" customFormat="1" x14ac:dyDescent="0.2"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</row>
    <row r="289" spans="20:65" s="73" customFormat="1" x14ac:dyDescent="0.2"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</row>
    <row r="290" spans="20:65" s="73" customFormat="1" x14ac:dyDescent="0.2"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</row>
    <row r="291" spans="20:65" s="73" customFormat="1" x14ac:dyDescent="0.2"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</row>
    <row r="292" spans="20:65" s="73" customFormat="1" x14ac:dyDescent="0.2"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</row>
    <row r="293" spans="20:65" s="73" customFormat="1" x14ac:dyDescent="0.2"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</row>
    <row r="294" spans="20:65" s="73" customFormat="1" x14ac:dyDescent="0.2"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</row>
    <row r="295" spans="20:65" s="73" customFormat="1" x14ac:dyDescent="0.2"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</row>
    <row r="296" spans="20:65" s="73" customFormat="1" x14ac:dyDescent="0.2"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</row>
    <row r="297" spans="20:65" s="73" customFormat="1" x14ac:dyDescent="0.2"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</row>
    <row r="298" spans="20:65" s="73" customFormat="1" x14ac:dyDescent="0.2"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</row>
    <row r="299" spans="20:65" s="73" customFormat="1" x14ac:dyDescent="0.2"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</row>
    <row r="300" spans="20:65" s="73" customFormat="1" x14ac:dyDescent="0.2"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</row>
    <row r="301" spans="20:65" s="73" customFormat="1" x14ac:dyDescent="0.2"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</row>
    <row r="302" spans="20:65" s="73" customFormat="1" x14ac:dyDescent="0.2"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</row>
    <row r="303" spans="20:65" s="73" customFormat="1" x14ac:dyDescent="0.2"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</row>
    <row r="304" spans="20:65" s="73" customFormat="1" x14ac:dyDescent="0.2"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</row>
    <row r="305" spans="20:65" s="73" customFormat="1" x14ac:dyDescent="0.2"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</row>
    <row r="306" spans="20:65" s="73" customFormat="1" x14ac:dyDescent="0.2"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</row>
    <row r="307" spans="20:65" s="73" customFormat="1" x14ac:dyDescent="0.2"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</row>
    <row r="308" spans="20:65" s="73" customFormat="1" x14ac:dyDescent="0.2"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</row>
    <row r="309" spans="20:65" s="73" customFormat="1" x14ac:dyDescent="0.2"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</row>
    <row r="310" spans="20:65" s="73" customFormat="1" x14ac:dyDescent="0.2"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</row>
    <row r="311" spans="20:65" s="73" customFormat="1" x14ac:dyDescent="0.2"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</row>
    <row r="312" spans="20:65" s="73" customFormat="1" x14ac:dyDescent="0.2"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</row>
    <row r="313" spans="20:65" s="73" customFormat="1" x14ac:dyDescent="0.2"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</row>
    <row r="314" spans="20:65" s="73" customFormat="1" x14ac:dyDescent="0.2"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</row>
    <row r="315" spans="20:65" s="73" customFormat="1" x14ac:dyDescent="0.2"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</row>
    <row r="316" spans="20:65" s="73" customFormat="1" x14ac:dyDescent="0.2"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</row>
    <row r="317" spans="20:65" s="73" customFormat="1" x14ac:dyDescent="0.2"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</row>
    <row r="318" spans="20:65" s="73" customFormat="1" x14ac:dyDescent="0.2"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</row>
    <row r="319" spans="20:65" s="73" customFormat="1" x14ac:dyDescent="0.2"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</row>
    <row r="320" spans="20:65" s="73" customFormat="1" x14ac:dyDescent="0.2"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</row>
    <row r="321" spans="20:65" s="73" customFormat="1" x14ac:dyDescent="0.2"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</row>
    <row r="322" spans="20:65" s="73" customFormat="1" x14ac:dyDescent="0.2"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</row>
    <row r="323" spans="20:65" s="73" customFormat="1" x14ac:dyDescent="0.2"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</row>
    <row r="324" spans="20:65" s="73" customFormat="1" x14ac:dyDescent="0.2"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</row>
    <row r="325" spans="20:65" s="73" customFormat="1" x14ac:dyDescent="0.2"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</row>
    <row r="326" spans="20:65" s="73" customFormat="1" x14ac:dyDescent="0.2"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</row>
    <row r="327" spans="20:65" s="73" customFormat="1" x14ac:dyDescent="0.2"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</row>
    <row r="328" spans="20:65" s="73" customFormat="1" x14ac:dyDescent="0.2"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</row>
    <row r="329" spans="20:65" s="73" customFormat="1" x14ac:dyDescent="0.2"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</row>
    <row r="330" spans="20:65" s="73" customFormat="1" x14ac:dyDescent="0.2"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</row>
    <row r="331" spans="20:65" s="73" customFormat="1" x14ac:dyDescent="0.2"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</row>
    <row r="332" spans="20:65" s="73" customFormat="1" x14ac:dyDescent="0.2"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</row>
    <row r="333" spans="20:65" s="73" customFormat="1" x14ac:dyDescent="0.2"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</row>
    <row r="334" spans="20:65" s="73" customFormat="1" x14ac:dyDescent="0.2"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</row>
    <row r="335" spans="20:65" s="73" customFormat="1" x14ac:dyDescent="0.2"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</row>
    <row r="336" spans="20:65" s="73" customFormat="1" x14ac:dyDescent="0.2"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</row>
    <row r="337" spans="20:65" s="73" customFormat="1" x14ac:dyDescent="0.2"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</row>
    <row r="338" spans="20:65" s="73" customFormat="1" x14ac:dyDescent="0.2"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</row>
    <row r="339" spans="20:65" s="73" customFormat="1" x14ac:dyDescent="0.2"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</row>
    <row r="340" spans="20:65" s="73" customFormat="1" x14ac:dyDescent="0.2"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</row>
    <row r="341" spans="20:65" s="73" customFormat="1" x14ac:dyDescent="0.2"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</row>
    <row r="342" spans="20:65" s="73" customFormat="1" x14ac:dyDescent="0.2"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</row>
    <row r="343" spans="20:65" s="73" customFormat="1" x14ac:dyDescent="0.2"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</row>
    <row r="344" spans="20:65" s="73" customFormat="1" x14ac:dyDescent="0.2"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</row>
    <row r="345" spans="20:65" s="73" customFormat="1" x14ac:dyDescent="0.2"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</row>
    <row r="346" spans="20:65" s="73" customFormat="1" x14ac:dyDescent="0.2"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</row>
    <row r="347" spans="20:65" s="73" customFormat="1" x14ac:dyDescent="0.2"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</row>
    <row r="348" spans="20:65" s="73" customFormat="1" x14ac:dyDescent="0.2"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</row>
    <row r="349" spans="20:65" s="73" customFormat="1" x14ac:dyDescent="0.2"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</row>
    <row r="350" spans="20:65" s="73" customFormat="1" x14ac:dyDescent="0.2"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</row>
    <row r="351" spans="20:65" s="73" customFormat="1" x14ac:dyDescent="0.2"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</row>
    <row r="352" spans="20:65" s="73" customFormat="1" x14ac:dyDescent="0.2"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</row>
    <row r="353" spans="20:65" s="73" customFormat="1" x14ac:dyDescent="0.2"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</row>
    <row r="354" spans="20:65" s="73" customFormat="1" x14ac:dyDescent="0.2"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</row>
    <row r="355" spans="20:65" s="73" customFormat="1" x14ac:dyDescent="0.2"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</row>
    <row r="356" spans="20:65" s="73" customFormat="1" x14ac:dyDescent="0.2"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</row>
    <row r="357" spans="20:65" s="73" customFormat="1" x14ac:dyDescent="0.2"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</row>
    <row r="358" spans="20:65" s="73" customFormat="1" x14ac:dyDescent="0.2"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</row>
    <row r="359" spans="20:65" s="73" customFormat="1" x14ac:dyDescent="0.2"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</row>
    <row r="360" spans="20:65" s="73" customFormat="1" x14ac:dyDescent="0.2"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</row>
    <row r="361" spans="20:65" s="73" customFormat="1" x14ac:dyDescent="0.2"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</row>
    <row r="362" spans="20:65" s="73" customFormat="1" x14ac:dyDescent="0.2"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</row>
    <row r="363" spans="20:65" s="73" customFormat="1" x14ac:dyDescent="0.2"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</row>
    <row r="364" spans="20:65" s="73" customFormat="1" x14ac:dyDescent="0.2"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</row>
    <row r="365" spans="20:65" s="73" customFormat="1" x14ac:dyDescent="0.2"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</row>
    <row r="366" spans="20:65" s="73" customFormat="1" x14ac:dyDescent="0.2"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</row>
    <row r="367" spans="20:65" s="73" customFormat="1" x14ac:dyDescent="0.2"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</row>
    <row r="368" spans="20:65" s="73" customFormat="1" x14ac:dyDescent="0.2"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</row>
    <row r="369" spans="20:65" s="73" customFormat="1" x14ac:dyDescent="0.2"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</row>
    <row r="370" spans="20:65" s="73" customFormat="1" x14ac:dyDescent="0.2"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</row>
    <row r="371" spans="20:65" s="73" customFormat="1" x14ac:dyDescent="0.2"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</row>
    <row r="372" spans="20:65" s="73" customFormat="1" x14ac:dyDescent="0.2"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</row>
    <row r="373" spans="20:65" s="73" customFormat="1" x14ac:dyDescent="0.2"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</row>
    <row r="374" spans="20:65" s="73" customFormat="1" x14ac:dyDescent="0.2"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</row>
    <row r="375" spans="20:65" s="73" customFormat="1" x14ac:dyDescent="0.2"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</row>
    <row r="376" spans="20:65" s="73" customFormat="1" x14ac:dyDescent="0.2"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</row>
    <row r="377" spans="20:65" s="73" customFormat="1" x14ac:dyDescent="0.2"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</row>
    <row r="378" spans="20:65" s="73" customFormat="1" x14ac:dyDescent="0.2"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</row>
    <row r="379" spans="20:65" s="73" customFormat="1" x14ac:dyDescent="0.2"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</row>
    <row r="380" spans="20:65" s="73" customFormat="1" x14ac:dyDescent="0.2"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</row>
    <row r="381" spans="20:65" s="73" customFormat="1" x14ac:dyDescent="0.2"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</row>
    <row r="382" spans="20:65" s="73" customFormat="1" x14ac:dyDescent="0.2"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</row>
    <row r="383" spans="20:65" s="73" customFormat="1" x14ac:dyDescent="0.2"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</row>
    <row r="384" spans="20:65" s="73" customFormat="1" x14ac:dyDescent="0.2"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</row>
    <row r="385" spans="20:65" s="73" customFormat="1" x14ac:dyDescent="0.2"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</row>
    <row r="386" spans="20:65" s="73" customFormat="1" x14ac:dyDescent="0.2"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</row>
    <row r="387" spans="20:65" s="73" customFormat="1" x14ac:dyDescent="0.2"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</row>
    <row r="388" spans="20:65" s="73" customFormat="1" x14ac:dyDescent="0.2"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</row>
    <row r="389" spans="20:65" s="73" customFormat="1" x14ac:dyDescent="0.2"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</row>
    <row r="390" spans="20:65" s="73" customFormat="1" x14ac:dyDescent="0.2"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</row>
    <row r="391" spans="20:65" s="73" customFormat="1" x14ac:dyDescent="0.2"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</row>
    <row r="392" spans="20:65" s="73" customFormat="1" x14ac:dyDescent="0.2"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</row>
    <row r="393" spans="20:65" s="73" customFormat="1" x14ac:dyDescent="0.2"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</row>
    <row r="394" spans="20:65" s="73" customFormat="1" x14ac:dyDescent="0.2"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</row>
    <row r="395" spans="20:65" s="73" customFormat="1" x14ac:dyDescent="0.2"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</row>
    <row r="396" spans="20:65" s="73" customFormat="1" x14ac:dyDescent="0.2"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</row>
    <row r="397" spans="20:65" s="73" customFormat="1" x14ac:dyDescent="0.2"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</row>
    <row r="398" spans="20:65" s="73" customFormat="1" x14ac:dyDescent="0.2"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</row>
    <row r="399" spans="20:65" s="73" customFormat="1" x14ac:dyDescent="0.2"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</row>
    <row r="400" spans="20:65" s="73" customFormat="1" x14ac:dyDescent="0.2"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</row>
    <row r="401" spans="20:65" s="73" customFormat="1" x14ac:dyDescent="0.2"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</row>
    <row r="402" spans="20:65" s="73" customFormat="1" x14ac:dyDescent="0.2"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</row>
    <row r="403" spans="20:65" s="73" customFormat="1" x14ac:dyDescent="0.2"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</row>
    <row r="404" spans="20:65" s="73" customFormat="1" x14ac:dyDescent="0.2"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</row>
    <row r="405" spans="20:65" s="73" customFormat="1" x14ac:dyDescent="0.2"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</row>
    <row r="406" spans="20:65" s="73" customFormat="1" x14ac:dyDescent="0.2"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</row>
    <row r="407" spans="20:65" s="73" customFormat="1" x14ac:dyDescent="0.2"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</row>
    <row r="408" spans="20:65" s="73" customFormat="1" x14ac:dyDescent="0.2"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</row>
    <row r="409" spans="20:65" s="73" customFormat="1" x14ac:dyDescent="0.2"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</row>
    <row r="410" spans="20:65" s="73" customFormat="1" x14ac:dyDescent="0.2"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</row>
    <row r="411" spans="20:65" s="73" customFormat="1" x14ac:dyDescent="0.2"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</row>
    <row r="412" spans="20:65" s="73" customFormat="1" x14ac:dyDescent="0.2"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</row>
    <row r="413" spans="20:65" s="73" customFormat="1" x14ac:dyDescent="0.2"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</row>
    <row r="414" spans="20:65" s="73" customFormat="1" x14ac:dyDescent="0.2"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</row>
    <row r="415" spans="20:65" s="73" customFormat="1" x14ac:dyDescent="0.2"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</row>
    <row r="416" spans="20:65" s="73" customFormat="1" x14ac:dyDescent="0.2"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</row>
    <row r="417" spans="20:65" s="69" customFormat="1" x14ac:dyDescent="0.2"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</row>
    <row r="418" spans="20:65" s="69" customFormat="1" x14ac:dyDescent="0.2"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</row>
    <row r="419" spans="20:65" s="69" customFormat="1" x14ac:dyDescent="0.2"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</row>
    <row r="420" spans="20:65" s="69" customFormat="1" x14ac:dyDescent="0.2"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</row>
    <row r="421" spans="20:65" s="69" customFormat="1" x14ac:dyDescent="0.2"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</row>
    <row r="422" spans="20:65" s="69" customFormat="1" x14ac:dyDescent="0.2"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</row>
    <row r="423" spans="20:65" s="69" customFormat="1" x14ac:dyDescent="0.2"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</row>
    <row r="424" spans="20:65" s="69" customFormat="1" x14ac:dyDescent="0.2"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</row>
    <row r="425" spans="20:65" s="69" customFormat="1" x14ac:dyDescent="0.2"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</row>
    <row r="426" spans="20:65" s="69" customFormat="1" x14ac:dyDescent="0.2"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</row>
    <row r="427" spans="20:65" s="69" customFormat="1" x14ac:dyDescent="0.2"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</row>
    <row r="428" spans="20:65" s="69" customFormat="1" x14ac:dyDescent="0.2"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</row>
    <row r="429" spans="20:65" s="69" customFormat="1" x14ac:dyDescent="0.2"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</row>
    <row r="430" spans="20:65" s="69" customFormat="1" x14ac:dyDescent="0.2"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</row>
    <row r="431" spans="20:65" s="69" customFormat="1" x14ac:dyDescent="0.2"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</row>
    <row r="432" spans="20:65" s="69" customFormat="1" x14ac:dyDescent="0.2"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</row>
    <row r="433" spans="20:65" s="69" customFormat="1" x14ac:dyDescent="0.2"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</row>
    <row r="434" spans="20:65" s="69" customFormat="1" x14ac:dyDescent="0.2"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</row>
    <row r="435" spans="20:65" s="69" customFormat="1" x14ac:dyDescent="0.2"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</row>
    <row r="436" spans="20:65" s="69" customFormat="1" x14ac:dyDescent="0.2"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</row>
    <row r="437" spans="20:65" s="69" customFormat="1" x14ac:dyDescent="0.2"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</row>
    <row r="438" spans="20:65" s="69" customFormat="1" x14ac:dyDescent="0.2"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</row>
    <row r="439" spans="20:65" s="69" customFormat="1" x14ac:dyDescent="0.2"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</row>
    <row r="440" spans="20:65" s="69" customFormat="1" x14ac:dyDescent="0.2"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</row>
    <row r="441" spans="20:65" s="69" customFormat="1" x14ac:dyDescent="0.2"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</row>
    <row r="442" spans="20:65" s="69" customFormat="1" x14ac:dyDescent="0.2"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</row>
    <row r="443" spans="20:65" s="69" customFormat="1" x14ac:dyDescent="0.2"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</row>
    <row r="444" spans="20:65" s="69" customFormat="1" x14ac:dyDescent="0.2"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</row>
    <row r="445" spans="20:65" s="69" customFormat="1" x14ac:dyDescent="0.2"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</row>
    <row r="446" spans="20:65" s="69" customFormat="1" x14ac:dyDescent="0.2"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</row>
    <row r="447" spans="20:65" s="69" customFormat="1" x14ac:dyDescent="0.2"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</row>
    <row r="448" spans="20:65" s="69" customFormat="1" x14ac:dyDescent="0.2"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</row>
    <row r="449" spans="20:65" s="69" customFormat="1" x14ac:dyDescent="0.2"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</row>
    <row r="450" spans="20:65" s="69" customFormat="1" x14ac:dyDescent="0.2"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</row>
    <row r="451" spans="20:65" s="69" customFormat="1" x14ac:dyDescent="0.2"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</row>
    <row r="452" spans="20:65" s="69" customFormat="1" x14ac:dyDescent="0.2"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</row>
    <row r="453" spans="20:65" s="69" customFormat="1" x14ac:dyDescent="0.2"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</row>
    <row r="454" spans="20:65" s="69" customFormat="1" x14ac:dyDescent="0.2"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</row>
    <row r="455" spans="20:65" s="69" customFormat="1" x14ac:dyDescent="0.2"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</row>
    <row r="456" spans="20:65" s="69" customFormat="1" x14ac:dyDescent="0.2"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</row>
    <row r="457" spans="20:65" s="69" customFormat="1" x14ac:dyDescent="0.2"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</row>
    <row r="458" spans="20:65" s="69" customFormat="1" x14ac:dyDescent="0.2"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</row>
    <row r="459" spans="20:65" s="69" customFormat="1" x14ac:dyDescent="0.2"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</row>
    <row r="460" spans="20:65" s="69" customFormat="1" x14ac:dyDescent="0.2"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</row>
    <row r="461" spans="20:65" s="69" customFormat="1" x14ac:dyDescent="0.2"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</row>
    <row r="462" spans="20:65" s="69" customFormat="1" x14ac:dyDescent="0.2"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</row>
    <row r="463" spans="20:65" s="69" customFormat="1" x14ac:dyDescent="0.2"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</row>
    <row r="464" spans="20:65" s="69" customFormat="1" x14ac:dyDescent="0.2"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</row>
    <row r="465" spans="20:65" s="69" customFormat="1" x14ac:dyDescent="0.2"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</row>
    <row r="466" spans="20:65" s="69" customFormat="1" x14ac:dyDescent="0.2"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</row>
    <row r="467" spans="20:65" s="69" customFormat="1" x14ac:dyDescent="0.2"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</row>
    <row r="468" spans="20:65" s="69" customFormat="1" x14ac:dyDescent="0.2"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</row>
    <row r="469" spans="20:65" s="69" customFormat="1" x14ac:dyDescent="0.2"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</row>
    <row r="470" spans="20:65" s="69" customFormat="1" x14ac:dyDescent="0.2"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</row>
    <row r="471" spans="20:65" s="69" customFormat="1" x14ac:dyDescent="0.2"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</row>
    <row r="472" spans="20:65" s="69" customFormat="1" x14ac:dyDescent="0.2"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</row>
    <row r="473" spans="20:65" s="69" customFormat="1" x14ac:dyDescent="0.2"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</row>
    <row r="474" spans="20:65" s="69" customFormat="1" x14ac:dyDescent="0.2"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</row>
    <row r="475" spans="20:65" s="69" customFormat="1" x14ac:dyDescent="0.2"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</row>
    <row r="476" spans="20:65" s="69" customFormat="1" x14ac:dyDescent="0.2"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</row>
    <row r="477" spans="20:65" s="69" customFormat="1" x14ac:dyDescent="0.2"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</row>
    <row r="478" spans="20:65" s="69" customFormat="1" x14ac:dyDescent="0.2"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</row>
    <row r="479" spans="20:65" s="69" customFormat="1" x14ac:dyDescent="0.2"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</row>
    <row r="480" spans="20:65" s="69" customFormat="1" x14ac:dyDescent="0.2"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</row>
    <row r="481" spans="20:65" s="69" customFormat="1" x14ac:dyDescent="0.2"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</row>
    <row r="482" spans="20:65" s="69" customFormat="1" x14ac:dyDescent="0.2"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</row>
    <row r="483" spans="20:65" s="69" customFormat="1" x14ac:dyDescent="0.2"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</row>
    <row r="484" spans="20:65" s="69" customFormat="1" x14ac:dyDescent="0.2"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</row>
    <row r="485" spans="20:65" s="69" customFormat="1" x14ac:dyDescent="0.2"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</row>
    <row r="486" spans="20:65" s="69" customFormat="1" x14ac:dyDescent="0.2"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</row>
    <row r="487" spans="20:65" s="69" customFormat="1" x14ac:dyDescent="0.2"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</row>
    <row r="488" spans="20:65" s="69" customFormat="1" x14ac:dyDescent="0.2"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</row>
    <row r="489" spans="20:65" s="69" customFormat="1" x14ac:dyDescent="0.2"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</row>
    <row r="490" spans="20:65" s="69" customFormat="1" x14ac:dyDescent="0.2"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</row>
    <row r="491" spans="20:65" s="69" customFormat="1" x14ac:dyDescent="0.2"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</row>
    <row r="492" spans="20:65" s="69" customFormat="1" x14ac:dyDescent="0.2"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</row>
    <row r="493" spans="20:65" s="69" customFormat="1" x14ac:dyDescent="0.2"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</row>
    <row r="494" spans="20:65" s="69" customFormat="1" x14ac:dyDescent="0.2"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</row>
    <row r="495" spans="20:65" s="69" customFormat="1" x14ac:dyDescent="0.2"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</row>
    <row r="496" spans="20:65" s="69" customFormat="1" x14ac:dyDescent="0.2"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</row>
    <row r="497" spans="20:65" s="69" customFormat="1" x14ac:dyDescent="0.2"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</row>
    <row r="498" spans="20:65" s="69" customFormat="1" x14ac:dyDescent="0.2"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</row>
    <row r="499" spans="20:65" s="69" customFormat="1" x14ac:dyDescent="0.2"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</row>
    <row r="500" spans="20:65" s="69" customFormat="1" x14ac:dyDescent="0.2"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</row>
    <row r="501" spans="20:65" s="69" customFormat="1" x14ac:dyDescent="0.2"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</row>
    <row r="502" spans="20:65" s="69" customFormat="1" x14ac:dyDescent="0.2"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</row>
    <row r="503" spans="20:65" s="69" customFormat="1" x14ac:dyDescent="0.2"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</row>
    <row r="504" spans="20:65" s="69" customFormat="1" x14ac:dyDescent="0.2"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</row>
    <row r="505" spans="20:65" s="69" customFormat="1" x14ac:dyDescent="0.2"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</row>
    <row r="506" spans="20:65" s="69" customFormat="1" x14ac:dyDescent="0.2"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</row>
    <row r="507" spans="20:65" s="69" customFormat="1" x14ac:dyDescent="0.2"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</row>
    <row r="508" spans="20:65" s="69" customFormat="1" x14ac:dyDescent="0.2"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</row>
    <row r="509" spans="20:65" s="69" customFormat="1" x14ac:dyDescent="0.2"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</row>
    <row r="510" spans="20:65" s="69" customFormat="1" x14ac:dyDescent="0.2"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</row>
    <row r="511" spans="20:65" s="69" customFormat="1" x14ac:dyDescent="0.2"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</row>
    <row r="512" spans="20:65" s="69" customFormat="1" x14ac:dyDescent="0.2"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</row>
    <row r="513" spans="20:65" s="69" customFormat="1" x14ac:dyDescent="0.2"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</row>
    <row r="514" spans="20:65" s="69" customFormat="1" x14ac:dyDescent="0.2"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</row>
    <row r="515" spans="20:65" s="69" customFormat="1" x14ac:dyDescent="0.2"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</row>
    <row r="516" spans="20:65" s="69" customFormat="1" x14ac:dyDescent="0.2"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</row>
    <row r="517" spans="20:65" s="69" customFormat="1" x14ac:dyDescent="0.2"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</row>
    <row r="518" spans="20:65" s="69" customFormat="1" x14ac:dyDescent="0.2"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</row>
    <row r="519" spans="20:65" s="69" customFormat="1" x14ac:dyDescent="0.2"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</row>
    <row r="520" spans="20:65" s="69" customFormat="1" x14ac:dyDescent="0.2"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</row>
    <row r="521" spans="20:65" s="69" customFormat="1" x14ac:dyDescent="0.2"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</row>
    <row r="522" spans="20:65" s="69" customFormat="1" x14ac:dyDescent="0.2"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</row>
    <row r="523" spans="20:65" s="69" customFormat="1" x14ac:dyDescent="0.2"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</row>
    <row r="524" spans="20:65" s="69" customFormat="1" x14ac:dyDescent="0.2"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</row>
    <row r="525" spans="20:65" s="69" customFormat="1" x14ac:dyDescent="0.2"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</row>
    <row r="526" spans="20:65" s="69" customFormat="1" x14ac:dyDescent="0.2"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</row>
    <row r="527" spans="20:65" s="69" customFormat="1" x14ac:dyDescent="0.2"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</row>
    <row r="528" spans="20:65" s="69" customFormat="1" x14ac:dyDescent="0.2"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</row>
    <row r="529" spans="20:65" s="69" customFormat="1" x14ac:dyDescent="0.2"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</row>
    <row r="530" spans="20:65" s="69" customFormat="1" x14ac:dyDescent="0.2"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</row>
    <row r="531" spans="20:65" s="69" customFormat="1" x14ac:dyDescent="0.2"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</row>
    <row r="532" spans="20:65" s="69" customFormat="1" x14ac:dyDescent="0.2"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</row>
    <row r="533" spans="20:65" s="69" customFormat="1" x14ac:dyDescent="0.2"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</row>
    <row r="534" spans="20:65" s="69" customFormat="1" x14ac:dyDescent="0.2"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</row>
    <row r="535" spans="20:65" s="69" customFormat="1" x14ac:dyDescent="0.2"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</row>
    <row r="536" spans="20:65" s="69" customFormat="1" x14ac:dyDescent="0.2"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</row>
    <row r="537" spans="20:65" s="69" customFormat="1" x14ac:dyDescent="0.2"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</row>
    <row r="538" spans="20:65" s="69" customFormat="1" x14ac:dyDescent="0.2"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</row>
    <row r="539" spans="20:65" s="69" customFormat="1" x14ac:dyDescent="0.2"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</row>
    <row r="540" spans="20:65" s="69" customFormat="1" x14ac:dyDescent="0.2"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</row>
    <row r="541" spans="20:65" s="69" customFormat="1" x14ac:dyDescent="0.2"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</row>
    <row r="542" spans="20:65" s="69" customFormat="1" x14ac:dyDescent="0.2"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</row>
    <row r="543" spans="20:65" s="69" customFormat="1" x14ac:dyDescent="0.2"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</row>
    <row r="544" spans="20:65" s="69" customFormat="1" x14ac:dyDescent="0.2"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</row>
    <row r="545" spans="1:65" s="69" customFormat="1" x14ac:dyDescent="0.2"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</row>
    <row r="546" spans="1:65" s="69" customFormat="1" x14ac:dyDescent="0.2"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</row>
    <row r="547" spans="1:65" s="69" customFormat="1" x14ac:dyDescent="0.2"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</row>
    <row r="548" spans="1:65" s="69" customFormat="1" x14ac:dyDescent="0.2"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</row>
    <row r="549" spans="1:65" s="69" customFormat="1" x14ac:dyDescent="0.2"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</row>
    <row r="550" spans="1:65" s="69" customFormat="1" x14ac:dyDescent="0.2"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</row>
    <row r="551" spans="1:65" s="69" customFormat="1" x14ac:dyDescent="0.2"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</row>
    <row r="621" spans="1:65" x14ac:dyDescent="0.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</row>
    <row r="622" spans="1:65" x14ac:dyDescent="0.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</row>
  </sheetData>
  <sheetProtection algorithmName="SHA-512" hashValue="ZvsXzliWmIMwVcz41yK1OcZ0bYkS1SXPVRxjU4H2Db/1gV00fOBcJCQ8u4o7jeffvIq8qVhptloPu7f6ju8RbA==" saltValue="WcCdARfwWNsqqQVBl87y+Q==" spinCount="100000" sheet="1" objects="1" scenarios="1"/>
  <mergeCells count="1">
    <mergeCell ref="A8:A10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M620"/>
  <sheetViews>
    <sheetView topLeftCell="A2"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3.6640625" style="56" customWidth="1"/>
    <col min="4" max="13" width="14.1640625" style="56" customWidth="1"/>
    <col min="14" max="15" width="14.1640625" style="56" hidden="1" customWidth="1"/>
    <col min="16" max="19" width="14.1640625" style="56" customWidth="1"/>
    <col min="20" max="29" width="14.1640625" style="69" customWidth="1"/>
    <col min="30" max="65" width="12.5" style="69" customWidth="1"/>
    <col min="66" max="16384" width="10.83203125" style="56"/>
  </cols>
  <sheetData>
    <row r="1" spans="1:65" s="69" customFormat="1" x14ac:dyDescent="0.2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</row>
    <row r="2" spans="1:65" s="69" customFormat="1" x14ac:dyDescent="0.2">
      <c r="A2" s="70" t="s">
        <v>80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</row>
    <row r="3" spans="1:65" s="69" customFormat="1" ht="16" thickBot="1" x14ac:dyDescent="0.25">
      <c r="A3" s="68"/>
      <c r="B3" s="71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75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</row>
    <row r="8" spans="1:65" ht="20" customHeight="1" thickBot="1" x14ac:dyDescent="0.25">
      <c r="A8" s="94" t="str">
        <f>'WA Apr 2017'!D2</f>
        <v>South West</v>
      </c>
      <c r="B8" s="65" t="str">
        <f>'WA Apr 2017'!F2</f>
        <v>Alinta Energy</v>
      </c>
      <c r="C8" s="65" t="str">
        <f>'WA Apr 2017'!G2</f>
        <v>Business</v>
      </c>
      <c r="D8" s="95">
        <f>365*'WA Apr 2017'!H2/100</f>
        <v>127.64049999999999</v>
      </c>
      <c r="E8" s="96">
        <f>IF($C$5*'WA Apr 2017'!AK2/'WA Apr 2017'!AI2&gt;='WA Apr 2017'!J2,('WA Apr 2017'!J2*'WA Apr 2017'!O2/100)*'WA Apr 2017'!AI2,($C$5*'WA Apr 2017'!AK2/'WA Apr 2017'!AI2*'WA Apr 2017'!O2/100)*'WA Apr 2017'!AI2)</f>
        <v>1655.0000000000002</v>
      </c>
      <c r="F8" s="95">
        <f>IF(($C$5*'WA Apr 2017'!AK2/'WA Apr 2017'!AI2&gt;'WA Apr 2017'!N2),($C$5*'WA Apr 2017'!AK2/'WA Apr 2017'!AI2-'WA Apr 2017'!N2)*'WA Apr 2017'!T2/100*'WA Apr 2017'!AI2,0)</f>
        <v>0</v>
      </c>
      <c r="G8" s="95">
        <f>IF($C$5*'WA Apr 2017'!AL2/'WA Apr 2017'!AJ2&gt;='WA Apr 2017'!J2,('WA Apr 2017'!J2*'WA Apr 2017'!U2/100)*'WA Apr 2017'!AJ2,($C$5*'WA Apr 2017'!AL2/'WA Apr 2017'!AJ2*'WA Apr 2017'!U2/100)*'WA Apr 2017'!AJ2)</f>
        <v>1655.0000000000002</v>
      </c>
      <c r="H8" s="95">
        <f>IF(($C$5*'WA Apr 2017'!AL2/'WA Apr 2017'!AJ2&gt;'WA Apr 2017'!N2),($C$5*'WA Apr 2017'!AL2/'WA Apr 2017'!AJ2-'WA Apr 2017'!N2)*'WA Apr 2017'!Z2/100*'WA Apr 2017'!AJ2,0)</f>
        <v>0</v>
      </c>
      <c r="I8" s="97">
        <f>SUM(D8:H8)</f>
        <v>3437.6405000000004</v>
      </c>
      <c r="J8" s="98">
        <f>'WA Apr 2017'!AM2</f>
        <v>0</v>
      </c>
      <c r="K8" s="98">
        <f>'WA Apr 2017'!AN2</f>
        <v>0</v>
      </c>
      <c r="L8" s="98">
        <f>'WA Apr 2017'!AO2</f>
        <v>0</v>
      </c>
      <c r="M8" s="98">
        <f>'WA Apr 2017'!AP2</f>
        <v>0</v>
      </c>
      <c r="N8" s="97">
        <f>I8</f>
        <v>3437.6405000000004</v>
      </c>
      <c r="O8" s="97">
        <f>N8</f>
        <v>3437.6405000000004</v>
      </c>
      <c r="P8" s="97">
        <f>N8*1.1</f>
        <v>3781.4045500000007</v>
      </c>
      <c r="Q8" s="97">
        <f>O8*1.1</f>
        <v>3781.4045500000007</v>
      </c>
      <c r="R8" s="99">
        <f>'WA Apr 2017'!AW2</f>
        <v>0</v>
      </c>
      <c r="S8" s="100" t="str">
        <f>'WA Apr 2017'!AX2</f>
        <v>n</v>
      </c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</row>
    <row r="9" spans="1:65" ht="20" customHeight="1" thickTop="1" thickBot="1" x14ac:dyDescent="0.25">
      <c r="A9" s="94" t="str">
        <f>'WA Apr 2017'!D3</f>
        <v>Albany</v>
      </c>
      <c r="B9" s="65" t="str">
        <f>'WA Apr 2017'!F3</f>
        <v>Alinta Energy</v>
      </c>
      <c r="C9" s="65" t="str">
        <f>'WA Apr 2017'!G3</f>
        <v>Business</v>
      </c>
      <c r="D9" s="95">
        <f>365*'WA Apr 2017'!H3/100</f>
        <v>97.155699999999996</v>
      </c>
      <c r="E9" s="101">
        <f>($C$5*'WA Apr 2017'!O3/100)/2</f>
        <v>2065</v>
      </c>
      <c r="F9" s="96">
        <v>0</v>
      </c>
      <c r="G9" s="101">
        <f>($C$5*'WA Apr 2017'!U3/100)/2</f>
        <v>2065</v>
      </c>
      <c r="H9" s="95">
        <v>0</v>
      </c>
      <c r="I9" s="97">
        <f t="shared" ref="I9:I10" si="0">SUM(D9:H9)</f>
        <v>4227.1556999999993</v>
      </c>
      <c r="J9" s="98">
        <f>'WA Apr 2017'!AM3</f>
        <v>0</v>
      </c>
      <c r="K9" s="98">
        <f>'WA Apr 2017'!AN3</f>
        <v>0</v>
      </c>
      <c r="L9" s="98">
        <f>'WA Apr 2017'!AO3</f>
        <v>0</v>
      </c>
      <c r="M9" s="98">
        <f>'WA Apr 2017'!AP3</f>
        <v>0</v>
      </c>
      <c r="N9" s="97">
        <f t="shared" ref="N9:N10" si="1">I9</f>
        <v>4227.1556999999993</v>
      </c>
      <c r="O9" s="97">
        <f t="shared" ref="O9:O10" si="2">N9</f>
        <v>4227.1556999999993</v>
      </c>
      <c r="P9" s="97">
        <f t="shared" ref="P9:Q10" si="3">N9*1.1</f>
        <v>4649.8712699999996</v>
      </c>
      <c r="Q9" s="97">
        <f t="shared" si="3"/>
        <v>4649.8712699999996</v>
      </c>
      <c r="R9" s="99">
        <f>'WA Apr 2017'!AW3</f>
        <v>0</v>
      </c>
      <c r="S9" s="100" t="str">
        <f>'WA Apr 2017'!AX3</f>
        <v>n</v>
      </c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</row>
    <row r="10" spans="1:65" ht="20" customHeight="1" thickTop="1" thickBot="1" x14ac:dyDescent="0.25">
      <c r="A10" s="102" t="str">
        <f>'WA Apr 2017'!D4</f>
        <v>Kalgoorlie</v>
      </c>
      <c r="B10" s="103" t="str">
        <f>'WA Apr 2017'!F4</f>
        <v>Alinta Energy</v>
      </c>
      <c r="C10" s="103" t="str">
        <f>'WA Apr 2017'!G4</f>
        <v>Business</v>
      </c>
      <c r="D10" s="104">
        <f>365*'WA Apr 2017'!H4/100</f>
        <v>219.4307</v>
      </c>
      <c r="E10" s="105">
        <f>($C$5*'WA Apr 2017'!O4/100)/2</f>
        <v>1502.5</v>
      </c>
      <c r="F10" s="106">
        <v>0</v>
      </c>
      <c r="G10" s="105">
        <f>($C$5*'WA Apr 2017'!U4/100)/2</f>
        <v>1502.5</v>
      </c>
      <c r="H10" s="104">
        <v>0</v>
      </c>
      <c r="I10" s="107">
        <f t="shared" si="0"/>
        <v>3224.4306999999999</v>
      </c>
      <c r="J10" s="108">
        <f>'WA Apr 2017'!AM4</f>
        <v>0</v>
      </c>
      <c r="K10" s="108">
        <f>'WA Apr 2017'!AN4</f>
        <v>0</v>
      </c>
      <c r="L10" s="108">
        <f>'WA Apr 2017'!AO4</f>
        <v>0</v>
      </c>
      <c r="M10" s="108">
        <f>'WA Apr 2017'!AP4</f>
        <v>0</v>
      </c>
      <c r="N10" s="107">
        <f t="shared" si="1"/>
        <v>3224.4306999999999</v>
      </c>
      <c r="O10" s="107">
        <f t="shared" si="2"/>
        <v>3224.4306999999999</v>
      </c>
      <c r="P10" s="107">
        <f t="shared" si="3"/>
        <v>3546.8737700000001</v>
      </c>
      <c r="Q10" s="107">
        <f t="shared" si="3"/>
        <v>3546.8737700000001</v>
      </c>
      <c r="R10" s="109">
        <f>'WA Apr 2017'!AW4</f>
        <v>0</v>
      </c>
      <c r="S10" s="110" t="str">
        <f>'WA Apr 2017'!AX4</f>
        <v>n</v>
      </c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</row>
    <row r="11" spans="1:65" s="69" customFormat="1" x14ac:dyDescent="0.2"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</row>
    <row r="12" spans="1:65" s="69" customFormat="1" x14ac:dyDescent="0.2"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</row>
    <row r="13" spans="1:65" s="69" customFormat="1" x14ac:dyDescent="0.2"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</row>
    <row r="14" spans="1:65" s="69" customFormat="1" x14ac:dyDescent="0.2"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</row>
    <row r="15" spans="1:65" s="69" customFormat="1" x14ac:dyDescent="0.2"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</row>
    <row r="16" spans="1:65" s="69" customFormat="1" x14ac:dyDescent="0.2"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</row>
    <row r="17" spans="20:65" s="69" customFormat="1" x14ac:dyDescent="0.2"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</row>
    <row r="18" spans="20:65" s="69" customFormat="1" x14ac:dyDescent="0.2"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</row>
    <row r="19" spans="20:65" s="69" customFormat="1" x14ac:dyDescent="0.2"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</row>
    <row r="20" spans="20:65" s="69" customFormat="1" x14ac:dyDescent="0.2"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</row>
    <row r="21" spans="20:65" s="69" customFormat="1" x14ac:dyDescent="0.2"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</row>
    <row r="22" spans="20:65" s="69" customFormat="1" x14ac:dyDescent="0.2"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</row>
    <row r="23" spans="20:65" s="69" customFormat="1" x14ac:dyDescent="0.2"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</row>
    <row r="24" spans="20:65" s="69" customFormat="1" x14ac:dyDescent="0.2"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</row>
    <row r="25" spans="20:65" s="69" customFormat="1" x14ac:dyDescent="0.2"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</row>
    <row r="26" spans="20:65" s="69" customFormat="1" x14ac:dyDescent="0.2"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</row>
    <row r="27" spans="20:65" s="69" customFormat="1" x14ac:dyDescent="0.2"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</row>
    <row r="28" spans="20:65" s="69" customFormat="1" x14ac:dyDescent="0.2"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</row>
    <row r="29" spans="20:65" s="69" customFormat="1" x14ac:dyDescent="0.2"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</row>
    <row r="30" spans="20:65" s="69" customFormat="1" x14ac:dyDescent="0.2"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</row>
    <row r="31" spans="20:65" s="69" customFormat="1" x14ac:dyDescent="0.2"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</row>
    <row r="32" spans="20:65" s="69" customFormat="1" x14ac:dyDescent="0.2"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</row>
    <row r="33" spans="20:65" s="69" customFormat="1" x14ac:dyDescent="0.2"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</row>
    <row r="34" spans="20:65" s="69" customFormat="1" x14ac:dyDescent="0.2"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</row>
    <row r="35" spans="20:65" s="69" customFormat="1" x14ac:dyDescent="0.2"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</row>
    <row r="36" spans="20:65" s="69" customFormat="1" x14ac:dyDescent="0.2"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</row>
    <row r="37" spans="20:65" s="69" customFormat="1" x14ac:dyDescent="0.2"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</row>
    <row r="38" spans="20:65" s="69" customFormat="1" x14ac:dyDescent="0.2"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</row>
    <row r="39" spans="20:65" s="69" customFormat="1" x14ac:dyDescent="0.2"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</row>
    <row r="40" spans="20:65" s="69" customFormat="1" x14ac:dyDescent="0.2"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</row>
    <row r="41" spans="20:65" s="69" customFormat="1" x14ac:dyDescent="0.2"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</row>
    <row r="42" spans="20:65" s="69" customFormat="1" x14ac:dyDescent="0.2"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</row>
    <row r="43" spans="20:65" s="69" customFormat="1" x14ac:dyDescent="0.2"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</row>
    <row r="44" spans="20:65" s="69" customFormat="1" x14ac:dyDescent="0.2"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</row>
    <row r="45" spans="20:65" s="69" customFormat="1" x14ac:dyDescent="0.2"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</row>
    <row r="46" spans="20:65" s="69" customFormat="1" x14ac:dyDescent="0.2"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</row>
    <row r="47" spans="20:65" s="69" customFormat="1" x14ac:dyDescent="0.2"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</row>
    <row r="48" spans="20:65" s="69" customFormat="1" x14ac:dyDescent="0.2"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</row>
    <row r="49" spans="20:65" s="69" customFormat="1" x14ac:dyDescent="0.2"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</row>
    <row r="50" spans="20:65" s="69" customFormat="1" x14ac:dyDescent="0.2"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</row>
    <row r="51" spans="20:65" s="69" customFormat="1" x14ac:dyDescent="0.2"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</row>
    <row r="52" spans="20:65" s="69" customFormat="1" x14ac:dyDescent="0.2"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</row>
    <row r="53" spans="20:65" s="69" customFormat="1" x14ac:dyDescent="0.2"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</row>
    <row r="54" spans="20:65" s="69" customFormat="1" x14ac:dyDescent="0.2"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</row>
    <row r="55" spans="20:65" s="69" customFormat="1" x14ac:dyDescent="0.2"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</row>
    <row r="56" spans="20:65" s="69" customFormat="1" x14ac:dyDescent="0.2"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</row>
    <row r="57" spans="20:65" s="69" customFormat="1" x14ac:dyDescent="0.2"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</row>
    <row r="58" spans="20:65" s="69" customFormat="1" x14ac:dyDescent="0.2"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</row>
    <row r="59" spans="20:65" s="69" customFormat="1" x14ac:dyDescent="0.2"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</row>
    <row r="60" spans="20:65" s="69" customFormat="1" x14ac:dyDescent="0.2"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</row>
    <row r="61" spans="20:65" s="69" customFormat="1" x14ac:dyDescent="0.2"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</row>
    <row r="62" spans="20:65" s="69" customFormat="1" x14ac:dyDescent="0.2"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</row>
    <row r="63" spans="20:65" s="69" customFormat="1" x14ac:dyDescent="0.2"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</row>
    <row r="64" spans="20:65" s="69" customFormat="1" x14ac:dyDescent="0.2"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</row>
    <row r="65" spans="20:65" s="69" customFormat="1" x14ac:dyDescent="0.2"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</row>
    <row r="66" spans="20:65" s="69" customFormat="1" x14ac:dyDescent="0.2"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</row>
    <row r="67" spans="20:65" s="69" customFormat="1" x14ac:dyDescent="0.2"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</row>
    <row r="68" spans="20:65" s="69" customFormat="1" x14ac:dyDescent="0.2"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</row>
    <row r="69" spans="20:65" s="69" customFormat="1" x14ac:dyDescent="0.2"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</row>
    <row r="70" spans="20:65" s="69" customFormat="1" x14ac:dyDescent="0.2"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</row>
    <row r="71" spans="20:65" s="69" customFormat="1" x14ac:dyDescent="0.2"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</row>
    <row r="72" spans="20:65" s="69" customFormat="1" x14ac:dyDescent="0.2"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</row>
    <row r="73" spans="20:65" s="69" customFormat="1" x14ac:dyDescent="0.2"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</row>
    <row r="74" spans="20:65" s="69" customFormat="1" x14ac:dyDescent="0.2"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</row>
    <row r="75" spans="20:65" s="69" customFormat="1" x14ac:dyDescent="0.2"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</row>
    <row r="76" spans="20:65" s="69" customFormat="1" x14ac:dyDescent="0.2"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</row>
    <row r="77" spans="20:65" s="69" customFormat="1" x14ac:dyDescent="0.2"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</row>
    <row r="78" spans="20:65" s="69" customFormat="1" x14ac:dyDescent="0.2"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</row>
    <row r="79" spans="20:65" s="69" customFormat="1" x14ac:dyDescent="0.2"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</row>
    <row r="80" spans="20:65" s="69" customFormat="1" x14ac:dyDescent="0.2"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</row>
    <row r="81" spans="20:65" s="69" customFormat="1" x14ac:dyDescent="0.2"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</row>
    <row r="82" spans="20:65" s="69" customFormat="1" x14ac:dyDescent="0.2"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</row>
    <row r="83" spans="20:65" s="69" customFormat="1" x14ac:dyDescent="0.2"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</row>
    <row r="84" spans="20:65" s="69" customFormat="1" x14ac:dyDescent="0.2"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</row>
    <row r="85" spans="20:65" s="69" customFormat="1" x14ac:dyDescent="0.2"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</row>
    <row r="86" spans="20:65" s="69" customFormat="1" x14ac:dyDescent="0.2"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</row>
    <row r="87" spans="20:65" s="69" customFormat="1" x14ac:dyDescent="0.2"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</row>
    <row r="88" spans="20:65" s="69" customFormat="1" x14ac:dyDescent="0.2"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</row>
    <row r="89" spans="20:65" s="69" customFormat="1" x14ac:dyDescent="0.2"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</row>
    <row r="90" spans="20:65" s="69" customFormat="1" x14ac:dyDescent="0.2"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</row>
    <row r="91" spans="20:65" s="69" customFormat="1" x14ac:dyDescent="0.2"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</row>
    <row r="92" spans="20:65" s="69" customFormat="1" x14ac:dyDescent="0.2"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</row>
    <row r="93" spans="20:65" s="69" customFormat="1" x14ac:dyDescent="0.2"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</row>
    <row r="94" spans="20:65" s="69" customFormat="1" x14ac:dyDescent="0.2"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</row>
    <row r="95" spans="20:65" s="69" customFormat="1" x14ac:dyDescent="0.2"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</row>
    <row r="96" spans="20:65" s="69" customFormat="1" x14ac:dyDescent="0.2"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</row>
    <row r="97" spans="20:65" s="69" customFormat="1" x14ac:dyDescent="0.2"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</row>
    <row r="98" spans="20:65" s="69" customFormat="1" x14ac:dyDescent="0.2"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</row>
    <row r="99" spans="20:65" s="69" customFormat="1" x14ac:dyDescent="0.2"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</row>
    <row r="100" spans="20:65" s="69" customFormat="1" x14ac:dyDescent="0.2"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</row>
    <row r="101" spans="20:65" s="69" customFormat="1" x14ac:dyDescent="0.2"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</row>
    <row r="102" spans="20:65" s="69" customFormat="1" x14ac:dyDescent="0.2"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</row>
    <row r="103" spans="20:65" s="69" customFormat="1" x14ac:dyDescent="0.2"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</row>
    <row r="104" spans="20:65" s="69" customFormat="1" x14ac:dyDescent="0.2"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</row>
    <row r="105" spans="20:65" s="69" customFormat="1" x14ac:dyDescent="0.2"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</row>
    <row r="106" spans="20:65" s="69" customFormat="1" x14ac:dyDescent="0.2"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</row>
    <row r="107" spans="20:65" s="69" customFormat="1" x14ac:dyDescent="0.2"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</row>
    <row r="108" spans="20:65" s="69" customFormat="1" x14ac:dyDescent="0.2"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</row>
    <row r="109" spans="20:65" s="69" customFormat="1" x14ac:dyDescent="0.2"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</row>
    <row r="110" spans="20:65" s="69" customFormat="1" x14ac:dyDescent="0.2"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</row>
    <row r="111" spans="20:65" s="69" customFormat="1" x14ac:dyDescent="0.2"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</row>
    <row r="112" spans="20:65" s="69" customFormat="1" x14ac:dyDescent="0.2"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</row>
    <row r="113" spans="20:65" s="69" customFormat="1" x14ac:dyDescent="0.2"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</row>
    <row r="114" spans="20:65" s="69" customFormat="1" x14ac:dyDescent="0.2"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</row>
    <row r="115" spans="20:65" s="69" customFormat="1" x14ac:dyDescent="0.2"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</row>
    <row r="116" spans="20:65" s="69" customFormat="1" x14ac:dyDescent="0.2"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</row>
    <row r="117" spans="20:65" s="69" customFormat="1" x14ac:dyDescent="0.2"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</row>
    <row r="118" spans="20:65" s="69" customFormat="1" x14ac:dyDescent="0.2"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</row>
    <row r="119" spans="20:65" s="69" customFormat="1" x14ac:dyDescent="0.2"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</row>
    <row r="120" spans="20:65" s="69" customFormat="1" x14ac:dyDescent="0.2"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</row>
    <row r="121" spans="20:65" s="69" customFormat="1" x14ac:dyDescent="0.2"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</row>
    <row r="122" spans="20:65" s="69" customFormat="1" x14ac:dyDescent="0.2"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</row>
    <row r="123" spans="20:65" s="69" customFormat="1" x14ac:dyDescent="0.2"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</row>
    <row r="124" spans="20:65" s="69" customFormat="1" x14ac:dyDescent="0.2"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</row>
    <row r="125" spans="20:65" s="69" customFormat="1" x14ac:dyDescent="0.2"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</row>
    <row r="126" spans="20:65" s="69" customFormat="1" x14ac:dyDescent="0.2"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</row>
    <row r="127" spans="20:65" s="69" customFormat="1" x14ac:dyDescent="0.2"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</row>
    <row r="128" spans="20:65" s="69" customFormat="1" x14ac:dyDescent="0.2"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</row>
    <row r="129" spans="20:65" s="69" customFormat="1" x14ac:dyDescent="0.2"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</row>
    <row r="130" spans="20:65" s="69" customFormat="1" x14ac:dyDescent="0.2"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</row>
    <row r="131" spans="20:65" s="69" customFormat="1" x14ac:dyDescent="0.2"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</row>
    <row r="132" spans="20:65" s="69" customFormat="1" x14ac:dyDescent="0.2"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</row>
    <row r="133" spans="20:65" s="69" customFormat="1" x14ac:dyDescent="0.2"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</row>
    <row r="134" spans="20:65" s="69" customFormat="1" x14ac:dyDescent="0.2"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</row>
    <row r="135" spans="20:65" s="69" customFormat="1" x14ac:dyDescent="0.2"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</row>
    <row r="136" spans="20:65" s="69" customFormat="1" x14ac:dyDescent="0.2"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</row>
    <row r="137" spans="20:65" s="69" customFormat="1" x14ac:dyDescent="0.2"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</row>
    <row r="138" spans="20:65" s="69" customFormat="1" x14ac:dyDescent="0.2"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</row>
    <row r="139" spans="20:65" s="69" customFormat="1" x14ac:dyDescent="0.2"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</row>
    <row r="140" spans="20:65" s="69" customFormat="1" x14ac:dyDescent="0.2"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</row>
    <row r="141" spans="20:65" s="69" customFormat="1" x14ac:dyDescent="0.2"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</row>
    <row r="142" spans="20:65" s="69" customFormat="1" x14ac:dyDescent="0.2"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</row>
    <row r="143" spans="20:65" s="69" customFormat="1" x14ac:dyDescent="0.2"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</row>
    <row r="144" spans="20:65" s="69" customFormat="1" x14ac:dyDescent="0.2"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</row>
    <row r="145" spans="20:65" s="69" customFormat="1" x14ac:dyDescent="0.2"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</row>
    <row r="146" spans="20:65" s="69" customFormat="1" x14ac:dyDescent="0.2"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</row>
    <row r="147" spans="20:65" s="69" customFormat="1" x14ac:dyDescent="0.2"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</row>
    <row r="148" spans="20:65" s="69" customFormat="1" x14ac:dyDescent="0.2"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</row>
    <row r="149" spans="20:65" s="69" customFormat="1" x14ac:dyDescent="0.2"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</row>
    <row r="150" spans="20:65" s="69" customFormat="1" x14ac:dyDescent="0.2"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</row>
    <row r="151" spans="20:65" s="69" customFormat="1" x14ac:dyDescent="0.2"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</row>
    <row r="152" spans="20:65" s="69" customFormat="1" x14ac:dyDescent="0.2"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</row>
    <row r="153" spans="20:65" s="69" customFormat="1" x14ac:dyDescent="0.2"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</row>
    <row r="154" spans="20:65" s="69" customFormat="1" x14ac:dyDescent="0.2"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</row>
    <row r="155" spans="20:65" s="69" customFormat="1" x14ac:dyDescent="0.2"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</row>
    <row r="156" spans="20:65" s="69" customFormat="1" x14ac:dyDescent="0.2"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</row>
    <row r="157" spans="20:65" s="69" customFormat="1" x14ac:dyDescent="0.2"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</row>
    <row r="158" spans="20:65" s="69" customFormat="1" x14ac:dyDescent="0.2"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</row>
    <row r="159" spans="20:65" s="69" customFormat="1" x14ac:dyDescent="0.2"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</row>
    <row r="160" spans="20:65" s="69" customFormat="1" x14ac:dyDescent="0.2"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</row>
    <row r="161" spans="20:65" s="69" customFormat="1" x14ac:dyDescent="0.2"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</row>
    <row r="162" spans="20:65" s="69" customFormat="1" x14ac:dyDescent="0.2"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</row>
    <row r="163" spans="20:65" s="69" customFormat="1" x14ac:dyDescent="0.2"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</row>
    <row r="164" spans="20:65" s="69" customFormat="1" x14ac:dyDescent="0.2"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</row>
    <row r="165" spans="20:65" s="69" customFormat="1" x14ac:dyDescent="0.2"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</row>
    <row r="166" spans="20:65" s="69" customFormat="1" x14ac:dyDescent="0.2"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</row>
    <row r="167" spans="20:65" s="69" customFormat="1" x14ac:dyDescent="0.2"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</row>
    <row r="168" spans="20:65" s="69" customFormat="1" x14ac:dyDescent="0.2"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</row>
    <row r="169" spans="20:65" s="69" customFormat="1" x14ac:dyDescent="0.2"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</row>
    <row r="170" spans="20:65" s="69" customFormat="1" x14ac:dyDescent="0.2"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</row>
    <row r="171" spans="20:65" s="69" customFormat="1" x14ac:dyDescent="0.2"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</row>
    <row r="172" spans="20:65" s="69" customFormat="1" x14ac:dyDescent="0.2"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</row>
    <row r="173" spans="20:65" s="69" customFormat="1" x14ac:dyDescent="0.2"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</row>
    <row r="174" spans="20:65" s="69" customFormat="1" x14ac:dyDescent="0.2"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</row>
    <row r="175" spans="20:65" s="69" customFormat="1" x14ac:dyDescent="0.2"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</row>
    <row r="176" spans="20:65" s="69" customFormat="1" x14ac:dyDescent="0.2"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</row>
    <row r="177" spans="20:65" s="69" customFormat="1" x14ac:dyDescent="0.2"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</row>
    <row r="178" spans="20:65" s="69" customFormat="1" x14ac:dyDescent="0.2"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</row>
    <row r="179" spans="20:65" s="69" customFormat="1" x14ac:dyDescent="0.2"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</row>
    <row r="180" spans="20:65" s="69" customFormat="1" x14ac:dyDescent="0.2"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</row>
    <row r="181" spans="20:65" s="69" customFormat="1" x14ac:dyDescent="0.2"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</row>
    <row r="182" spans="20:65" s="69" customFormat="1" x14ac:dyDescent="0.2"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</row>
    <row r="183" spans="20:65" s="69" customFormat="1" x14ac:dyDescent="0.2"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</row>
    <row r="184" spans="20:65" s="69" customFormat="1" x14ac:dyDescent="0.2"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</row>
    <row r="185" spans="20:65" s="69" customFormat="1" x14ac:dyDescent="0.2"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</row>
    <row r="186" spans="20:65" s="69" customFormat="1" x14ac:dyDescent="0.2"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</row>
    <row r="187" spans="20:65" s="69" customFormat="1" x14ac:dyDescent="0.2"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</row>
    <row r="188" spans="20:65" s="69" customFormat="1" x14ac:dyDescent="0.2"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</row>
    <row r="189" spans="20:65" s="69" customFormat="1" x14ac:dyDescent="0.2"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</row>
    <row r="190" spans="20:65" s="69" customFormat="1" x14ac:dyDescent="0.2"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</row>
    <row r="191" spans="20:65" s="69" customFormat="1" x14ac:dyDescent="0.2"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</row>
    <row r="192" spans="20:65" s="69" customFormat="1" x14ac:dyDescent="0.2"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</row>
    <row r="193" spans="20:65" s="69" customFormat="1" x14ac:dyDescent="0.2"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</row>
    <row r="194" spans="20:65" s="69" customFormat="1" x14ac:dyDescent="0.2"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</row>
    <row r="195" spans="20:65" s="69" customFormat="1" x14ac:dyDescent="0.2"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</row>
    <row r="196" spans="20:65" s="69" customFormat="1" x14ac:dyDescent="0.2"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</row>
    <row r="197" spans="20:65" s="69" customFormat="1" x14ac:dyDescent="0.2"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</row>
    <row r="198" spans="20:65" s="69" customFormat="1" x14ac:dyDescent="0.2"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</row>
    <row r="199" spans="20:65" s="69" customFormat="1" x14ac:dyDescent="0.2"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</row>
    <row r="200" spans="20:65" s="69" customFormat="1" x14ac:dyDescent="0.2"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</row>
    <row r="201" spans="20:65" s="69" customFormat="1" x14ac:dyDescent="0.2"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</row>
    <row r="202" spans="20:65" s="69" customFormat="1" x14ac:dyDescent="0.2"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</row>
    <row r="203" spans="20:65" s="69" customFormat="1" x14ac:dyDescent="0.2"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</row>
    <row r="204" spans="20:65" s="69" customFormat="1" x14ac:dyDescent="0.2"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</row>
    <row r="205" spans="20:65" s="69" customFormat="1" x14ac:dyDescent="0.2"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</row>
    <row r="206" spans="20:65" s="69" customFormat="1" x14ac:dyDescent="0.2"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</row>
    <row r="207" spans="20:65" s="69" customFormat="1" x14ac:dyDescent="0.2"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</row>
    <row r="208" spans="20:65" s="69" customFormat="1" x14ac:dyDescent="0.2"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</row>
    <row r="209" spans="20:65" s="69" customFormat="1" x14ac:dyDescent="0.2"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</row>
    <row r="210" spans="20:65" s="69" customFormat="1" x14ac:dyDescent="0.2"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</row>
    <row r="211" spans="20:65" s="69" customFormat="1" x14ac:dyDescent="0.2"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</row>
    <row r="212" spans="20:65" s="69" customFormat="1" x14ac:dyDescent="0.2"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</row>
    <row r="213" spans="20:65" s="69" customFormat="1" x14ac:dyDescent="0.2"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</row>
    <row r="214" spans="20:65" s="69" customFormat="1" x14ac:dyDescent="0.2"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</row>
    <row r="215" spans="20:65" s="69" customFormat="1" x14ac:dyDescent="0.2"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</row>
    <row r="216" spans="20:65" s="69" customFormat="1" x14ac:dyDescent="0.2"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</row>
    <row r="217" spans="20:65" s="69" customFormat="1" x14ac:dyDescent="0.2"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</row>
    <row r="218" spans="20:65" s="69" customFormat="1" x14ac:dyDescent="0.2"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</row>
    <row r="219" spans="20:65" s="69" customFormat="1" x14ac:dyDescent="0.2"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</row>
    <row r="220" spans="20:65" s="69" customFormat="1" x14ac:dyDescent="0.2"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</row>
    <row r="221" spans="20:65" s="69" customFormat="1" x14ac:dyDescent="0.2"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</row>
    <row r="222" spans="20:65" s="69" customFormat="1" x14ac:dyDescent="0.2"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</row>
    <row r="223" spans="20:65" s="69" customFormat="1" x14ac:dyDescent="0.2"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</row>
    <row r="224" spans="20:65" s="69" customFormat="1" x14ac:dyDescent="0.2"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</row>
    <row r="225" spans="20:65" s="69" customFormat="1" x14ac:dyDescent="0.2"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</row>
    <row r="226" spans="20:65" s="69" customFormat="1" x14ac:dyDescent="0.2"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</row>
    <row r="227" spans="20:65" s="69" customFormat="1" x14ac:dyDescent="0.2"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</row>
    <row r="228" spans="20:65" s="69" customFormat="1" x14ac:dyDescent="0.2"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</row>
    <row r="229" spans="20:65" s="69" customFormat="1" x14ac:dyDescent="0.2"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</row>
    <row r="230" spans="20:65" s="69" customFormat="1" x14ac:dyDescent="0.2"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</row>
    <row r="231" spans="20:65" s="69" customFormat="1" x14ac:dyDescent="0.2"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</row>
    <row r="232" spans="20:65" s="69" customFormat="1" x14ac:dyDescent="0.2"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</row>
    <row r="233" spans="20:65" s="69" customFormat="1" x14ac:dyDescent="0.2"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</row>
    <row r="234" spans="20:65" s="69" customFormat="1" x14ac:dyDescent="0.2"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</row>
    <row r="235" spans="20:65" s="69" customFormat="1" x14ac:dyDescent="0.2"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</row>
    <row r="236" spans="20:65" s="69" customFormat="1" x14ac:dyDescent="0.2"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</row>
    <row r="237" spans="20:65" s="69" customFormat="1" x14ac:dyDescent="0.2"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</row>
    <row r="238" spans="20:65" s="69" customFormat="1" x14ac:dyDescent="0.2"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</row>
    <row r="239" spans="20:65" s="69" customFormat="1" x14ac:dyDescent="0.2"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</row>
    <row r="240" spans="20:65" s="69" customFormat="1" x14ac:dyDescent="0.2"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</row>
    <row r="241" spans="20:65" s="69" customFormat="1" x14ac:dyDescent="0.2"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</row>
    <row r="242" spans="20:65" s="69" customFormat="1" x14ac:dyDescent="0.2"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</row>
    <row r="243" spans="20:65" s="69" customFormat="1" x14ac:dyDescent="0.2"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</row>
    <row r="244" spans="20:65" s="69" customFormat="1" x14ac:dyDescent="0.2"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</row>
    <row r="245" spans="20:65" s="69" customFormat="1" x14ac:dyDescent="0.2"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</row>
    <row r="246" spans="20:65" s="69" customFormat="1" x14ac:dyDescent="0.2"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</row>
    <row r="247" spans="20:65" s="69" customFormat="1" x14ac:dyDescent="0.2"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</row>
    <row r="248" spans="20:65" s="69" customFormat="1" x14ac:dyDescent="0.2"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</row>
    <row r="249" spans="20:65" s="69" customFormat="1" x14ac:dyDescent="0.2"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</row>
    <row r="250" spans="20:65" s="69" customFormat="1" x14ac:dyDescent="0.2"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</row>
    <row r="251" spans="20:65" s="69" customFormat="1" x14ac:dyDescent="0.2"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</row>
    <row r="252" spans="20:65" s="69" customFormat="1" x14ac:dyDescent="0.2"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</row>
    <row r="253" spans="20:65" s="69" customFormat="1" x14ac:dyDescent="0.2"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</row>
    <row r="254" spans="20:65" s="69" customFormat="1" x14ac:dyDescent="0.2"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</row>
    <row r="255" spans="20:65" s="69" customFormat="1" x14ac:dyDescent="0.2"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</row>
    <row r="256" spans="20:65" s="69" customFormat="1" x14ac:dyDescent="0.2"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</row>
    <row r="257" spans="20:65" s="69" customFormat="1" x14ac:dyDescent="0.2"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</row>
    <row r="258" spans="20:65" s="69" customFormat="1" x14ac:dyDescent="0.2"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</row>
    <row r="259" spans="20:65" s="69" customFormat="1" x14ac:dyDescent="0.2"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</row>
    <row r="260" spans="20:65" s="69" customFormat="1" x14ac:dyDescent="0.2"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</row>
    <row r="261" spans="20:65" s="69" customFormat="1" x14ac:dyDescent="0.2"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</row>
    <row r="262" spans="20:65" s="69" customFormat="1" x14ac:dyDescent="0.2"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</row>
    <row r="263" spans="20:65" s="69" customFormat="1" x14ac:dyDescent="0.2"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</row>
    <row r="264" spans="20:65" s="69" customFormat="1" x14ac:dyDescent="0.2"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</row>
    <row r="265" spans="20:65" s="69" customFormat="1" x14ac:dyDescent="0.2"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</row>
    <row r="266" spans="20:65" s="69" customFormat="1" x14ac:dyDescent="0.2"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</row>
    <row r="267" spans="20:65" s="69" customFormat="1" x14ac:dyDescent="0.2"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</row>
    <row r="268" spans="20:65" s="69" customFormat="1" x14ac:dyDescent="0.2"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</row>
    <row r="269" spans="20:65" s="69" customFormat="1" x14ac:dyDescent="0.2"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</row>
    <row r="270" spans="20:65" s="69" customFormat="1" x14ac:dyDescent="0.2"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</row>
    <row r="271" spans="20:65" s="69" customFormat="1" x14ac:dyDescent="0.2"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</row>
    <row r="272" spans="20:65" s="69" customFormat="1" x14ac:dyDescent="0.2"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</row>
    <row r="273" spans="20:65" s="69" customFormat="1" x14ac:dyDescent="0.2"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</row>
    <row r="274" spans="20:65" s="69" customFormat="1" x14ac:dyDescent="0.2"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</row>
    <row r="275" spans="20:65" s="69" customFormat="1" x14ac:dyDescent="0.2"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</row>
    <row r="276" spans="20:65" s="69" customFormat="1" x14ac:dyDescent="0.2"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</row>
    <row r="277" spans="20:65" s="69" customFormat="1" x14ac:dyDescent="0.2"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</row>
    <row r="278" spans="20:65" s="69" customFormat="1" x14ac:dyDescent="0.2"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</row>
    <row r="279" spans="20:65" s="69" customFormat="1" x14ac:dyDescent="0.2"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</row>
    <row r="280" spans="20:65" s="69" customFormat="1" x14ac:dyDescent="0.2"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</row>
    <row r="281" spans="20:65" s="69" customFormat="1" x14ac:dyDescent="0.2"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</row>
    <row r="282" spans="20:65" s="69" customFormat="1" x14ac:dyDescent="0.2"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</row>
    <row r="283" spans="20:65" s="69" customFormat="1" x14ac:dyDescent="0.2"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</row>
    <row r="284" spans="20:65" s="69" customFormat="1" x14ac:dyDescent="0.2"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</row>
    <row r="285" spans="20:65" s="69" customFormat="1" x14ac:dyDescent="0.2"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</row>
    <row r="286" spans="20:65" s="69" customFormat="1" x14ac:dyDescent="0.2"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</row>
    <row r="287" spans="20:65" s="69" customFormat="1" x14ac:dyDescent="0.2"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</row>
    <row r="288" spans="20:65" s="69" customFormat="1" x14ac:dyDescent="0.2"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</row>
    <row r="289" spans="20:65" s="69" customFormat="1" x14ac:dyDescent="0.2"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</row>
    <row r="290" spans="20:65" s="69" customFormat="1" x14ac:dyDescent="0.2"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</row>
    <row r="291" spans="20:65" s="69" customFormat="1" x14ac:dyDescent="0.2"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</row>
    <row r="292" spans="20:65" s="69" customFormat="1" x14ac:dyDescent="0.2"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</row>
    <row r="293" spans="20:65" s="69" customFormat="1" x14ac:dyDescent="0.2"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</row>
    <row r="294" spans="20:65" s="69" customFormat="1" x14ac:dyDescent="0.2"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</row>
    <row r="295" spans="20:65" s="69" customFormat="1" x14ac:dyDescent="0.2"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</row>
    <row r="296" spans="20:65" s="69" customFormat="1" x14ac:dyDescent="0.2"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</row>
    <row r="297" spans="20:65" s="69" customFormat="1" x14ac:dyDescent="0.2"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</row>
    <row r="298" spans="20:65" s="69" customFormat="1" x14ac:dyDescent="0.2"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</row>
    <row r="299" spans="20:65" s="69" customFormat="1" x14ac:dyDescent="0.2"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</row>
    <row r="300" spans="20:65" s="69" customFormat="1" x14ac:dyDescent="0.2"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</row>
    <row r="301" spans="20:65" s="69" customFormat="1" x14ac:dyDescent="0.2"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</row>
    <row r="302" spans="20:65" s="69" customFormat="1" x14ac:dyDescent="0.2"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</row>
    <row r="303" spans="20:65" s="69" customFormat="1" x14ac:dyDescent="0.2"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</row>
    <row r="304" spans="20:65" s="69" customFormat="1" x14ac:dyDescent="0.2"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</row>
    <row r="305" spans="20:65" s="69" customFormat="1" x14ac:dyDescent="0.2"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</row>
    <row r="306" spans="20:65" s="69" customFormat="1" x14ac:dyDescent="0.2"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</row>
    <row r="307" spans="20:65" s="69" customFormat="1" x14ac:dyDescent="0.2"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</row>
    <row r="308" spans="20:65" s="69" customFormat="1" x14ac:dyDescent="0.2"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</row>
    <row r="309" spans="20:65" s="69" customFormat="1" x14ac:dyDescent="0.2"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</row>
    <row r="310" spans="20:65" s="69" customFormat="1" x14ac:dyDescent="0.2"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</row>
    <row r="311" spans="20:65" s="69" customFormat="1" x14ac:dyDescent="0.2"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</row>
    <row r="312" spans="20:65" s="69" customFormat="1" x14ac:dyDescent="0.2"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</row>
    <row r="313" spans="20:65" s="69" customFormat="1" x14ac:dyDescent="0.2"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</row>
    <row r="314" spans="20:65" s="69" customFormat="1" x14ac:dyDescent="0.2"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</row>
    <row r="315" spans="20:65" s="69" customFormat="1" x14ac:dyDescent="0.2"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</row>
    <row r="316" spans="20:65" s="69" customFormat="1" x14ac:dyDescent="0.2"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</row>
    <row r="317" spans="20:65" s="69" customFormat="1" x14ac:dyDescent="0.2"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</row>
    <row r="318" spans="20:65" s="69" customFormat="1" x14ac:dyDescent="0.2"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</row>
    <row r="319" spans="20:65" s="69" customFormat="1" x14ac:dyDescent="0.2"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</row>
    <row r="320" spans="20:65" s="69" customFormat="1" x14ac:dyDescent="0.2"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</row>
    <row r="321" spans="20:65" s="69" customFormat="1" x14ac:dyDescent="0.2"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</row>
    <row r="322" spans="20:65" s="69" customFormat="1" x14ac:dyDescent="0.2"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</row>
    <row r="323" spans="20:65" s="69" customFormat="1" x14ac:dyDescent="0.2"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</row>
    <row r="324" spans="20:65" s="69" customFormat="1" x14ac:dyDescent="0.2"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</row>
    <row r="325" spans="20:65" s="69" customFormat="1" x14ac:dyDescent="0.2"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</row>
    <row r="326" spans="20:65" s="69" customFormat="1" x14ac:dyDescent="0.2"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</row>
    <row r="327" spans="20:65" s="69" customFormat="1" x14ac:dyDescent="0.2"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</row>
    <row r="328" spans="20:65" s="69" customFormat="1" x14ac:dyDescent="0.2"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</row>
    <row r="329" spans="20:65" s="69" customFormat="1" x14ac:dyDescent="0.2"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</row>
    <row r="330" spans="20:65" s="69" customFormat="1" x14ac:dyDescent="0.2"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</row>
    <row r="331" spans="20:65" s="69" customFormat="1" x14ac:dyDescent="0.2"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</row>
    <row r="332" spans="20:65" s="69" customFormat="1" x14ac:dyDescent="0.2"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</row>
    <row r="333" spans="20:65" s="69" customFormat="1" x14ac:dyDescent="0.2"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</row>
    <row r="334" spans="20:65" s="69" customFormat="1" x14ac:dyDescent="0.2"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</row>
    <row r="335" spans="20:65" s="69" customFormat="1" x14ac:dyDescent="0.2"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</row>
    <row r="336" spans="20:65" s="69" customFormat="1" x14ac:dyDescent="0.2"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</row>
    <row r="337" spans="20:65" s="69" customFormat="1" x14ac:dyDescent="0.2"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</row>
    <row r="338" spans="20:65" s="69" customFormat="1" x14ac:dyDescent="0.2"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</row>
    <row r="339" spans="20:65" s="69" customFormat="1" x14ac:dyDescent="0.2"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</row>
    <row r="340" spans="20:65" s="69" customFormat="1" x14ac:dyDescent="0.2"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</row>
    <row r="341" spans="20:65" s="69" customFormat="1" x14ac:dyDescent="0.2"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</row>
    <row r="342" spans="20:65" s="69" customFormat="1" x14ac:dyDescent="0.2"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</row>
    <row r="343" spans="20:65" s="69" customFormat="1" x14ac:dyDescent="0.2"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</row>
    <row r="344" spans="20:65" s="69" customFormat="1" x14ac:dyDescent="0.2"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</row>
    <row r="345" spans="20:65" s="69" customFormat="1" x14ac:dyDescent="0.2"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</row>
    <row r="346" spans="20:65" s="69" customFormat="1" x14ac:dyDescent="0.2"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</row>
    <row r="347" spans="20:65" s="69" customFormat="1" x14ac:dyDescent="0.2"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</row>
    <row r="348" spans="20:65" s="69" customFormat="1" x14ac:dyDescent="0.2"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</row>
    <row r="349" spans="20:65" s="69" customFormat="1" x14ac:dyDescent="0.2"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</row>
    <row r="350" spans="20:65" s="69" customFormat="1" x14ac:dyDescent="0.2"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</row>
    <row r="351" spans="20:65" s="69" customFormat="1" x14ac:dyDescent="0.2"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</row>
    <row r="352" spans="20:65" s="69" customFormat="1" x14ac:dyDescent="0.2"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</row>
    <row r="353" spans="20:65" s="69" customFormat="1" x14ac:dyDescent="0.2"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</row>
    <row r="354" spans="20:65" s="69" customFormat="1" x14ac:dyDescent="0.2"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</row>
    <row r="355" spans="20:65" s="69" customFormat="1" x14ac:dyDescent="0.2"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</row>
    <row r="356" spans="20:65" s="69" customFormat="1" x14ac:dyDescent="0.2"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</row>
    <row r="357" spans="20:65" s="69" customFormat="1" x14ac:dyDescent="0.2"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</row>
    <row r="358" spans="20:65" s="69" customFormat="1" x14ac:dyDescent="0.2"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</row>
    <row r="359" spans="20:65" s="69" customFormat="1" x14ac:dyDescent="0.2"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</row>
    <row r="360" spans="20:65" s="69" customFormat="1" x14ac:dyDescent="0.2"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</row>
    <row r="361" spans="20:65" s="69" customFormat="1" x14ac:dyDescent="0.2"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</row>
    <row r="362" spans="20:65" s="69" customFormat="1" x14ac:dyDescent="0.2"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</row>
    <row r="363" spans="20:65" s="69" customFormat="1" x14ac:dyDescent="0.2"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</row>
    <row r="364" spans="20:65" s="69" customFormat="1" x14ac:dyDescent="0.2"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</row>
    <row r="365" spans="20:65" s="69" customFormat="1" x14ac:dyDescent="0.2"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</row>
    <row r="366" spans="20:65" s="69" customFormat="1" x14ac:dyDescent="0.2"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</row>
    <row r="367" spans="20:65" s="69" customFormat="1" x14ac:dyDescent="0.2"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</row>
    <row r="368" spans="20:65" s="69" customFormat="1" x14ac:dyDescent="0.2"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</row>
    <row r="369" spans="20:65" s="69" customFormat="1" x14ac:dyDescent="0.2"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</row>
    <row r="370" spans="20:65" s="69" customFormat="1" x14ac:dyDescent="0.2"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</row>
    <row r="371" spans="20:65" s="69" customFormat="1" x14ac:dyDescent="0.2"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</row>
    <row r="372" spans="20:65" s="69" customFormat="1" x14ac:dyDescent="0.2"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</row>
    <row r="373" spans="20:65" s="69" customFormat="1" x14ac:dyDescent="0.2"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</row>
    <row r="374" spans="20:65" s="69" customFormat="1" x14ac:dyDescent="0.2"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</row>
    <row r="375" spans="20:65" s="69" customFormat="1" x14ac:dyDescent="0.2"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</row>
    <row r="376" spans="20:65" s="69" customFormat="1" x14ac:dyDescent="0.2"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</row>
    <row r="377" spans="20:65" s="69" customFormat="1" x14ac:dyDescent="0.2"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</row>
    <row r="378" spans="20:65" s="69" customFormat="1" x14ac:dyDescent="0.2"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</row>
    <row r="379" spans="20:65" s="69" customFormat="1" x14ac:dyDescent="0.2"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</row>
    <row r="380" spans="20:65" s="69" customFormat="1" x14ac:dyDescent="0.2"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</row>
    <row r="381" spans="20:65" s="69" customFormat="1" x14ac:dyDescent="0.2"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</row>
    <row r="382" spans="20:65" s="69" customFormat="1" x14ac:dyDescent="0.2"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</row>
    <row r="383" spans="20:65" s="69" customFormat="1" x14ac:dyDescent="0.2"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</row>
    <row r="384" spans="20:65" s="69" customFormat="1" x14ac:dyDescent="0.2"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</row>
    <row r="385" spans="20:65" s="69" customFormat="1" x14ac:dyDescent="0.2"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</row>
    <row r="386" spans="20:65" s="69" customFormat="1" x14ac:dyDescent="0.2"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</row>
    <row r="387" spans="20:65" s="69" customFormat="1" x14ac:dyDescent="0.2"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</row>
    <row r="388" spans="20:65" s="69" customFormat="1" x14ac:dyDescent="0.2"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</row>
    <row r="389" spans="20:65" s="69" customFormat="1" x14ac:dyDescent="0.2"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</row>
    <row r="390" spans="20:65" s="69" customFormat="1" x14ac:dyDescent="0.2"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</row>
    <row r="391" spans="20:65" s="69" customFormat="1" x14ac:dyDescent="0.2"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</row>
    <row r="392" spans="20:65" s="69" customFormat="1" x14ac:dyDescent="0.2"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</row>
    <row r="393" spans="20:65" s="69" customFormat="1" x14ac:dyDescent="0.2"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</row>
    <row r="394" spans="20:65" s="69" customFormat="1" x14ac:dyDescent="0.2"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</row>
    <row r="395" spans="20:65" s="69" customFormat="1" x14ac:dyDescent="0.2"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</row>
    <row r="396" spans="20:65" s="69" customFormat="1" x14ac:dyDescent="0.2"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</row>
    <row r="397" spans="20:65" s="69" customFormat="1" x14ac:dyDescent="0.2"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</row>
    <row r="398" spans="20:65" s="69" customFormat="1" x14ac:dyDescent="0.2"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</row>
    <row r="399" spans="20:65" s="69" customFormat="1" x14ac:dyDescent="0.2"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</row>
    <row r="400" spans="20:65" s="69" customFormat="1" x14ac:dyDescent="0.2"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</row>
    <row r="401" spans="20:65" s="69" customFormat="1" x14ac:dyDescent="0.2"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</row>
    <row r="402" spans="20:65" s="69" customFormat="1" x14ac:dyDescent="0.2"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</row>
    <row r="403" spans="20:65" s="69" customFormat="1" x14ac:dyDescent="0.2"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</row>
    <row r="404" spans="20:65" s="69" customFormat="1" x14ac:dyDescent="0.2"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</row>
    <row r="405" spans="20:65" s="69" customFormat="1" x14ac:dyDescent="0.2"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</row>
    <row r="406" spans="20:65" s="69" customFormat="1" x14ac:dyDescent="0.2"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</row>
    <row r="407" spans="20:65" s="69" customFormat="1" x14ac:dyDescent="0.2"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</row>
    <row r="408" spans="20:65" s="69" customFormat="1" x14ac:dyDescent="0.2"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</row>
    <row r="409" spans="20:65" s="69" customFormat="1" x14ac:dyDescent="0.2"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</row>
    <row r="410" spans="20:65" s="69" customFormat="1" x14ac:dyDescent="0.2"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</row>
    <row r="411" spans="20:65" s="69" customFormat="1" x14ac:dyDescent="0.2"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</row>
    <row r="412" spans="20:65" s="69" customFormat="1" x14ac:dyDescent="0.2"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</row>
    <row r="413" spans="20:65" s="69" customFormat="1" x14ac:dyDescent="0.2"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</row>
    <row r="414" spans="20:65" s="69" customFormat="1" x14ac:dyDescent="0.2"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</row>
    <row r="415" spans="20:65" s="69" customFormat="1" x14ac:dyDescent="0.2"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</row>
    <row r="416" spans="20:65" s="69" customFormat="1" x14ac:dyDescent="0.2"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</row>
    <row r="417" spans="20:65" s="69" customFormat="1" x14ac:dyDescent="0.2"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</row>
    <row r="418" spans="20:65" s="69" customFormat="1" x14ac:dyDescent="0.2"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</row>
    <row r="419" spans="20:65" s="69" customFormat="1" x14ac:dyDescent="0.2"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</row>
    <row r="420" spans="20:65" s="69" customFormat="1" x14ac:dyDescent="0.2"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</row>
    <row r="421" spans="20:65" s="69" customFormat="1" x14ac:dyDescent="0.2"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</row>
    <row r="422" spans="20:65" s="69" customFormat="1" x14ac:dyDescent="0.2"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</row>
    <row r="423" spans="20:65" s="69" customFormat="1" x14ac:dyDescent="0.2"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</row>
    <row r="424" spans="20:65" s="69" customFormat="1" x14ac:dyDescent="0.2"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</row>
    <row r="425" spans="20:65" s="69" customFormat="1" x14ac:dyDescent="0.2"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</row>
    <row r="426" spans="20:65" s="69" customFormat="1" x14ac:dyDescent="0.2"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</row>
    <row r="427" spans="20:65" s="69" customFormat="1" x14ac:dyDescent="0.2"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</row>
    <row r="428" spans="20:65" s="69" customFormat="1" x14ac:dyDescent="0.2"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</row>
    <row r="429" spans="20:65" s="69" customFormat="1" x14ac:dyDescent="0.2"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</row>
    <row r="430" spans="20:65" s="69" customFormat="1" x14ac:dyDescent="0.2"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</row>
    <row r="431" spans="20:65" s="69" customFormat="1" x14ac:dyDescent="0.2"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</row>
    <row r="432" spans="20:65" s="69" customFormat="1" x14ac:dyDescent="0.2"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</row>
    <row r="433" spans="20:65" s="69" customFormat="1" x14ac:dyDescent="0.2"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</row>
    <row r="434" spans="20:65" s="69" customFormat="1" x14ac:dyDescent="0.2"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</row>
    <row r="435" spans="20:65" s="69" customFormat="1" x14ac:dyDescent="0.2"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</row>
    <row r="436" spans="20:65" s="69" customFormat="1" x14ac:dyDescent="0.2"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</row>
    <row r="437" spans="20:65" s="69" customFormat="1" x14ac:dyDescent="0.2"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</row>
    <row r="438" spans="20:65" s="69" customFormat="1" x14ac:dyDescent="0.2"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</row>
    <row r="439" spans="20:65" s="69" customFormat="1" x14ac:dyDescent="0.2"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</row>
    <row r="440" spans="20:65" s="69" customFormat="1" x14ac:dyDescent="0.2"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</row>
    <row r="441" spans="20:65" s="69" customFormat="1" x14ac:dyDescent="0.2"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</row>
    <row r="442" spans="20:65" s="69" customFormat="1" x14ac:dyDescent="0.2"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</row>
    <row r="443" spans="20:65" s="69" customFormat="1" x14ac:dyDescent="0.2"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</row>
    <row r="444" spans="20:65" s="69" customFormat="1" x14ac:dyDescent="0.2"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</row>
    <row r="445" spans="20:65" s="69" customFormat="1" x14ac:dyDescent="0.2"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</row>
    <row r="446" spans="20:65" s="69" customFormat="1" x14ac:dyDescent="0.2"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</row>
    <row r="447" spans="20:65" s="69" customFormat="1" x14ac:dyDescent="0.2"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</row>
    <row r="448" spans="20:65" s="69" customFormat="1" x14ac:dyDescent="0.2"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</row>
    <row r="449" spans="20:65" s="69" customFormat="1" x14ac:dyDescent="0.2"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</row>
    <row r="450" spans="20:65" s="69" customFormat="1" x14ac:dyDescent="0.2"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</row>
    <row r="451" spans="20:65" s="69" customFormat="1" x14ac:dyDescent="0.2"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</row>
    <row r="452" spans="20:65" s="69" customFormat="1" x14ac:dyDescent="0.2"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</row>
    <row r="453" spans="20:65" s="69" customFormat="1" x14ac:dyDescent="0.2"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</row>
    <row r="454" spans="20:65" s="69" customFormat="1" x14ac:dyDescent="0.2"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</row>
    <row r="455" spans="20:65" s="69" customFormat="1" x14ac:dyDescent="0.2"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</row>
    <row r="456" spans="20:65" s="69" customFormat="1" x14ac:dyDescent="0.2"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</row>
    <row r="457" spans="20:65" s="69" customFormat="1" x14ac:dyDescent="0.2"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</row>
    <row r="458" spans="20:65" s="69" customFormat="1" x14ac:dyDescent="0.2"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</row>
    <row r="459" spans="20:65" s="69" customFormat="1" x14ac:dyDescent="0.2"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</row>
    <row r="460" spans="20:65" s="69" customFormat="1" x14ac:dyDescent="0.2"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</row>
    <row r="461" spans="20:65" s="69" customFormat="1" x14ac:dyDescent="0.2"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</row>
    <row r="462" spans="20:65" s="69" customFormat="1" x14ac:dyDescent="0.2"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</row>
    <row r="463" spans="20:65" s="69" customFormat="1" x14ac:dyDescent="0.2"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</row>
    <row r="464" spans="20:65" s="69" customFormat="1" x14ac:dyDescent="0.2"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</row>
    <row r="465" spans="20:65" s="69" customFormat="1" x14ac:dyDescent="0.2"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</row>
    <row r="466" spans="20:65" s="69" customFormat="1" x14ac:dyDescent="0.2"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</row>
    <row r="467" spans="20:65" s="69" customFormat="1" x14ac:dyDescent="0.2"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</row>
    <row r="468" spans="20:65" s="69" customFormat="1" x14ac:dyDescent="0.2"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</row>
    <row r="469" spans="20:65" s="69" customFormat="1" x14ac:dyDescent="0.2"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</row>
    <row r="470" spans="20:65" s="69" customFormat="1" x14ac:dyDescent="0.2"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</row>
    <row r="471" spans="20:65" s="69" customFormat="1" x14ac:dyDescent="0.2"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</row>
    <row r="472" spans="20:65" s="69" customFormat="1" x14ac:dyDescent="0.2"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</row>
    <row r="473" spans="20:65" s="69" customFormat="1" x14ac:dyDescent="0.2"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</row>
    <row r="474" spans="20:65" s="69" customFormat="1" x14ac:dyDescent="0.2"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</row>
    <row r="475" spans="20:65" s="69" customFormat="1" x14ac:dyDescent="0.2"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</row>
    <row r="476" spans="20:65" s="69" customFormat="1" x14ac:dyDescent="0.2"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</row>
    <row r="477" spans="20:65" s="69" customFormat="1" x14ac:dyDescent="0.2"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</row>
    <row r="478" spans="20:65" s="69" customFormat="1" x14ac:dyDescent="0.2"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</row>
    <row r="479" spans="20:65" s="69" customFormat="1" x14ac:dyDescent="0.2"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</row>
    <row r="480" spans="20:65" s="69" customFormat="1" x14ac:dyDescent="0.2"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</row>
    <row r="481" spans="20:65" s="69" customFormat="1" x14ac:dyDescent="0.2"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</row>
    <row r="482" spans="20:65" s="69" customFormat="1" x14ac:dyDescent="0.2"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</row>
    <row r="483" spans="20:65" s="69" customFormat="1" x14ac:dyDescent="0.2"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</row>
    <row r="484" spans="20:65" s="69" customFormat="1" x14ac:dyDescent="0.2"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</row>
    <row r="485" spans="20:65" s="69" customFormat="1" x14ac:dyDescent="0.2"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</row>
    <row r="486" spans="20:65" s="69" customFormat="1" x14ac:dyDescent="0.2"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</row>
    <row r="487" spans="20:65" s="69" customFormat="1" x14ac:dyDescent="0.2"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</row>
    <row r="488" spans="20:65" s="69" customFormat="1" x14ac:dyDescent="0.2"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</row>
    <row r="489" spans="20:65" s="69" customFormat="1" x14ac:dyDescent="0.2"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</row>
    <row r="490" spans="20:65" s="69" customFormat="1" x14ac:dyDescent="0.2"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</row>
    <row r="491" spans="20:65" s="69" customFormat="1" x14ac:dyDescent="0.2"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</row>
    <row r="492" spans="20:65" s="69" customFormat="1" x14ac:dyDescent="0.2"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</row>
    <row r="493" spans="20:65" s="69" customFormat="1" x14ac:dyDescent="0.2"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</row>
    <row r="494" spans="20:65" s="69" customFormat="1" x14ac:dyDescent="0.2"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</row>
    <row r="495" spans="20:65" s="69" customFormat="1" x14ac:dyDescent="0.2"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</row>
    <row r="496" spans="20:65" s="69" customFormat="1" x14ac:dyDescent="0.2"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</row>
    <row r="497" spans="20:65" s="69" customFormat="1" x14ac:dyDescent="0.2"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</row>
    <row r="498" spans="20:65" s="69" customFormat="1" x14ac:dyDescent="0.2"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</row>
    <row r="499" spans="20:65" s="69" customFormat="1" x14ac:dyDescent="0.2"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</row>
    <row r="500" spans="20:65" s="69" customFormat="1" x14ac:dyDescent="0.2"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</row>
    <row r="501" spans="20:65" s="69" customFormat="1" x14ac:dyDescent="0.2"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</row>
    <row r="502" spans="20:65" s="69" customFormat="1" x14ac:dyDescent="0.2"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</row>
    <row r="503" spans="20:65" s="69" customFormat="1" x14ac:dyDescent="0.2"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</row>
    <row r="504" spans="20:65" s="69" customFormat="1" x14ac:dyDescent="0.2"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</row>
    <row r="505" spans="20:65" s="69" customFormat="1" x14ac:dyDescent="0.2"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</row>
    <row r="506" spans="20:65" s="69" customFormat="1" x14ac:dyDescent="0.2"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</row>
    <row r="507" spans="20:65" s="69" customFormat="1" x14ac:dyDescent="0.2"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</row>
    <row r="508" spans="20:65" s="69" customFormat="1" x14ac:dyDescent="0.2"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</row>
    <row r="509" spans="20:65" s="69" customFormat="1" x14ac:dyDescent="0.2"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</row>
    <row r="510" spans="20:65" s="69" customFormat="1" x14ac:dyDescent="0.2"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</row>
    <row r="511" spans="20:65" s="69" customFormat="1" x14ac:dyDescent="0.2"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</row>
    <row r="512" spans="20:65" s="69" customFormat="1" x14ac:dyDescent="0.2"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</row>
    <row r="513" spans="20:65" s="69" customFormat="1" x14ac:dyDescent="0.2"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</row>
    <row r="514" spans="20:65" s="69" customFormat="1" x14ac:dyDescent="0.2"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</row>
    <row r="515" spans="20:65" s="69" customFormat="1" x14ac:dyDescent="0.2"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</row>
    <row r="516" spans="20:65" s="69" customFormat="1" x14ac:dyDescent="0.2"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</row>
    <row r="517" spans="20:65" s="69" customFormat="1" x14ac:dyDescent="0.2"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</row>
    <row r="518" spans="20:65" s="69" customFormat="1" x14ac:dyDescent="0.2"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</row>
    <row r="519" spans="20:65" s="69" customFormat="1" x14ac:dyDescent="0.2"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</row>
    <row r="520" spans="20:65" s="69" customFormat="1" x14ac:dyDescent="0.2"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</row>
    <row r="521" spans="20:65" s="69" customFormat="1" x14ac:dyDescent="0.2"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</row>
    <row r="522" spans="20:65" s="69" customFormat="1" x14ac:dyDescent="0.2"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</row>
    <row r="523" spans="20:65" s="69" customFormat="1" x14ac:dyDescent="0.2"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</row>
    <row r="524" spans="20:65" s="69" customFormat="1" x14ac:dyDescent="0.2"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</row>
    <row r="525" spans="20:65" s="69" customFormat="1" x14ac:dyDescent="0.2"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</row>
    <row r="526" spans="20:65" s="69" customFormat="1" x14ac:dyDescent="0.2"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</row>
    <row r="527" spans="20:65" s="69" customFormat="1" x14ac:dyDescent="0.2"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</row>
    <row r="528" spans="20:65" s="69" customFormat="1" x14ac:dyDescent="0.2"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</row>
    <row r="529" spans="20:65" s="69" customFormat="1" x14ac:dyDescent="0.2"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</row>
    <row r="530" spans="20:65" s="69" customFormat="1" x14ac:dyDescent="0.2"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</row>
    <row r="531" spans="20:65" s="69" customFormat="1" x14ac:dyDescent="0.2"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</row>
    <row r="532" spans="20:65" s="69" customFormat="1" x14ac:dyDescent="0.2"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</row>
    <row r="533" spans="20:65" s="69" customFormat="1" x14ac:dyDescent="0.2"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</row>
    <row r="534" spans="20:65" s="69" customFormat="1" x14ac:dyDescent="0.2"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</row>
    <row r="535" spans="20:65" s="69" customFormat="1" x14ac:dyDescent="0.2"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</row>
    <row r="536" spans="20:65" s="69" customFormat="1" x14ac:dyDescent="0.2"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</row>
    <row r="537" spans="20:65" s="69" customFormat="1" x14ac:dyDescent="0.2"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</row>
    <row r="538" spans="20:65" s="69" customFormat="1" x14ac:dyDescent="0.2"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</row>
    <row r="539" spans="20:65" s="69" customFormat="1" x14ac:dyDescent="0.2"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</row>
    <row r="540" spans="20:65" s="69" customFormat="1" x14ac:dyDescent="0.2"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</row>
    <row r="541" spans="20:65" s="69" customFormat="1" x14ac:dyDescent="0.2"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</row>
    <row r="542" spans="20:65" s="69" customFormat="1" x14ac:dyDescent="0.2"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</row>
    <row r="543" spans="20:65" s="69" customFormat="1" x14ac:dyDescent="0.2"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</row>
    <row r="544" spans="20:65" s="69" customFormat="1" x14ac:dyDescent="0.2"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</row>
    <row r="545" spans="1:65" s="69" customFormat="1" x14ac:dyDescent="0.2"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</row>
    <row r="546" spans="1:65" s="69" customFormat="1" x14ac:dyDescent="0.2"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</row>
    <row r="547" spans="1:65" s="69" customFormat="1" x14ac:dyDescent="0.2"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</row>
    <row r="548" spans="1:65" s="69" customFormat="1" x14ac:dyDescent="0.2"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</row>
    <row r="549" spans="1:65" s="69" customFormat="1" x14ac:dyDescent="0.2"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</row>
    <row r="550" spans="1:65" x14ac:dyDescent="0.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</row>
    <row r="551" spans="1:65" x14ac:dyDescent="0.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</row>
  </sheetData>
  <sheetProtection algorithmName="SHA-512" hashValue="NrBtRw8YjAIED/+5Q+/2/EKwfwBzsWXuu7to+ylUv8lG6l7GvXJyFGcWDLav4HXqV9O3/tfFLFvp3t6ifEFmkA==" saltValue="uXb9+4CwFxNeBsQ4KwziMg==" spinCount="100000" sheet="1" objects="1" scenarios="1"/>
  <phoneticPr fontId="4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M620"/>
  <sheetViews>
    <sheetView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3.6640625" style="56" customWidth="1"/>
    <col min="4" max="13" width="14.1640625" style="56" customWidth="1"/>
    <col min="14" max="15" width="14.1640625" style="56" hidden="1" customWidth="1"/>
    <col min="16" max="29" width="14.1640625" style="56" customWidth="1"/>
    <col min="30" max="65" width="12.5" style="56" customWidth="1"/>
    <col min="66" max="16384" width="10.83203125" style="56"/>
  </cols>
  <sheetData>
    <row r="1" spans="1:65" x14ac:dyDescent="0.2">
      <c r="A1" s="55" t="s">
        <v>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</row>
    <row r="2" spans="1:65" x14ac:dyDescent="0.2">
      <c r="A2" s="57" t="s">
        <v>80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</row>
    <row r="3" spans="1:65" ht="16" thickBot="1" x14ac:dyDescent="0.25">
      <c r="A3" s="55"/>
      <c r="B3" s="58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75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</row>
    <row r="8" spans="1:65" ht="20" customHeight="1" thickBot="1" x14ac:dyDescent="0.25">
      <c r="A8" s="94" t="str">
        <f>'WA Apr 2016'!D2</f>
        <v>South West</v>
      </c>
      <c r="B8" s="65" t="str">
        <f>'WA Apr 2016'!F2</f>
        <v>Alinta Energy</v>
      </c>
      <c r="C8" s="65" t="str">
        <f>'WA Apr 2016'!G2</f>
        <v>Business</v>
      </c>
      <c r="D8" s="95">
        <f>365*'WA Apr 2016'!H2/100</f>
        <v>126.02428</v>
      </c>
      <c r="E8" s="96">
        <f>IF($C$5*'WA Apr 2016'!AK2/'WA Apr 2016'!AI2&gt;='WA Apr 2016'!J2,('WA Apr 2016'!J2*'WA Apr 2016'!O2/100)*'WA Apr 2016'!AI2,($C$5*'WA Apr 2016'!AK2/'WA Apr 2016'!AI2*'WA Apr 2016'!O2/100)*'WA Apr 2016'!AI2)</f>
        <v>1633.5</v>
      </c>
      <c r="F8" s="95">
        <f>IF(($C$5*'WA Apr 2016'!AK2/'WA Apr 2016'!AI2&gt;'WA Apr 2016'!N2),($C$5*'WA Apr 2016'!AK2/'WA Apr 2016'!AI2-'WA Apr 2016'!N2)*'WA Apr 2016'!T2/100*'WA Apr 2016'!AI2,0)</f>
        <v>0</v>
      </c>
      <c r="G8" s="95">
        <f>IF($C$5*'WA Apr 2016'!AL2/'WA Apr 2016'!AJ2&gt;='WA Apr 2016'!J2,('WA Apr 2016'!J2*'WA Apr 2016'!U2/100)*'WA Apr 2016'!AJ2,($C$5*'WA Apr 2016'!AL2/'WA Apr 2016'!AJ2*'WA Apr 2016'!U2/100)*'WA Apr 2016'!AJ2)</f>
        <v>1633.5</v>
      </c>
      <c r="H8" s="95">
        <f>IF(($C$5*'WA Apr 2016'!AL2/'WA Apr 2016'!AJ2&gt;'WA Apr 2016'!N2),($C$5*'WA Apr 2016'!AL2/'WA Apr 2016'!AJ2-'WA Apr 2016'!N2)*'WA Apr 2016'!Z2/100*'WA Apr 2016'!AJ2,0)</f>
        <v>0</v>
      </c>
      <c r="I8" s="97">
        <f>SUM(D8:H8)</f>
        <v>3393.0242800000001</v>
      </c>
      <c r="J8" s="98">
        <f>'WA Apr 2016'!AM2</f>
        <v>0</v>
      </c>
      <c r="K8" s="98">
        <f>'WA Apr 2016'!AN2</f>
        <v>0</v>
      </c>
      <c r="L8" s="98">
        <f>'WA Apr 2016'!AO2</f>
        <v>0</v>
      </c>
      <c r="M8" s="98">
        <f>'WA Apr 2016'!AP2</f>
        <v>0</v>
      </c>
      <c r="N8" s="97">
        <f>I8</f>
        <v>3393.0242800000001</v>
      </c>
      <c r="O8" s="97">
        <f>N8</f>
        <v>3393.0242800000001</v>
      </c>
      <c r="P8" s="97">
        <f>N8*1.1</f>
        <v>3732.3267080000005</v>
      </c>
      <c r="Q8" s="97">
        <f>O8*1.1</f>
        <v>3732.3267080000005</v>
      </c>
      <c r="R8" s="99">
        <f>'WA Apr 2016'!AW2</f>
        <v>0</v>
      </c>
      <c r="S8" s="100" t="str">
        <f>'WA Apr 2016'!AX2</f>
        <v>n</v>
      </c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</row>
    <row r="9" spans="1:65" ht="20" customHeight="1" thickTop="1" thickBot="1" x14ac:dyDescent="0.25">
      <c r="A9" s="94" t="str">
        <f>'WA Apr 2016'!D3</f>
        <v>Albany</v>
      </c>
      <c r="B9" s="65" t="str">
        <f>'WA Apr 2016'!F3</f>
        <v>Alinta Energy</v>
      </c>
      <c r="C9" s="65" t="str">
        <f>'WA Apr 2016'!G3</f>
        <v>Business</v>
      </c>
      <c r="D9" s="95">
        <f>365*'WA Apr 2016'!H3/100</f>
        <v>95.885499999999993</v>
      </c>
      <c r="E9" s="101">
        <f>($C$5*'WA Apr 2016'!O3/100)/2</f>
        <v>2039.0000000000002</v>
      </c>
      <c r="F9" s="96">
        <v>0</v>
      </c>
      <c r="G9" s="101">
        <f>($C$5*'WA Apr 2016'!U3/100)/2</f>
        <v>2039.0000000000002</v>
      </c>
      <c r="H9" s="95">
        <v>0</v>
      </c>
      <c r="I9" s="97">
        <f t="shared" ref="I9:I10" si="0">SUM(D9:H9)</f>
        <v>4173.8855000000003</v>
      </c>
      <c r="J9" s="98">
        <f>'WA Apr 2016'!AM3</f>
        <v>0</v>
      </c>
      <c r="K9" s="98">
        <f>'WA Apr 2016'!AN3</f>
        <v>0</v>
      </c>
      <c r="L9" s="98">
        <f>'WA Apr 2016'!AO3</f>
        <v>0</v>
      </c>
      <c r="M9" s="98">
        <f>'WA Apr 2016'!AP3</f>
        <v>0</v>
      </c>
      <c r="N9" s="97">
        <f t="shared" ref="N9:N10" si="1">I9</f>
        <v>4173.8855000000003</v>
      </c>
      <c r="O9" s="97">
        <f t="shared" ref="O9:O10" si="2">N9</f>
        <v>4173.8855000000003</v>
      </c>
      <c r="P9" s="97">
        <f t="shared" ref="P9:P10" si="3">N9*1.1</f>
        <v>4591.2740500000009</v>
      </c>
      <c r="Q9" s="97">
        <f t="shared" ref="Q9:Q10" si="4">O9*1.1</f>
        <v>4591.2740500000009</v>
      </c>
      <c r="R9" s="99">
        <f>'WA Apr 2016'!AW3</f>
        <v>0</v>
      </c>
      <c r="S9" s="100" t="str">
        <f>'WA Apr 2016'!AX3</f>
        <v>n</v>
      </c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</row>
    <row r="10" spans="1:65" ht="20" customHeight="1" thickTop="1" thickBot="1" x14ac:dyDescent="0.25">
      <c r="A10" s="102" t="str">
        <f>'WA Apr 2016'!D4</f>
        <v>Kalgoorlie</v>
      </c>
      <c r="B10" s="103" t="str">
        <f>'WA Apr 2016'!F4</f>
        <v>Alinta Energy</v>
      </c>
      <c r="C10" s="103" t="str">
        <f>'WA Apr 2016'!G4</f>
        <v>Business</v>
      </c>
      <c r="D10" s="104">
        <f>365*'WA Apr 2016'!H4/100</f>
        <v>219.4307</v>
      </c>
      <c r="E10" s="105">
        <f>($C$5*'WA Apr 2016'!O4/100)/2</f>
        <v>1483.5</v>
      </c>
      <c r="F10" s="106">
        <v>0</v>
      </c>
      <c r="G10" s="105">
        <f>($C$5*'WA Apr 2016'!U4/100)/2</f>
        <v>1483.5</v>
      </c>
      <c r="H10" s="104">
        <v>0</v>
      </c>
      <c r="I10" s="107">
        <f t="shared" si="0"/>
        <v>3186.4306999999999</v>
      </c>
      <c r="J10" s="108">
        <f>'WA Apr 2016'!AM4</f>
        <v>0</v>
      </c>
      <c r="K10" s="108">
        <f>'WA Apr 2016'!AN4</f>
        <v>0</v>
      </c>
      <c r="L10" s="108">
        <f>'WA Apr 2016'!AO4</f>
        <v>0</v>
      </c>
      <c r="M10" s="108">
        <f>'WA Apr 2016'!AP4</f>
        <v>0</v>
      </c>
      <c r="N10" s="107">
        <f t="shared" si="1"/>
        <v>3186.4306999999999</v>
      </c>
      <c r="O10" s="107">
        <f t="shared" si="2"/>
        <v>3186.4306999999999</v>
      </c>
      <c r="P10" s="107">
        <f t="shared" si="3"/>
        <v>3505.07377</v>
      </c>
      <c r="Q10" s="107">
        <f t="shared" si="4"/>
        <v>3505.07377</v>
      </c>
      <c r="R10" s="109">
        <f>'WA Apr 2016'!AW4</f>
        <v>0</v>
      </c>
      <c r="S10" s="110" t="str">
        <f>'WA Apr 2016'!AX4</f>
        <v>n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</row>
    <row r="11" spans="1:65" x14ac:dyDescent="0.2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</row>
    <row r="12" spans="1:65" x14ac:dyDescent="0.2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</row>
    <row r="13" spans="1:65" x14ac:dyDescent="0.2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</row>
    <row r="14" spans="1:65" x14ac:dyDescent="0.2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</row>
    <row r="15" spans="1:65" x14ac:dyDescent="0.2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</row>
    <row r="16" spans="1:65" x14ac:dyDescent="0.2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</row>
    <row r="17" spans="1:65" x14ac:dyDescent="0.2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</row>
    <row r="18" spans="1:65" x14ac:dyDescent="0.2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</row>
    <row r="19" spans="1:65" x14ac:dyDescent="0.2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</row>
    <row r="20" spans="1:65" x14ac:dyDescent="0.2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</row>
    <row r="21" spans="1:65" x14ac:dyDescent="0.2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</row>
    <row r="22" spans="1:65" x14ac:dyDescent="0.2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</row>
    <row r="23" spans="1:65" x14ac:dyDescent="0.2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</row>
    <row r="24" spans="1:65" x14ac:dyDescent="0.2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</row>
    <row r="25" spans="1:65" x14ac:dyDescent="0.2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</row>
    <row r="26" spans="1:65" x14ac:dyDescent="0.2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</row>
    <row r="27" spans="1:65" x14ac:dyDescent="0.2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</row>
    <row r="28" spans="1:65" x14ac:dyDescent="0.2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</row>
    <row r="29" spans="1:65" x14ac:dyDescent="0.2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</row>
    <row r="30" spans="1:65" x14ac:dyDescent="0.2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</row>
    <row r="31" spans="1:65" x14ac:dyDescent="0.2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</row>
    <row r="32" spans="1:65" x14ac:dyDescent="0.2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</row>
    <row r="33" spans="1:65" x14ac:dyDescent="0.2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</row>
    <row r="34" spans="1:65" x14ac:dyDescent="0.2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</row>
    <row r="35" spans="1:65" x14ac:dyDescent="0.2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</row>
    <row r="36" spans="1:65" x14ac:dyDescent="0.2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</row>
    <row r="37" spans="1:65" x14ac:dyDescent="0.2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</row>
    <row r="38" spans="1:65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</row>
    <row r="39" spans="1:65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</row>
    <row r="40" spans="1:65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</row>
    <row r="41" spans="1:65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</row>
    <row r="42" spans="1:65" x14ac:dyDescent="0.2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</row>
    <row r="43" spans="1:65" x14ac:dyDescent="0.2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</row>
    <row r="44" spans="1:65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</row>
    <row r="45" spans="1:65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</row>
    <row r="46" spans="1:65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</row>
    <row r="47" spans="1:65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</row>
    <row r="48" spans="1:65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</row>
    <row r="49" spans="1:65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</row>
    <row r="50" spans="1:65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</row>
    <row r="51" spans="1:65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</row>
    <row r="52" spans="1:65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</row>
    <row r="53" spans="1:65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</row>
    <row r="54" spans="1:65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</row>
    <row r="55" spans="1:65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</row>
    <row r="56" spans="1:65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</row>
    <row r="57" spans="1:65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</row>
    <row r="58" spans="1:65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</row>
    <row r="59" spans="1:65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</row>
    <row r="60" spans="1:65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</row>
    <row r="61" spans="1:65" x14ac:dyDescent="0.2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</row>
    <row r="62" spans="1:65" x14ac:dyDescent="0.2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</row>
    <row r="63" spans="1:65" x14ac:dyDescent="0.2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</row>
    <row r="64" spans="1:65" x14ac:dyDescent="0.2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</row>
    <row r="65" spans="1:65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</row>
    <row r="66" spans="1:65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</row>
    <row r="67" spans="1:65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</row>
    <row r="68" spans="1:65" x14ac:dyDescent="0.2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</row>
    <row r="69" spans="1:65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</row>
    <row r="70" spans="1:65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</row>
    <row r="71" spans="1:65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</row>
    <row r="72" spans="1:65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</row>
    <row r="73" spans="1:65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</row>
    <row r="74" spans="1:65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</row>
    <row r="75" spans="1:65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</row>
    <row r="76" spans="1:65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</row>
    <row r="77" spans="1:65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</row>
    <row r="78" spans="1:65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</row>
    <row r="79" spans="1:65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</row>
    <row r="80" spans="1:65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</row>
    <row r="81" spans="1:65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</row>
    <row r="82" spans="1:65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</row>
    <row r="83" spans="1:65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</row>
    <row r="84" spans="1:65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</row>
    <row r="85" spans="1:65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</row>
    <row r="86" spans="1:65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</row>
    <row r="87" spans="1:65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</row>
    <row r="88" spans="1:65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</row>
    <row r="89" spans="1:65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</row>
    <row r="90" spans="1:65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</row>
    <row r="91" spans="1:65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</row>
    <row r="92" spans="1:65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</row>
    <row r="93" spans="1:65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</row>
    <row r="94" spans="1:65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</row>
    <row r="95" spans="1:65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</row>
    <row r="96" spans="1:65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</row>
    <row r="97" spans="1:65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</row>
    <row r="98" spans="1:65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</row>
    <row r="99" spans="1:65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</row>
    <row r="100" spans="1:65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</row>
    <row r="101" spans="1:65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</row>
    <row r="102" spans="1:65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</row>
    <row r="103" spans="1:65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</row>
    <row r="104" spans="1:65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</row>
    <row r="105" spans="1:65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</row>
    <row r="106" spans="1:65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</row>
    <row r="107" spans="1:65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</row>
    <row r="108" spans="1:65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</row>
    <row r="109" spans="1:65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</row>
    <row r="110" spans="1:65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</row>
    <row r="111" spans="1:65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</row>
    <row r="112" spans="1:65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</row>
    <row r="113" spans="1:65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</row>
    <row r="114" spans="1:65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</row>
    <row r="115" spans="1:65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</row>
    <row r="116" spans="1:65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</row>
    <row r="117" spans="1:65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</row>
    <row r="118" spans="1:65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</row>
    <row r="119" spans="1:65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</row>
    <row r="120" spans="1:65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</row>
    <row r="121" spans="1:65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</row>
    <row r="122" spans="1:65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</row>
    <row r="123" spans="1:65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</row>
    <row r="124" spans="1:65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</row>
    <row r="125" spans="1:65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</row>
    <row r="126" spans="1:65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</row>
    <row r="127" spans="1:65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</row>
    <row r="128" spans="1:65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</row>
    <row r="129" spans="1:65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</row>
    <row r="130" spans="1:65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</row>
    <row r="131" spans="1:65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</row>
    <row r="132" spans="1:65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</row>
    <row r="133" spans="1:65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</row>
    <row r="134" spans="1:65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</row>
    <row r="135" spans="1:65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</row>
    <row r="136" spans="1:65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</row>
    <row r="137" spans="1:65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</row>
    <row r="138" spans="1:65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</row>
    <row r="139" spans="1:65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</row>
    <row r="140" spans="1:65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</row>
    <row r="141" spans="1:65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</row>
    <row r="142" spans="1:65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</row>
    <row r="143" spans="1:65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</row>
    <row r="144" spans="1:65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</row>
    <row r="145" spans="1:65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</row>
    <row r="146" spans="1:65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</row>
    <row r="147" spans="1:65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</row>
    <row r="148" spans="1:65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</row>
    <row r="149" spans="1:65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</row>
    <row r="150" spans="1:65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</row>
    <row r="151" spans="1:65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</row>
    <row r="152" spans="1:65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</row>
    <row r="153" spans="1:65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</row>
    <row r="154" spans="1:65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</row>
    <row r="155" spans="1:65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</row>
    <row r="156" spans="1:65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</row>
    <row r="157" spans="1:65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</row>
    <row r="158" spans="1:65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</row>
    <row r="159" spans="1:65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</row>
    <row r="160" spans="1:65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</row>
    <row r="161" spans="1:65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</row>
    <row r="162" spans="1:65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</row>
    <row r="163" spans="1:65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</row>
    <row r="164" spans="1:6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</row>
    <row r="165" spans="1:65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</row>
    <row r="166" spans="1:65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</row>
    <row r="167" spans="1:65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</row>
    <row r="168" spans="1:65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</row>
    <row r="169" spans="1:65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</row>
    <row r="170" spans="1:65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</row>
    <row r="171" spans="1:65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</row>
    <row r="172" spans="1:65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</row>
    <row r="173" spans="1:65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</row>
    <row r="174" spans="1:65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</row>
    <row r="175" spans="1:65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</row>
    <row r="176" spans="1:65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</row>
    <row r="177" spans="1:65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</row>
    <row r="178" spans="1:65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</row>
    <row r="179" spans="1:65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</row>
    <row r="180" spans="1:65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</row>
    <row r="181" spans="1:65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</row>
    <row r="182" spans="1:65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</row>
    <row r="183" spans="1:65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</row>
    <row r="184" spans="1:65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</row>
    <row r="185" spans="1:65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</row>
    <row r="186" spans="1:65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</row>
    <row r="187" spans="1:65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</row>
    <row r="188" spans="1:65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</row>
    <row r="189" spans="1:65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</row>
    <row r="190" spans="1:65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</row>
    <row r="191" spans="1:65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</row>
    <row r="192" spans="1:65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</row>
    <row r="193" spans="1:65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</row>
    <row r="194" spans="1:65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</row>
    <row r="195" spans="1:65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</row>
    <row r="196" spans="1:65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</row>
    <row r="197" spans="1:65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</row>
    <row r="198" spans="1:65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</row>
    <row r="199" spans="1:65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</row>
    <row r="200" spans="1:65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</row>
    <row r="201" spans="1:65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</row>
    <row r="202" spans="1:65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</row>
    <row r="203" spans="1:65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</row>
    <row r="204" spans="1:65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</row>
    <row r="205" spans="1:65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</row>
    <row r="206" spans="1:65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</row>
    <row r="207" spans="1:65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</row>
    <row r="208" spans="1:65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</row>
    <row r="209" spans="1:65" x14ac:dyDescent="0.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</row>
    <row r="210" spans="1:65" x14ac:dyDescent="0.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</row>
    <row r="211" spans="1:65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</row>
    <row r="212" spans="1:65" x14ac:dyDescent="0.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</row>
    <row r="213" spans="1:65" x14ac:dyDescent="0.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</row>
    <row r="214" spans="1:65" x14ac:dyDescent="0.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</row>
    <row r="215" spans="1:65" x14ac:dyDescent="0.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</row>
    <row r="216" spans="1:65" x14ac:dyDescent="0.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</row>
    <row r="217" spans="1:65" x14ac:dyDescent="0.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</row>
    <row r="218" spans="1:65" x14ac:dyDescent="0.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</row>
    <row r="219" spans="1:65" x14ac:dyDescent="0.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</row>
    <row r="220" spans="1:65" x14ac:dyDescent="0.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</row>
    <row r="221" spans="1:65" x14ac:dyDescent="0.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</row>
    <row r="222" spans="1:65" x14ac:dyDescent="0.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</row>
    <row r="223" spans="1:65" x14ac:dyDescent="0.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</row>
    <row r="224" spans="1:65" x14ac:dyDescent="0.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</row>
    <row r="225" spans="1:65" x14ac:dyDescent="0.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</row>
    <row r="226" spans="1:65" x14ac:dyDescent="0.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</row>
    <row r="227" spans="1:65" x14ac:dyDescent="0.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</row>
    <row r="228" spans="1:65" x14ac:dyDescent="0.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</row>
    <row r="229" spans="1:65" x14ac:dyDescent="0.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</row>
    <row r="230" spans="1:65" x14ac:dyDescent="0.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</row>
    <row r="231" spans="1:65" x14ac:dyDescent="0.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</row>
    <row r="232" spans="1:65" x14ac:dyDescent="0.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</row>
    <row r="233" spans="1:65" x14ac:dyDescent="0.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</row>
    <row r="234" spans="1:65" x14ac:dyDescent="0.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</row>
    <row r="235" spans="1:65" x14ac:dyDescent="0.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</row>
    <row r="236" spans="1:65" x14ac:dyDescent="0.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</row>
    <row r="237" spans="1:65" x14ac:dyDescent="0.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</row>
    <row r="238" spans="1:65" x14ac:dyDescent="0.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</row>
    <row r="239" spans="1:65" x14ac:dyDescent="0.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</row>
    <row r="240" spans="1:65" x14ac:dyDescent="0.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</row>
    <row r="241" spans="1:65" x14ac:dyDescent="0.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</row>
    <row r="242" spans="1:65" x14ac:dyDescent="0.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</row>
    <row r="243" spans="1:65" x14ac:dyDescent="0.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</row>
    <row r="244" spans="1:65" x14ac:dyDescent="0.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</row>
    <row r="245" spans="1:65" x14ac:dyDescent="0.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</row>
    <row r="246" spans="1:65" x14ac:dyDescent="0.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</row>
    <row r="247" spans="1:65" x14ac:dyDescent="0.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</row>
    <row r="248" spans="1:65" x14ac:dyDescent="0.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</row>
    <row r="249" spans="1:65" x14ac:dyDescent="0.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</row>
    <row r="250" spans="1:65" x14ac:dyDescent="0.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</row>
    <row r="251" spans="1:65" x14ac:dyDescent="0.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</row>
    <row r="252" spans="1:65" x14ac:dyDescent="0.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</row>
    <row r="253" spans="1:65" x14ac:dyDescent="0.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</row>
    <row r="254" spans="1:65" x14ac:dyDescent="0.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</row>
    <row r="255" spans="1:65" x14ac:dyDescent="0.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</row>
    <row r="256" spans="1:65" x14ac:dyDescent="0.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</row>
    <row r="257" spans="1:65" x14ac:dyDescent="0.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</row>
    <row r="258" spans="1:65" x14ac:dyDescent="0.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</row>
    <row r="259" spans="1:65" x14ac:dyDescent="0.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</row>
    <row r="260" spans="1:65" x14ac:dyDescent="0.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</row>
    <row r="261" spans="1:65" x14ac:dyDescent="0.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</row>
    <row r="262" spans="1:65" x14ac:dyDescent="0.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</row>
    <row r="263" spans="1:65" x14ac:dyDescent="0.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</row>
    <row r="264" spans="1:65" x14ac:dyDescent="0.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</row>
    <row r="265" spans="1:65" x14ac:dyDescent="0.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</row>
    <row r="266" spans="1:65" x14ac:dyDescent="0.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</row>
    <row r="267" spans="1:65" x14ac:dyDescent="0.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</row>
    <row r="268" spans="1:65" x14ac:dyDescent="0.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</row>
    <row r="269" spans="1:65" x14ac:dyDescent="0.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</row>
    <row r="270" spans="1:65" x14ac:dyDescent="0.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</row>
    <row r="271" spans="1:65" x14ac:dyDescent="0.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</row>
    <row r="272" spans="1:65" x14ac:dyDescent="0.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</row>
    <row r="273" spans="1:65" x14ac:dyDescent="0.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</row>
    <row r="274" spans="1:65" x14ac:dyDescent="0.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</row>
    <row r="275" spans="1:65" x14ac:dyDescent="0.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</row>
    <row r="276" spans="1:65" x14ac:dyDescent="0.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</row>
    <row r="277" spans="1:65" x14ac:dyDescent="0.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</row>
    <row r="278" spans="1:65" x14ac:dyDescent="0.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</row>
    <row r="279" spans="1:65" x14ac:dyDescent="0.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</row>
    <row r="280" spans="1:65" x14ac:dyDescent="0.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</row>
    <row r="281" spans="1:65" x14ac:dyDescent="0.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</row>
    <row r="282" spans="1:65" x14ac:dyDescent="0.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</row>
    <row r="283" spans="1:65" x14ac:dyDescent="0.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</row>
    <row r="284" spans="1:65" x14ac:dyDescent="0.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</row>
    <row r="285" spans="1:65" x14ac:dyDescent="0.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</row>
    <row r="286" spans="1:65" x14ac:dyDescent="0.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</row>
    <row r="287" spans="1:65" x14ac:dyDescent="0.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</row>
    <row r="288" spans="1:65" x14ac:dyDescent="0.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</row>
    <row r="289" spans="1:65" x14ac:dyDescent="0.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</row>
    <row r="290" spans="1:65" x14ac:dyDescent="0.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</row>
    <row r="291" spans="1:65" x14ac:dyDescent="0.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</row>
    <row r="292" spans="1:65" x14ac:dyDescent="0.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</row>
    <row r="293" spans="1:65" x14ac:dyDescent="0.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</row>
    <row r="294" spans="1:65" x14ac:dyDescent="0.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</row>
    <row r="295" spans="1:65" x14ac:dyDescent="0.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</row>
    <row r="296" spans="1:65" x14ac:dyDescent="0.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</row>
    <row r="297" spans="1:65" x14ac:dyDescent="0.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</row>
    <row r="298" spans="1:65" x14ac:dyDescent="0.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</row>
    <row r="299" spans="1:65" x14ac:dyDescent="0.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</row>
    <row r="300" spans="1:65" x14ac:dyDescent="0.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</row>
    <row r="301" spans="1:65" x14ac:dyDescent="0.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</row>
    <row r="302" spans="1:65" x14ac:dyDescent="0.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</row>
    <row r="303" spans="1:65" x14ac:dyDescent="0.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</row>
    <row r="304" spans="1:65" x14ac:dyDescent="0.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</row>
    <row r="305" spans="1:65" x14ac:dyDescent="0.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</row>
    <row r="306" spans="1:65" x14ac:dyDescent="0.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</row>
    <row r="307" spans="1:65" x14ac:dyDescent="0.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</row>
    <row r="308" spans="1:65" x14ac:dyDescent="0.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</row>
    <row r="309" spans="1:65" x14ac:dyDescent="0.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</row>
    <row r="310" spans="1:65" x14ac:dyDescent="0.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</row>
    <row r="311" spans="1:65" x14ac:dyDescent="0.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</row>
    <row r="312" spans="1:65" x14ac:dyDescent="0.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</row>
    <row r="313" spans="1:65" x14ac:dyDescent="0.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</row>
    <row r="314" spans="1:65" x14ac:dyDescent="0.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</row>
    <row r="315" spans="1:65" x14ac:dyDescent="0.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</row>
    <row r="316" spans="1:65" x14ac:dyDescent="0.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</row>
    <row r="317" spans="1:65" x14ac:dyDescent="0.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</row>
    <row r="318" spans="1:65" x14ac:dyDescent="0.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</row>
    <row r="319" spans="1:65" x14ac:dyDescent="0.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</row>
    <row r="320" spans="1:65" x14ac:dyDescent="0.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</row>
    <row r="321" spans="1:65" x14ac:dyDescent="0.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</row>
    <row r="322" spans="1:65" x14ac:dyDescent="0.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</row>
    <row r="323" spans="1:65" x14ac:dyDescent="0.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</row>
    <row r="324" spans="1:65" x14ac:dyDescent="0.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</row>
    <row r="325" spans="1:65" x14ac:dyDescent="0.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</row>
    <row r="326" spans="1:65" x14ac:dyDescent="0.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</row>
    <row r="327" spans="1:65" x14ac:dyDescent="0.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</row>
    <row r="328" spans="1:65" x14ac:dyDescent="0.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</row>
    <row r="329" spans="1:65" x14ac:dyDescent="0.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</row>
    <row r="330" spans="1:65" x14ac:dyDescent="0.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</row>
    <row r="331" spans="1:65" x14ac:dyDescent="0.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</row>
    <row r="332" spans="1:65" x14ac:dyDescent="0.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</row>
    <row r="333" spans="1:65" x14ac:dyDescent="0.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</row>
    <row r="334" spans="1:65" x14ac:dyDescent="0.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</row>
    <row r="335" spans="1:65" x14ac:dyDescent="0.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</row>
    <row r="336" spans="1:65" x14ac:dyDescent="0.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</row>
    <row r="337" spans="1:65" x14ac:dyDescent="0.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</row>
    <row r="338" spans="1:65" x14ac:dyDescent="0.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</row>
    <row r="339" spans="1:65" x14ac:dyDescent="0.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</row>
    <row r="340" spans="1:65" x14ac:dyDescent="0.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</row>
    <row r="341" spans="1:65" x14ac:dyDescent="0.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</row>
    <row r="342" spans="1:65" x14ac:dyDescent="0.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</row>
    <row r="343" spans="1:65" x14ac:dyDescent="0.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</row>
    <row r="344" spans="1:65" x14ac:dyDescent="0.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</row>
    <row r="345" spans="1:65" x14ac:dyDescent="0.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</row>
    <row r="346" spans="1:65" x14ac:dyDescent="0.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</row>
    <row r="347" spans="1:65" x14ac:dyDescent="0.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</row>
    <row r="348" spans="1:65" x14ac:dyDescent="0.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</row>
    <row r="349" spans="1:65" x14ac:dyDescent="0.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</row>
    <row r="350" spans="1:65" x14ac:dyDescent="0.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</row>
    <row r="351" spans="1:65" x14ac:dyDescent="0.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</row>
    <row r="352" spans="1:65" x14ac:dyDescent="0.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</row>
    <row r="353" spans="1:65" x14ac:dyDescent="0.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</row>
    <row r="354" spans="1:65" x14ac:dyDescent="0.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</row>
    <row r="355" spans="1:65" x14ac:dyDescent="0.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</row>
    <row r="356" spans="1:65" x14ac:dyDescent="0.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</row>
    <row r="357" spans="1:65" x14ac:dyDescent="0.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</row>
    <row r="358" spans="1:65" x14ac:dyDescent="0.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</row>
    <row r="359" spans="1:65" x14ac:dyDescent="0.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</row>
    <row r="360" spans="1:65" x14ac:dyDescent="0.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</row>
    <row r="361" spans="1:65" x14ac:dyDescent="0.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</row>
    <row r="362" spans="1:65" x14ac:dyDescent="0.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</row>
    <row r="363" spans="1:65" x14ac:dyDescent="0.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</row>
    <row r="364" spans="1:65" x14ac:dyDescent="0.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</row>
    <row r="365" spans="1:65" x14ac:dyDescent="0.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</row>
    <row r="366" spans="1:65" x14ac:dyDescent="0.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</row>
    <row r="367" spans="1:65" x14ac:dyDescent="0.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</row>
    <row r="368" spans="1:65" x14ac:dyDescent="0.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</row>
    <row r="369" spans="1:65" x14ac:dyDescent="0.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</row>
    <row r="370" spans="1:65" x14ac:dyDescent="0.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</row>
    <row r="371" spans="1:65" x14ac:dyDescent="0.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</row>
    <row r="372" spans="1:65" x14ac:dyDescent="0.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</row>
    <row r="373" spans="1:65" x14ac:dyDescent="0.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</row>
    <row r="374" spans="1:65" x14ac:dyDescent="0.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</row>
    <row r="375" spans="1:65" x14ac:dyDescent="0.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</row>
    <row r="376" spans="1:65" x14ac:dyDescent="0.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</row>
    <row r="377" spans="1:65" x14ac:dyDescent="0.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</row>
    <row r="378" spans="1:65" x14ac:dyDescent="0.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</row>
    <row r="379" spans="1:65" x14ac:dyDescent="0.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</row>
    <row r="380" spans="1:65" x14ac:dyDescent="0.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</row>
    <row r="381" spans="1:65" x14ac:dyDescent="0.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</row>
    <row r="382" spans="1:65" x14ac:dyDescent="0.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</row>
    <row r="383" spans="1:65" x14ac:dyDescent="0.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</row>
    <row r="384" spans="1:65" x14ac:dyDescent="0.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</row>
    <row r="385" spans="1:65" x14ac:dyDescent="0.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</row>
    <row r="386" spans="1:65" x14ac:dyDescent="0.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</row>
    <row r="387" spans="1:65" x14ac:dyDescent="0.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</row>
    <row r="388" spans="1:65" x14ac:dyDescent="0.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</row>
    <row r="389" spans="1:65" x14ac:dyDescent="0.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</row>
    <row r="390" spans="1:65" x14ac:dyDescent="0.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</row>
    <row r="391" spans="1:65" x14ac:dyDescent="0.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</row>
    <row r="392" spans="1:65" x14ac:dyDescent="0.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</row>
    <row r="393" spans="1:65" x14ac:dyDescent="0.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</row>
    <row r="394" spans="1:65" x14ac:dyDescent="0.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</row>
    <row r="395" spans="1:65" x14ac:dyDescent="0.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</row>
    <row r="396" spans="1:65" x14ac:dyDescent="0.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</row>
    <row r="397" spans="1:65" x14ac:dyDescent="0.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</row>
    <row r="398" spans="1:65" x14ac:dyDescent="0.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</row>
    <row r="399" spans="1:65" x14ac:dyDescent="0.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</row>
    <row r="400" spans="1:65" x14ac:dyDescent="0.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</row>
    <row r="401" spans="1:65" x14ac:dyDescent="0.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</row>
    <row r="402" spans="1:65" x14ac:dyDescent="0.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</row>
    <row r="403" spans="1:65" x14ac:dyDescent="0.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</row>
    <row r="404" spans="1:65" x14ac:dyDescent="0.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</row>
    <row r="405" spans="1:65" x14ac:dyDescent="0.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</row>
    <row r="406" spans="1:65" x14ac:dyDescent="0.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</row>
    <row r="407" spans="1:65" x14ac:dyDescent="0.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</row>
    <row r="408" spans="1:65" x14ac:dyDescent="0.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</row>
    <row r="409" spans="1:65" x14ac:dyDescent="0.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</row>
    <row r="410" spans="1:65" x14ac:dyDescent="0.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</row>
    <row r="411" spans="1:65" x14ac:dyDescent="0.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</row>
    <row r="412" spans="1:65" x14ac:dyDescent="0.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</row>
    <row r="413" spans="1:65" x14ac:dyDescent="0.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</row>
    <row r="414" spans="1:65" x14ac:dyDescent="0.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</row>
    <row r="415" spans="1:65" x14ac:dyDescent="0.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</row>
    <row r="416" spans="1:65" x14ac:dyDescent="0.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</row>
    <row r="417" spans="1:65" x14ac:dyDescent="0.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</row>
    <row r="418" spans="1:65" x14ac:dyDescent="0.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</row>
    <row r="419" spans="1:65" x14ac:dyDescent="0.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</row>
    <row r="420" spans="1:65" x14ac:dyDescent="0.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</row>
    <row r="421" spans="1:65" x14ac:dyDescent="0.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</row>
    <row r="422" spans="1:65" x14ac:dyDescent="0.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</row>
    <row r="423" spans="1:65" x14ac:dyDescent="0.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</row>
    <row r="424" spans="1:65" x14ac:dyDescent="0.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</row>
    <row r="425" spans="1:65" x14ac:dyDescent="0.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</row>
    <row r="426" spans="1:65" x14ac:dyDescent="0.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</row>
    <row r="427" spans="1:65" x14ac:dyDescent="0.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</row>
    <row r="428" spans="1:65" x14ac:dyDescent="0.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</row>
    <row r="429" spans="1:65" x14ac:dyDescent="0.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</row>
    <row r="430" spans="1:65" x14ac:dyDescent="0.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</row>
    <row r="431" spans="1:65" x14ac:dyDescent="0.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</row>
    <row r="432" spans="1:65" x14ac:dyDescent="0.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</row>
    <row r="433" spans="1:65" x14ac:dyDescent="0.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</row>
    <row r="434" spans="1:65" x14ac:dyDescent="0.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</row>
    <row r="435" spans="1:65" x14ac:dyDescent="0.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</row>
    <row r="436" spans="1:65" x14ac:dyDescent="0.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</row>
    <row r="437" spans="1:65" x14ac:dyDescent="0.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</row>
    <row r="438" spans="1:65" x14ac:dyDescent="0.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</row>
    <row r="439" spans="1:65" x14ac:dyDescent="0.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</row>
    <row r="440" spans="1:65" x14ac:dyDescent="0.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</row>
    <row r="441" spans="1:65" x14ac:dyDescent="0.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</row>
    <row r="442" spans="1:65" x14ac:dyDescent="0.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</row>
    <row r="443" spans="1:65" x14ac:dyDescent="0.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</row>
    <row r="444" spans="1:65" x14ac:dyDescent="0.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</row>
    <row r="445" spans="1:65" x14ac:dyDescent="0.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</row>
    <row r="446" spans="1:65" x14ac:dyDescent="0.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</row>
    <row r="447" spans="1:65" x14ac:dyDescent="0.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</row>
    <row r="448" spans="1:65" x14ac:dyDescent="0.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</row>
    <row r="449" spans="1:65" x14ac:dyDescent="0.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</row>
    <row r="450" spans="1:65" x14ac:dyDescent="0.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</row>
    <row r="451" spans="1:65" x14ac:dyDescent="0.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</row>
    <row r="452" spans="1:65" x14ac:dyDescent="0.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</row>
    <row r="453" spans="1:65" x14ac:dyDescent="0.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</row>
    <row r="454" spans="1:65" x14ac:dyDescent="0.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</row>
    <row r="455" spans="1:65" x14ac:dyDescent="0.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</row>
    <row r="456" spans="1:65" x14ac:dyDescent="0.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</row>
    <row r="457" spans="1:65" x14ac:dyDescent="0.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</row>
    <row r="458" spans="1:65" x14ac:dyDescent="0.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</row>
    <row r="459" spans="1:65" x14ac:dyDescent="0.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</row>
    <row r="460" spans="1:65" x14ac:dyDescent="0.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</row>
    <row r="461" spans="1:65" x14ac:dyDescent="0.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</row>
    <row r="462" spans="1:65" x14ac:dyDescent="0.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</row>
    <row r="463" spans="1:65" x14ac:dyDescent="0.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</row>
    <row r="464" spans="1:65" x14ac:dyDescent="0.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</row>
    <row r="465" spans="1:65" x14ac:dyDescent="0.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</row>
    <row r="466" spans="1:65" x14ac:dyDescent="0.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</row>
    <row r="467" spans="1:65" x14ac:dyDescent="0.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</row>
    <row r="468" spans="1:65" x14ac:dyDescent="0.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</row>
    <row r="469" spans="1:65" x14ac:dyDescent="0.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</row>
    <row r="470" spans="1:65" x14ac:dyDescent="0.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</row>
    <row r="471" spans="1:65" x14ac:dyDescent="0.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</row>
    <row r="472" spans="1:65" x14ac:dyDescent="0.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</row>
    <row r="473" spans="1:65" x14ac:dyDescent="0.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</row>
    <row r="474" spans="1:65" x14ac:dyDescent="0.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</row>
    <row r="475" spans="1:65" x14ac:dyDescent="0.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</row>
    <row r="476" spans="1:65" x14ac:dyDescent="0.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</row>
    <row r="477" spans="1:65" x14ac:dyDescent="0.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</row>
    <row r="478" spans="1:65" x14ac:dyDescent="0.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</row>
    <row r="479" spans="1:65" x14ac:dyDescent="0.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</row>
    <row r="480" spans="1:65" x14ac:dyDescent="0.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</row>
    <row r="481" spans="1:65" x14ac:dyDescent="0.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</row>
    <row r="482" spans="1:65" x14ac:dyDescent="0.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</row>
    <row r="483" spans="1:65" x14ac:dyDescent="0.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</row>
    <row r="484" spans="1:65" x14ac:dyDescent="0.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</row>
    <row r="485" spans="1:65" x14ac:dyDescent="0.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</row>
    <row r="486" spans="1:65" x14ac:dyDescent="0.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</row>
    <row r="487" spans="1:65" x14ac:dyDescent="0.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</row>
    <row r="488" spans="1:65" x14ac:dyDescent="0.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</row>
    <row r="489" spans="1:65" x14ac:dyDescent="0.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</row>
    <row r="490" spans="1:65" x14ac:dyDescent="0.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</row>
    <row r="491" spans="1:65" x14ac:dyDescent="0.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</row>
    <row r="492" spans="1:65" x14ac:dyDescent="0.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</row>
    <row r="493" spans="1:65" x14ac:dyDescent="0.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</row>
    <row r="494" spans="1:65" x14ac:dyDescent="0.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</row>
    <row r="495" spans="1:65" x14ac:dyDescent="0.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</row>
    <row r="496" spans="1:65" x14ac:dyDescent="0.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</row>
    <row r="497" spans="1:65" x14ac:dyDescent="0.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</row>
    <row r="498" spans="1:65" x14ac:dyDescent="0.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</row>
    <row r="499" spans="1:65" x14ac:dyDescent="0.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</row>
    <row r="500" spans="1:65" x14ac:dyDescent="0.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</row>
    <row r="501" spans="1:65" x14ac:dyDescent="0.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</row>
    <row r="502" spans="1:65" x14ac:dyDescent="0.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</row>
    <row r="503" spans="1:65" x14ac:dyDescent="0.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</row>
    <row r="504" spans="1:65" x14ac:dyDescent="0.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</row>
    <row r="505" spans="1:65" x14ac:dyDescent="0.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</row>
    <row r="506" spans="1:65" x14ac:dyDescent="0.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</row>
    <row r="507" spans="1:65" x14ac:dyDescent="0.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</row>
    <row r="508" spans="1:65" x14ac:dyDescent="0.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</row>
    <row r="509" spans="1:65" x14ac:dyDescent="0.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</row>
    <row r="510" spans="1:65" x14ac:dyDescent="0.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</row>
    <row r="511" spans="1:65" x14ac:dyDescent="0.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</row>
    <row r="512" spans="1:65" x14ac:dyDescent="0.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</row>
    <row r="513" spans="1:65" x14ac:dyDescent="0.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</row>
    <row r="514" spans="1:65" x14ac:dyDescent="0.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</row>
    <row r="515" spans="1:65" x14ac:dyDescent="0.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</row>
    <row r="516" spans="1:65" x14ac:dyDescent="0.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</row>
    <row r="517" spans="1:65" x14ac:dyDescent="0.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</row>
    <row r="518" spans="1:65" x14ac:dyDescent="0.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</row>
    <row r="519" spans="1:65" x14ac:dyDescent="0.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</row>
    <row r="520" spans="1:65" x14ac:dyDescent="0.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</row>
    <row r="521" spans="1:65" x14ac:dyDescent="0.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</row>
    <row r="522" spans="1:65" x14ac:dyDescent="0.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</row>
    <row r="523" spans="1:65" x14ac:dyDescent="0.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</row>
    <row r="524" spans="1:65" x14ac:dyDescent="0.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</row>
    <row r="525" spans="1:65" x14ac:dyDescent="0.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</row>
    <row r="526" spans="1:65" x14ac:dyDescent="0.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</row>
    <row r="527" spans="1:65" x14ac:dyDescent="0.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</row>
    <row r="528" spans="1:65" x14ac:dyDescent="0.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</row>
    <row r="529" spans="1:65" x14ac:dyDescent="0.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</row>
    <row r="530" spans="1:65" x14ac:dyDescent="0.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</row>
    <row r="531" spans="1:65" x14ac:dyDescent="0.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</row>
    <row r="532" spans="1:65" x14ac:dyDescent="0.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</row>
    <row r="533" spans="1:65" x14ac:dyDescent="0.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</row>
    <row r="534" spans="1:65" x14ac:dyDescent="0.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</row>
    <row r="535" spans="1:65" x14ac:dyDescent="0.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</row>
    <row r="536" spans="1:65" x14ac:dyDescent="0.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</row>
    <row r="537" spans="1:65" x14ac:dyDescent="0.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</row>
    <row r="538" spans="1:65" x14ac:dyDescent="0.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</row>
    <row r="539" spans="1:65" x14ac:dyDescent="0.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</row>
    <row r="540" spans="1:65" x14ac:dyDescent="0.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</row>
    <row r="541" spans="1:65" x14ac:dyDescent="0.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</row>
    <row r="542" spans="1:65" x14ac:dyDescent="0.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</row>
    <row r="543" spans="1:65" x14ac:dyDescent="0.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</row>
    <row r="544" spans="1:65" x14ac:dyDescent="0.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</row>
    <row r="545" spans="1:65" x14ac:dyDescent="0.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</row>
    <row r="546" spans="1:65" x14ac:dyDescent="0.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</row>
    <row r="547" spans="1:65" x14ac:dyDescent="0.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</row>
    <row r="548" spans="1:65" x14ac:dyDescent="0.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</row>
    <row r="549" spans="1:65" x14ac:dyDescent="0.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</row>
    <row r="550" spans="1:65" x14ac:dyDescent="0.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</row>
    <row r="551" spans="1:65" x14ac:dyDescent="0.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</row>
  </sheetData>
  <sheetProtection algorithmName="SHA-512" hashValue="t3vFG+WzQqa1JBRr4oqevw5I+yzuTosFtg+SKOAToSIc6fbJE3hO+0iU7ZvgmqqQ/LJKxhvIHi+t+GC+akQyvg==" saltValue="rPYdJvY9O9ZQoIN4qEwfdA==" spinCount="100000" sheet="1" objects="1" scenarios="1"/>
  <phoneticPr fontId="4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2CED-7167-9B48-817F-9B68306B1A4F}">
  <sheetPr codeName="Sheet32"/>
  <dimension ref="A1:BQ9"/>
  <sheetViews>
    <sheetView topLeftCell="E1" zoomScale="120" zoomScaleNormal="120" zoomScalePageLayoutView="120" workbookViewId="0">
      <selection activeCell="G8" sqref="G8:X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77">
        <v>45404</v>
      </c>
      <c r="C2" s="1" t="s">
        <v>128</v>
      </c>
      <c r="D2" s="1" t="s">
        <v>129</v>
      </c>
      <c r="E2" s="239">
        <v>45117</v>
      </c>
      <c r="F2" s="30" t="s">
        <v>130</v>
      </c>
      <c r="G2" s="2" t="s">
        <v>51</v>
      </c>
      <c r="H2" s="146">
        <v>40.136363636363633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3.8727272727272721</v>
      </c>
      <c r="X2" s="146">
        <v>3.1</v>
      </c>
      <c r="Y2" s="146">
        <v>0</v>
      </c>
      <c r="Z2" s="146">
        <v>0</v>
      </c>
      <c r="AA2" s="146">
        <v>0</v>
      </c>
      <c r="AB2" s="146">
        <v>0</v>
      </c>
      <c r="AC2" s="146">
        <v>3.8727272727272721</v>
      </c>
      <c r="AD2" s="146">
        <v>3.1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77">
        <v>45404</v>
      </c>
      <c r="C3" s="1" t="s">
        <v>128</v>
      </c>
      <c r="D3" s="1" t="s">
        <v>129</v>
      </c>
      <c r="E3" s="239">
        <v>45323</v>
      </c>
      <c r="F3" s="30" t="s">
        <v>114</v>
      </c>
      <c r="G3" s="2" t="s">
        <v>115</v>
      </c>
      <c r="H3" s="146">
        <v>41.86363636363636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3.9636363636363634</v>
      </c>
      <c r="X3" s="146">
        <v>3.1818181818181817</v>
      </c>
      <c r="Y3" s="146">
        <v>0</v>
      </c>
      <c r="Z3" s="146">
        <v>0</v>
      </c>
      <c r="AA3" s="146">
        <v>0</v>
      </c>
      <c r="AB3" s="146">
        <v>0</v>
      </c>
      <c r="AC3" s="146">
        <v>3.9636363636363634</v>
      </c>
      <c r="AD3" s="146">
        <v>3.1818181818181817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178</v>
      </c>
    </row>
    <row r="4" spans="1:69" x14ac:dyDescent="0.2">
      <c r="A4" s="2"/>
      <c r="B4" s="277">
        <v>45404</v>
      </c>
      <c r="C4" s="1" t="s">
        <v>128</v>
      </c>
      <c r="D4" s="1" t="s">
        <v>129</v>
      </c>
      <c r="E4" s="239">
        <v>45292</v>
      </c>
      <c r="F4" s="30" t="s">
        <v>119</v>
      </c>
      <c r="G4" s="2" t="s">
        <v>170</v>
      </c>
      <c r="H4" s="146">
        <v>13.818181818181817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2.7818181818181817</v>
      </c>
      <c r="X4" s="146">
        <v>2.2272727272727271</v>
      </c>
      <c r="Y4" s="146">
        <v>0</v>
      </c>
      <c r="Z4" s="146">
        <v>0</v>
      </c>
      <c r="AA4" s="146">
        <v>0</v>
      </c>
      <c r="AB4" s="146">
        <v>0</v>
      </c>
      <c r="AC4" s="146">
        <v>2.7818181818181817</v>
      </c>
      <c r="AD4" s="146">
        <v>2.2272727272727271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179</v>
      </c>
    </row>
    <row r="5" spans="1:69" x14ac:dyDescent="0.2">
      <c r="A5" s="2">
        <v>2</v>
      </c>
      <c r="B5" s="277">
        <v>45404</v>
      </c>
      <c r="C5" s="1" t="s">
        <v>128</v>
      </c>
      <c r="D5" s="1" t="s">
        <v>131</v>
      </c>
      <c r="E5" s="239">
        <v>45117</v>
      </c>
      <c r="F5" s="30" t="s">
        <v>130</v>
      </c>
      <c r="G5" s="2" t="s">
        <v>51</v>
      </c>
      <c r="H5" s="146">
        <v>44.8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4.84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4.84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77">
        <v>45404</v>
      </c>
      <c r="C6" s="1" t="s">
        <v>128</v>
      </c>
      <c r="D6" s="1" t="s">
        <v>124</v>
      </c>
      <c r="E6" s="239">
        <v>45117</v>
      </c>
      <c r="F6" s="30" t="s">
        <v>130</v>
      </c>
      <c r="G6" s="2" t="s">
        <v>51</v>
      </c>
      <c r="H6" s="146">
        <v>70.47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3.51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3.51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  <row r="8" spans="1:69" x14ac:dyDescent="0.2">
      <c r="G8" s="279"/>
      <c r="H8" s="280"/>
      <c r="W8" s="280"/>
      <c r="X8" s="280"/>
    </row>
    <row r="9" spans="1:69" x14ac:dyDescent="0.2">
      <c r="G9" s="278"/>
      <c r="H9" s="278"/>
      <c r="W9" s="278"/>
      <c r="X9" s="278"/>
    </row>
  </sheetData>
  <sheetProtection algorithmName="SHA-512" hashValue="tmDyiPYJgvspF4w1l+Arcuqye6FAeFuWoJXtaKAuUaNERtMyWIN8a9TUKrs1I8qc/3IojlLjVN0YWTJSNvNOag==" saltValue="BDYECx8aTObes9A/dlB6jg==" spinCount="100000" sheet="1" objects="1" scenarios="1"/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F251-4D3D-DF4D-8DCF-5854D1BEF8B6}">
  <sheetPr codeName="Sheet33"/>
  <dimension ref="A1:BQ6"/>
  <sheetViews>
    <sheetView zoomScale="120" zoomScaleNormal="120" zoomScalePageLayoutView="120" workbookViewId="0">
      <selection activeCell="G8" sqref="G8:X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59">
        <v>45210</v>
      </c>
      <c r="C2" s="1" t="s">
        <v>128</v>
      </c>
      <c r="D2" s="1" t="s">
        <v>129</v>
      </c>
      <c r="E2" s="239">
        <v>45117</v>
      </c>
      <c r="F2" s="30" t="s">
        <v>130</v>
      </c>
      <c r="G2" s="2" t="s">
        <v>51</v>
      </c>
      <c r="H2" s="146">
        <v>40.136363636363633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3.8727272727272721</v>
      </c>
      <c r="X2" s="146">
        <v>3.1</v>
      </c>
      <c r="Y2" s="146">
        <v>0</v>
      </c>
      <c r="Z2" s="146">
        <v>0</v>
      </c>
      <c r="AA2" s="146">
        <v>0</v>
      </c>
      <c r="AB2" s="146">
        <v>0</v>
      </c>
      <c r="AC2" s="146">
        <v>3.8727272727272721</v>
      </c>
      <c r="AD2" s="146">
        <v>3.1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59">
        <v>45210</v>
      </c>
      <c r="C3" s="1" t="s">
        <v>128</v>
      </c>
      <c r="D3" s="1" t="s">
        <v>129</v>
      </c>
      <c r="E3" s="239">
        <v>45108</v>
      </c>
      <c r="F3" s="30" t="s">
        <v>114</v>
      </c>
      <c r="G3" s="2" t="s">
        <v>115</v>
      </c>
      <c r="H3" s="146">
        <v>41.86363636363636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3.9636363636363634</v>
      </c>
      <c r="X3" s="146">
        <v>3.1818181818181817</v>
      </c>
      <c r="Y3" s="146">
        <v>0</v>
      </c>
      <c r="Z3" s="146">
        <v>0</v>
      </c>
      <c r="AA3" s="146">
        <v>0</v>
      </c>
      <c r="AB3" s="146">
        <v>0</v>
      </c>
      <c r="AC3" s="146">
        <v>3.9636363636363634</v>
      </c>
      <c r="AD3" s="146">
        <v>3.1818181818181817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176</v>
      </c>
    </row>
    <row r="4" spans="1:69" x14ac:dyDescent="0.2">
      <c r="A4" s="2"/>
      <c r="B4" s="259">
        <v>45210</v>
      </c>
      <c r="C4" s="1" t="s">
        <v>128</v>
      </c>
      <c r="D4" s="1" t="s">
        <v>129</v>
      </c>
      <c r="E4" s="239">
        <v>45108</v>
      </c>
      <c r="F4" s="30" t="s">
        <v>119</v>
      </c>
      <c r="G4" s="2" t="s">
        <v>170</v>
      </c>
      <c r="H4" s="146">
        <v>13.818181818181817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2.7818181818181817</v>
      </c>
      <c r="X4" s="146">
        <v>2.2272727272727271</v>
      </c>
      <c r="Y4" s="146">
        <v>0</v>
      </c>
      <c r="Z4" s="146">
        <v>0</v>
      </c>
      <c r="AA4" s="146">
        <v>0</v>
      </c>
      <c r="AB4" s="146">
        <v>0</v>
      </c>
      <c r="AC4" s="146">
        <v>2.7818181818181817</v>
      </c>
      <c r="AD4" s="146">
        <v>2.2272727272727271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175</v>
      </c>
    </row>
    <row r="5" spans="1:69" x14ac:dyDescent="0.2">
      <c r="A5" s="2">
        <v>2</v>
      </c>
      <c r="B5" s="259">
        <v>45210</v>
      </c>
      <c r="C5" s="1" t="s">
        <v>128</v>
      </c>
      <c r="D5" s="1" t="s">
        <v>131</v>
      </c>
      <c r="E5" s="239">
        <v>45117</v>
      </c>
      <c r="F5" s="30" t="s">
        <v>130</v>
      </c>
      <c r="G5" s="2" t="s">
        <v>51</v>
      </c>
      <c r="H5" s="146">
        <v>44.8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4.84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4.84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59">
        <v>45210</v>
      </c>
      <c r="C6" s="1" t="s">
        <v>128</v>
      </c>
      <c r="D6" s="1" t="s">
        <v>124</v>
      </c>
      <c r="E6" s="239">
        <v>45117</v>
      </c>
      <c r="F6" s="30" t="s">
        <v>130</v>
      </c>
      <c r="G6" s="2" t="s">
        <v>51</v>
      </c>
      <c r="H6" s="146">
        <v>70.47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3.51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3.51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iiwMOaTgLOOmtc4VafyCgEgc2o4RvbeQOpjD4lL1O892+s2IMMPQirYASz+sE6AzTokMrkmQAYFSpkefgHu80Q==" saltValue="VbrgO4vGe7UVUoqfmuaHcw==" spinCount="100000" sheet="1" objects="1" scenarios="1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713AB-CAF0-8F47-92A3-102D781A63C1}">
  <sheetPr codeName="Sheet30">
    <tabColor theme="5"/>
  </sheetPr>
  <dimension ref="A1:AX55"/>
  <sheetViews>
    <sheetView workbookViewId="0">
      <selection activeCell="J23" sqref="J23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69" width="12.5" customWidth="1"/>
  </cols>
  <sheetData>
    <row r="1" spans="1:50" x14ac:dyDescent="0.2">
      <c r="A1" s="281" t="s">
        <v>21</v>
      </c>
      <c r="B1" s="281"/>
      <c r="C1" s="281"/>
      <c r="D1" s="281"/>
      <c r="E1" s="282"/>
      <c r="F1" s="282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</row>
    <row r="2" spans="1:50" x14ac:dyDescent="0.2">
      <c r="A2" s="283" t="s">
        <v>80</v>
      </c>
      <c r="B2" s="281"/>
      <c r="C2" s="281"/>
      <c r="D2" s="281"/>
      <c r="E2" s="282"/>
      <c r="F2" s="282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</row>
    <row r="3" spans="1:50" ht="16" thickBot="1" x14ac:dyDescent="0.25">
      <c r="A3" s="281"/>
      <c r="B3" s="284"/>
      <c r="C3" s="281"/>
      <c r="D3" s="281"/>
      <c r="E3" s="282"/>
      <c r="F3" s="282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</row>
    <row r="4" spans="1:50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</row>
    <row r="5" spans="1:50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64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</row>
    <row r="6" spans="1:50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64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</row>
    <row r="7" spans="1:50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264" t="s">
        <v>20</v>
      </c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</row>
    <row r="8" spans="1:50" ht="20" customHeight="1" x14ac:dyDescent="0.2">
      <c r="A8" s="289" t="str">
        <f>'WA Apr 2024'!D2</f>
        <v>South West</v>
      </c>
      <c r="B8" s="63" t="str">
        <f>'WA Apr 2024'!F2</f>
        <v>Alinta Energy</v>
      </c>
      <c r="C8" s="119" t="str">
        <f>'WA Apr 2024'!G2</f>
        <v>Business</v>
      </c>
      <c r="D8" s="113">
        <f>365*'WA Apr 2024'!H2/100</f>
        <v>146.49772727272727</v>
      </c>
      <c r="E8" s="183">
        <f>IF('WA Apr 2024'!AQ2=3,0.5,IF('WA Apr 2024'!AQ2=2,0.33,0))</f>
        <v>0.5</v>
      </c>
      <c r="F8" s="183">
        <f>1-E8</f>
        <v>0.5</v>
      </c>
      <c r="G8" s="113">
        <f>IF('WA Apr 2024'!K2="",($C$5*E8/'WA Apr 2024'!AQ2*'WA Apr 2024'!W2/100)*'WA Apr 2024'!AQ2,IF($C$5*E8/'WA Apr 2024'!AQ2&gt;='WA Apr 2024'!L2,('WA Apr 2024'!L2*'WA Apr 2024'!W2/100)*'WA Apr 2024'!AQ2,($C$5*E8/'WA Apr 2024'!AQ2*'WA Apr 2024'!W2/100)*'WA Apr 2024'!AQ2))</f>
        <v>1936.363636363636</v>
      </c>
      <c r="H8" s="113">
        <f>IF(AND('WA Apr 2024'!P2&gt;0,'WA Apr 2024'!O2&gt;0),IF(($C$5*E8/'WA Apr 2024'!AQ2&lt;SUM('WA Apr 2024'!L2:P2)),(0),($C$5*E8/'WA Apr 2024'!AQ2-SUM('WA Apr 2024'!L2:P2))*'WA Apr 2024'!AB2/100)* 'WA Apr 2024'!AQ2,IF(AND('WA Apr 2024'!O2&gt;0,'WA Apr 2024'!P2=""),IF(($C$5*E8/'WA Apr 2024'!AQ2&lt; SUM('WA Apr 2024'!L2:O2)),(0),($C$5*E8/'WA Apr 2024'!AQ2-SUM('WA Apr 2024'!L2:O2))*'WA Apr 2024'!AA2/100)* 'WA Apr 2024'!AQ2,IF(AND('WA Apr 2024'!N2&gt;0,'WA Apr 2024'!O2=""),IF(($C$5*E8/'WA Apr 2024'!AQ2&lt; SUM('WA Apr 2024'!L2:N2)),(0),($C$5*E8/'WA Apr 2024'!AQ2-SUM('WA Apr 2024'!L2:N2))*'WA Apr 2024'!Z2/100)* 'WA Apr 2024'!AQ2,IF(AND('WA Apr 2024'!M2&gt;0,'WA Apr 2024'!N2=""),IF(($C$5*E8/'WA Apr 2024'!AQ2&lt;'WA Apr 2024'!M2+'WA Apr 2024'!L2),(0),(($C$5*E8/'WA Apr 2024'!AQ2-('WA Apr 2024'!M2+'WA Apr 2024'!L2))*'WA Apr 2024'!Y2/100))*'WA Apr 2024'!AQ2,IF(AND('WA Apr 2024'!L2&gt;0,'WA Apr 2024'!M2=""&gt;0),IF(($C$5*E8/'WA Apr 2024'!AQ2&lt;'WA Apr 2024'!L2),(0),($C$5*E8/'WA Apr 2024'!AQ2-'WA Apr 2024'!L2)*'WA Apr 2024'!X2/100)*'WA Apr 2024'!AQ2,0)))))</f>
        <v>0</v>
      </c>
      <c r="I8" s="113">
        <f>IF('WA Apr 2024'!K2="",($C$5*F8/'WA Apr 2024'!AR2*'WA Apr 2024'!AC2/100)*'WA Apr 2024'!AR2,IF($C$5*F8/'WA Apr 2024'!AR2&gt;='WA Apr 2024'!L2,('WA Apr 2024'!L2*'WA Apr 2024'!AC2/100)*'WA Apr 2024'!AR2,($C$5*F8/'WA Apr 2024'!AR2*'WA Apr 2024'!AC2/100)*'WA Apr 2024'!AR2))</f>
        <v>1936.363636363636</v>
      </c>
      <c r="J8" s="113">
        <f>IF(AND('WA Apr 2024'!P2&gt;0,'WA Apr 2024'!O2&gt;0),IF(($C$5*F8/'WA Apr 2024'!AR2&lt;SUM('WA Apr 2024'!L2:P2)),(0),($C$5*F8/'WA Apr 2024'!AR2-SUM('WA Apr 2024'!L2:P2))*'WA Apr 2024'!AB2/100)* 'WA Apr 2024'!AR2,IF(AND('WA Apr 2024'!O2&gt;0,'WA Apr 2024'!P2=""),IF(($C$5*F8/'WA Apr 2024'!AR2&lt; SUM('WA Apr 2024'!L2:O2)),(0),($C$5*F8/'WA Apr 2024'!AR2-SUM('WA Apr 2024'!L2:O2))*'WA Apr 2024'!AG2/100)* 'WA Apr 2024'!AR2,IF(AND('WA Apr 2024'!N2&gt;0,'WA Apr 2024'!O2=""),IF(($C$5*F8/'WA Apr 2024'!AR2&lt; SUM('WA Apr 2024'!L2:N2)),(0),($C$5*F8/'WA Apr 2024'!AR2-SUM('WA Apr 2024'!L2:N2))*'WA Apr 2024'!AF2/100)* 'WA Apr 2024'!AR2,IF(AND('WA Apr 2024'!M2&gt;0,'WA Apr 2024'!N2=""),IF(($C$5*F8/'WA Apr 2024'!AR2&lt;'WA Apr 2024'!M2+'WA Apr 2024'!L2),(0),(($C$5*F8/'WA Apr 2024'!AR2-('WA Apr 2024'!M2+'WA Apr 2024'!L2))*'WA Apr 2024'!AE2/100))*'WA Apr 2024'!AR2,IF(AND('WA Apr 2024'!L2&gt;0,'WA Apr 2024'!M2=""&gt;0),IF(($C$5*F8/'WA Apr 2024'!AR2&lt;'WA Apr 2024'!L2),(0),($C$5*F8/'WA Apr 2024'!AR2-'WA Apr 2024'!L2)*'WA Apr 2024'!AD2/100)*'WA Apr 2024'!AR2,0)))))</f>
        <v>0</v>
      </c>
      <c r="K8" s="162">
        <f>SUM(G8:J8)</f>
        <v>3872.7272727272721</v>
      </c>
      <c r="L8" s="187">
        <f>K8+D8</f>
        <v>4019.2249999999995</v>
      </c>
      <c r="M8" s="122">
        <f>L8*1.1</f>
        <v>4421.1475</v>
      </c>
      <c r="N8" s="116">
        <f>'WA Apr 2024'!AT2</f>
        <v>0</v>
      </c>
      <c r="O8" s="116">
        <f>'WA Apr 2024'!AU2</f>
        <v>0</v>
      </c>
      <c r="P8" s="116">
        <f>'WA Apr 2024'!AV2</f>
        <v>0</v>
      </c>
      <c r="Q8" s="116">
        <f>'WA Apr 2024'!AW2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4019.2249999999995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4019.2249999999995</v>
      </c>
      <c r="V8" s="115">
        <f t="shared" ref="V8:W12" si="1">T8*1.1</f>
        <v>4421.1475</v>
      </c>
      <c r="W8" s="265">
        <f t="shared" si="1"/>
        <v>4421.1475</v>
      </c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</row>
    <row r="9" spans="1:50" ht="20" customHeight="1" x14ac:dyDescent="0.2">
      <c r="A9" s="290"/>
      <c r="B9" s="63" t="str">
        <f>'WA Apr 2024'!F3</f>
        <v>AGL</v>
      </c>
      <c r="C9" s="119" t="str">
        <f>'WA Apr 2024'!G3</f>
        <v>Business Savers</v>
      </c>
      <c r="D9" s="120">
        <f>365*'WA Apr 2024'!H3/100</f>
        <v>152.80227272727271</v>
      </c>
      <c r="E9" s="184">
        <f>IF('WA Apr 2024'!AQ3=3,0.5,IF('WA Apr 2024'!AQ3=2,0.33,0))</f>
        <v>0.5</v>
      </c>
      <c r="F9" s="184">
        <f t="shared" ref="F9:F12" si="2">1-E9</f>
        <v>0.5</v>
      </c>
      <c r="G9" s="120">
        <f>IF('WA Apr 2024'!K3="",($C$5*E9/'WA Apr 2024'!AQ3*'WA Apr 2024'!W3/100)*'WA Apr 2024'!AQ3,IF($C$5*E9/'WA Apr 2024'!AQ3&gt;='WA Apr 2024'!L3,('WA Apr 2024'!L3*'WA Apr 2024'!W3/100)*'WA Apr 2024'!AQ3,($C$5*E9/'WA Apr 2024'!AQ3*'WA Apr 2024'!W3/100)*'WA Apr 2024'!AQ3))</f>
        <v>1981.818181818182</v>
      </c>
      <c r="H9" s="120">
        <f>IF(AND('WA Apr 2024'!P3&gt;0,'WA Apr 2024'!O3&gt;0),IF(($C$5*E9/'WA Apr 2024'!AQ3&lt;SUM('WA Apr 2024'!L3:P3)),(0),($C$5*E9/'WA Apr 2024'!AQ3-SUM('WA Apr 2024'!L3:P3))*'WA Apr 2024'!AB3/100)* 'WA Apr 2024'!AQ3,IF(AND('WA Apr 2024'!O3&gt;0,'WA Apr 2024'!P3=""),IF(($C$5*E9/'WA Apr 2024'!AQ3&lt; SUM('WA Apr 2024'!L3:O3)),(0),($C$5*E9/'WA Apr 2024'!AQ3-SUM('WA Apr 2024'!L3:O3))*'WA Apr 2024'!AA3/100)* 'WA Apr 2024'!AQ3,IF(AND('WA Apr 2024'!N3&gt;0,'WA Apr 2024'!O3=""),IF(($C$5*E9/'WA Apr 2024'!AQ3&lt; SUM('WA Apr 2024'!L3:N3)),(0),($C$5*E9/'WA Apr 2024'!AQ3-SUM('WA Apr 2024'!L3:N3))*'WA Apr 2024'!Z3/100)* 'WA Apr 2024'!AQ3,IF(AND('WA Apr 2024'!M3&gt;0,'WA Apr 2024'!N3=""),IF(($C$5*E9/'WA Apr 2024'!AQ3&lt;'WA Apr 2024'!M3+'WA Apr 2024'!L3),(0),(($C$5*E9/'WA Apr 2024'!AQ3-('WA Apr 2024'!M3+'WA Apr 2024'!L3))*'WA Apr 2024'!Y3/100))*'WA Apr 2024'!AQ3,IF(AND('WA Apr 2024'!L3&gt;0,'WA Apr 2024'!M3=""&gt;0),IF(($C$5*E9/'WA Apr 2024'!AQ3&lt;'WA Apr 2024'!L3),(0),($C$5*E9/'WA Apr 2024'!AQ3-'WA Apr 2024'!L3)*'WA Apr 2024'!X3/100)*'WA Apr 2024'!AQ3,0)))))</f>
        <v>0</v>
      </c>
      <c r="I9" s="120">
        <f>IF('WA Apr 2024'!K3="",($C$5*F9/'WA Apr 2024'!AR3*'WA Apr 2024'!AC3/100)*'WA Apr 2024'!AR3,IF($C$5*F9/'WA Apr 2024'!AR3&gt;='WA Apr 2024'!L3,('WA Apr 2024'!L3*'WA Apr 2024'!AC3/100)*'WA Apr 2024'!AR3,($C$5*F9/'WA Apr 2024'!AR3*'WA Apr 2024'!AC3/100)*'WA Apr 2024'!AR3))</f>
        <v>1981.818181818182</v>
      </c>
      <c r="J9" s="120">
        <f>IF(AND('WA Apr 2024'!P3&gt;0,'WA Apr 2024'!O3&gt;0),IF(($C$5*F9/'WA Apr 2024'!AR3&lt;SUM('WA Apr 2024'!L3:P3)),(0),($C$5*F9/'WA Apr 2024'!AR3-SUM('WA Apr 2024'!L3:P3))*'WA Apr 2024'!AB3/100)* 'WA Apr 2024'!AR3,IF(AND('WA Apr 2024'!O3&gt;0,'WA Apr 2024'!P3=""),IF(($C$5*F9/'WA Apr 2024'!AR3&lt; SUM('WA Apr 2024'!L3:O3)),(0),($C$5*F9/'WA Apr 2024'!AR3-SUM('WA Apr 2024'!L3:O3))*'WA Apr 2024'!AG3/100)* 'WA Apr 2024'!AR3,IF(AND('WA Apr 2024'!N3&gt;0,'WA Apr 2024'!O3=""),IF(($C$5*F9/'WA Apr 2024'!AR3&lt; SUM('WA Apr 2024'!L3:N3)),(0),($C$5*F9/'WA Apr 2024'!AR3-SUM('WA Apr 2024'!L3:N3))*'WA Apr 2024'!AF3/100)* 'WA Apr 2024'!AR3,IF(AND('WA Apr 2024'!M3&gt;0,'WA Apr 2024'!N3=""),IF(($C$5*F9/'WA Apr 2024'!AR3&lt;'WA Apr 2024'!M3+'WA Apr 2024'!L3),(0),(($C$5*F9/'WA Apr 2024'!AR3-('WA Apr 2024'!M3+'WA Apr 2024'!L3))*'WA Apr 2024'!AE3/100))*'WA Apr 2024'!AR3,IF(AND('WA Apr 2024'!L3&gt;0,'WA Apr 2024'!M3=""&gt;0),IF(($C$5*F9/'WA Apr 2024'!AR3&lt;'WA Apr 2024'!L3),(0),($C$5*F9/'WA Apr 2024'!AR3-'WA Apr 2024'!L3)*'WA Apr 2024'!AD3/100)*'WA Apr 2024'!AR3,0)))))</f>
        <v>0</v>
      </c>
      <c r="K9" s="162">
        <f t="shared" ref="K9:K12" si="3">SUM(G9:J9)</f>
        <v>3963.636363636364</v>
      </c>
      <c r="L9" s="187">
        <f t="shared" ref="L9:L12" si="4">K9+D9</f>
        <v>4116.4386363636368</v>
      </c>
      <c r="M9" s="122">
        <f t="shared" ref="M9:M12" si="5">L9*1.1</f>
        <v>4528.0825000000004</v>
      </c>
      <c r="N9" s="123">
        <f>'WA Apr 2024'!AT3</f>
        <v>0</v>
      </c>
      <c r="O9" s="123">
        <f>'WA Apr 2024'!AU3</f>
        <v>45</v>
      </c>
      <c r="P9" s="123">
        <f>'WA Apr 2024'!AV3</f>
        <v>0</v>
      </c>
      <c r="Q9" s="123">
        <f>'WA Apr 2024'!AW3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2332.8022727272728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2332.8022727272728</v>
      </c>
      <c r="V9" s="122">
        <f t="shared" si="1"/>
        <v>2566.0825000000004</v>
      </c>
      <c r="W9" s="266">
        <f t="shared" si="1"/>
        <v>2566.0825000000004</v>
      </c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</row>
    <row r="10" spans="1:50" ht="20" customHeight="1" thickBot="1" x14ac:dyDescent="0.25">
      <c r="A10" s="291"/>
      <c r="B10" s="65" t="str">
        <f>'WA Apr 2024'!F4</f>
        <v>Origin</v>
      </c>
      <c r="C10" s="65" t="str">
        <f>'WA Apr 2024'!G4</f>
        <v>Go Variable</v>
      </c>
      <c r="D10" s="95">
        <f>365*'WA Apr 2024'!H4/100</f>
        <v>50.43636363636363</v>
      </c>
      <c r="E10" s="185">
        <f>IF('WA Apr 2024'!AQ4=3,0.5,IF('WA Apr 2024'!AQ4=2,0.33,0))</f>
        <v>0.5</v>
      </c>
      <c r="F10" s="185">
        <f t="shared" si="2"/>
        <v>0.5</v>
      </c>
      <c r="G10" s="95">
        <f>IF('WA Apr 2024'!K4="",($C$5*E10/'WA Apr 2024'!AQ4*'WA Apr 2024'!W4/100)*'WA Apr 2024'!AQ4,IF($C$5*E10/'WA Apr 2024'!AQ4&gt;='WA Apr 2024'!L4,('WA Apr 2024'!L4*'WA Apr 2024'!W4/100)*'WA Apr 2024'!AQ4,($C$5*E10/'WA Apr 2024'!AQ4*'WA Apr 2024'!W4/100)*'WA Apr 2024'!AQ4))</f>
        <v>1390.909090909091</v>
      </c>
      <c r="H10" s="95">
        <f>IF(AND('WA Apr 2024'!P4&gt;0,'WA Apr 2024'!O4&gt;0),IF(($C$5*E10/'WA Apr 2024'!AQ4&lt;SUM('WA Apr 2024'!L4:P4)),(0),($C$5*E10/'WA Apr 2024'!AQ4-SUM('WA Apr 2024'!L4:P4))*'WA Apr 2024'!AB4/100)* 'WA Apr 2024'!AQ4,IF(AND('WA Apr 2024'!O4&gt;0,'WA Apr 2024'!P4=""),IF(($C$5*E10/'WA Apr 2024'!AQ4&lt; SUM('WA Apr 2024'!L4:O4)),(0),($C$5*E10/'WA Apr 2024'!AQ4-SUM('WA Apr 2024'!L4:O4))*'WA Apr 2024'!AA4/100)* 'WA Apr 2024'!AQ4,IF(AND('WA Apr 2024'!N4&gt;0,'WA Apr 2024'!O4=""),IF(($C$5*E10/'WA Apr 2024'!AQ4&lt; SUM('WA Apr 2024'!L4:N4)),(0),($C$5*E10/'WA Apr 2024'!AQ4-SUM('WA Apr 2024'!L4:N4))*'WA Apr 2024'!Z4/100)* 'WA Apr 2024'!AQ4,IF(AND('WA Apr 2024'!M4&gt;0,'WA Apr 2024'!N4=""),IF(($C$5*E10/'WA Apr 2024'!AQ4&lt;'WA Apr 2024'!M4+'WA Apr 2024'!L4),(0),(($C$5*E10/'WA Apr 2024'!AQ4-('WA Apr 2024'!M4+'WA Apr 2024'!L4))*'WA Apr 2024'!Y4/100))*'WA Apr 2024'!AQ4,IF(AND('WA Apr 2024'!L4&gt;0,'WA Apr 2024'!M4=""&gt;0),IF(($C$5*E10/'WA Apr 2024'!AQ4&lt;'WA Apr 2024'!L4),(0),($C$5*E10/'WA Apr 2024'!AQ4-'WA Apr 2024'!L4)*'WA Apr 2024'!X4/100)*'WA Apr 2024'!AQ4,0)))))</f>
        <v>0</v>
      </c>
      <c r="I10" s="95">
        <f>IF('WA Apr 2024'!K4="",($C$5*F10/'WA Apr 2024'!AR4*'WA Apr 2024'!AC4/100)*'WA Apr 2024'!AR4,IF($C$5*F10/'WA Apr 2024'!AR4&gt;='WA Apr 2024'!L4,('WA Apr 2024'!L4*'WA Apr 2024'!AC4/100)*'WA Apr 2024'!AR4,($C$5*F10/'WA Apr 2024'!AR4*'WA Apr 2024'!AC4/100)*'WA Apr 2024'!AR4))</f>
        <v>1390.909090909091</v>
      </c>
      <c r="J10" s="95">
        <f>IF(AND('WA Apr 2024'!P4&gt;0,'WA Apr 2024'!O4&gt;0),IF(($C$5*F10/'WA Apr 2024'!AR4&lt;SUM('WA Apr 2024'!L4:P4)),(0),($C$5*F10/'WA Apr 2024'!AR4-SUM('WA Apr 2024'!L4:P4))*'WA Apr 2024'!AB4/100)* 'WA Apr 2024'!AR4,IF(AND('WA Apr 2024'!O4&gt;0,'WA Apr 2024'!P4=""),IF(($C$5*F10/'WA Apr 2024'!AR4&lt; SUM('WA Apr 2024'!L4:O4)),(0),($C$5*F10/'WA Apr 2024'!AR4-SUM('WA Apr 2024'!L4:O4))*'WA Apr 2024'!AG4/100)* 'WA Apr 2024'!AR4,IF(AND('WA Apr 2024'!N4&gt;0,'WA Apr 2024'!O4=""),IF(($C$5*F10/'WA Apr 2024'!AR4&lt; SUM('WA Apr 2024'!L4:N4)),(0),($C$5*F10/'WA Apr 2024'!AR4-SUM('WA Apr 2024'!L4:N4))*'WA Apr 2024'!AF4/100)* 'WA Apr 2024'!AR4,IF(AND('WA Apr 2024'!M4&gt;0,'WA Apr 2024'!N4=""),IF(($C$5*F10/'WA Apr 2024'!AR4&lt;'WA Apr 2024'!M4+'WA Apr 2024'!L4),(0),(($C$5*F10/'WA Apr 2024'!AR4-('WA Apr 2024'!M4+'WA Apr 2024'!L4))*'WA Apr 2024'!AE4/100))*'WA Apr 2024'!AR4,IF(AND('WA Apr 2024'!L4&gt;0,'WA Apr 2024'!M4=""&gt;0),IF(($C$5*F10/'WA Apr 2024'!AR4&lt;'WA Apr 2024'!L4),(0),($C$5*F10/'WA Apr 2024'!AR4-'WA Apr 2024'!L4)*'WA Apr 2024'!AD4/100)*'WA Apr 2024'!AR4,0)))))</f>
        <v>0</v>
      </c>
      <c r="K10" s="163">
        <f t="shared" si="3"/>
        <v>2781.818181818182</v>
      </c>
      <c r="L10" s="188">
        <f t="shared" si="4"/>
        <v>2832.2545454545457</v>
      </c>
      <c r="M10" s="97">
        <f t="shared" si="5"/>
        <v>3115.4800000000005</v>
      </c>
      <c r="N10" s="98">
        <f>'WA Apr 2024'!AT4</f>
        <v>0</v>
      </c>
      <c r="O10" s="98">
        <f>'WA Apr 2024'!AU4</f>
        <v>0</v>
      </c>
      <c r="P10" s="98">
        <f>'WA Apr 2024'!AV4</f>
        <v>0</v>
      </c>
      <c r="Q10" s="98">
        <f>'WA Apr 2024'!AW4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2832.2545454545457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2832.2545454545457</v>
      </c>
      <c r="V10" s="97">
        <f t="shared" si="1"/>
        <v>3115.4800000000005</v>
      </c>
      <c r="W10" s="267">
        <f t="shared" si="1"/>
        <v>3115.4800000000005</v>
      </c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</row>
    <row r="11" spans="1:50" ht="20" customHeight="1" thickTop="1" thickBot="1" x14ac:dyDescent="0.25">
      <c r="A11" s="196" t="str">
        <f>'WA Apr 2024'!D5</f>
        <v>Albany</v>
      </c>
      <c r="B11" s="65" t="str">
        <f>'WA Apr 2024'!F5</f>
        <v>Alinta Energy</v>
      </c>
      <c r="C11" s="65" t="str">
        <f>'WA Apr 2024'!G5</f>
        <v>Business</v>
      </c>
      <c r="D11" s="95">
        <f>365*'WA Apr 2024'!H5/100</f>
        <v>163.51999999999998</v>
      </c>
      <c r="E11" s="185">
        <f>IF('WA Apr 2024'!AQ5=3,0.5,IF('WA Apr 2024'!AQ5=2,0.33,0))</f>
        <v>0.5</v>
      </c>
      <c r="F11" s="185">
        <f t="shared" si="2"/>
        <v>0.5</v>
      </c>
      <c r="G11" s="96">
        <f>IF('WA Apr 2024'!K5="",($C$5*E11/'WA Apr 2024'!AQ5*'WA Apr 2024'!W5/100)*'WA Apr 2024'!AQ5,IF($C$5*E11/'WA Apr 2024'!AQ5&gt;='WA Apr 2024'!L5,('WA Apr 2024'!L5*'WA Apr 2024'!W5/100)*'WA Apr 2024'!AQ5,($C$5*E11/'WA Apr 2024'!AQ5*'WA Apr 2024'!W5/100)*'WA Apr 2024'!AQ5))</f>
        <v>2420</v>
      </c>
      <c r="H11" s="96">
        <f>IF(AND('WA Apr 2024'!P5&gt;0,'WA Apr 2024'!O5&gt;0),IF(($C$5*E11/'WA Apr 2024'!AQ5&lt;SUM('WA Apr 2024'!L5:P5)),(0),($C$5*E11/'WA Apr 2024'!AQ5-SUM('WA Apr 2024'!L5:P5))*'WA Apr 2024'!AB5/100)* 'WA Apr 2024'!AQ5,IF(AND('WA Apr 2024'!O5&gt;0,'WA Apr 2024'!P5=""),IF(($C$5*E11/'WA Apr 2024'!AQ5&lt; SUM('WA Apr 2024'!L5:O5)),(0),($C$5*E11/'WA Apr 2024'!AQ5-SUM('WA Apr 2024'!L5:O5))*'WA Apr 2024'!AA5/100)* 'WA Apr 2024'!AQ5,IF(AND('WA Apr 2024'!N5&gt;0,'WA Apr 2024'!O5=""),IF(($C$5*E11/'WA Apr 2024'!AQ5&lt; SUM('WA Apr 2024'!L5:N5)),(0),($C$5*E11/'WA Apr 2024'!AQ5-SUM('WA Apr 2024'!L5:N5))*'WA Apr 2024'!Z5/100)* 'WA Apr 2024'!AQ5,IF(AND('WA Apr 2024'!M5&gt;0,'WA Apr 2024'!N5=""),IF(($C$5*E11/'WA Apr 2024'!AQ5&lt;'WA Apr 2024'!M5+'WA Apr 2024'!L5),(0),(($C$5*E11/'WA Apr 2024'!AQ5-('WA Apr 2024'!M5+'WA Apr 2024'!L5))*'WA Apr 2024'!Y5/100))*'WA Apr 2024'!AQ5,IF(AND('WA Apr 2024'!L5&gt;0,'WA Apr 2024'!M5=""&gt;0),IF(($C$5*E11/'WA Apr 2024'!AQ5&lt;'WA Apr 2024'!L5),(0),($C$5*E11/'WA Apr 2024'!AQ5-'WA Apr 2024'!L5)*'WA Apr 2024'!X5/100)*'WA Apr 2024'!AQ5,0)))))</f>
        <v>0</v>
      </c>
      <c r="I11" s="96">
        <f>IF('WA Apr 2024'!K5="",($C$5*F11/'WA Apr 2024'!AR5*'WA Apr 2024'!AC5/100)*'WA Apr 2024'!AR5,IF($C$5*F11/'WA Apr 2024'!AR5&gt;='WA Apr 2024'!L5,('WA Apr 2024'!L5*'WA Apr 2024'!AC5/100)*'WA Apr 2024'!AR5,($C$5*F11/'WA Apr 2024'!AR5*'WA Apr 2024'!AC5/100)*'WA Apr 2024'!AR5))</f>
        <v>2420</v>
      </c>
      <c r="J11" s="96">
        <f>IF(AND('WA Apr 2024'!P5&gt;0,'WA Apr 2024'!O5&gt;0),IF(($C$5*F11/'WA Apr 2024'!AR5&lt;SUM('WA Apr 2024'!L5:P5)),(0),($C$5*F11/'WA Apr 2024'!AR5-SUM('WA Apr 2024'!L5:P5))*'WA Apr 2024'!AB5/100)* 'WA Apr 2024'!AR5,IF(AND('WA Apr 2024'!O5&gt;0,'WA Apr 2024'!P5=""),IF(($C$5*F11/'WA Apr 2024'!AR5&lt; SUM('WA Apr 2024'!L5:O5)),(0),($C$5*F11/'WA Apr 2024'!AR5-SUM('WA Apr 2024'!L5:O5))*'WA Apr 2024'!AG5/100)* 'WA Apr 2024'!AR5,IF(AND('WA Apr 2024'!N5&gt;0,'WA Apr 2024'!O5=""),IF(($C$5*F11/'WA Apr 2024'!AR5&lt; SUM('WA Apr 2024'!L5:N5)),(0),($C$5*F11/'WA Apr 2024'!AR5-SUM('WA Apr 2024'!L5:N5))*'WA Apr 2024'!AF5/100)* 'WA Apr 2024'!AR5,IF(AND('WA Apr 2024'!M5&gt;0,'WA Apr 2024'!N5=""),IF(($C$5*F11/'WA Apr 2024'!AR5&lt;'WA Apr 2024'!M5+'WA Apr 2024'!L5),(0),(($C$5*F11/'WA Apr 2024'!AR5-('WA Apr 2024'!M5+'WA Apr 2024'!L5))*'WA Apr 2024'!AE5/100))*'WA Apr 2024'!AR5,IF(AND('WA Apr 2024'!L5&gt;0,'WA Apr 2024'!M5=""&gt;0),IF(($C$5*F11/'WA Apr 2024'!AR5&lt;'WA Apr 2024'!L5),(0),($C$5*F11/'WA Apr 2024'!AR5-'WA Apr 2024'!L5)*'WA Apr 2024'!AD5/100)*'WA Apr 2024'!AR5,0)))))</f>
        <v>0</v>
      </c>
      <c r="K11" s="163">
        <f t="shared" si="3"/>
        <v>4840</v>
      </c>
      <c r="L11" s="188">
        <f t="shared" si="4"/>
        <v>5003.5200000000004</v>
      </c>
      <c r="M11" s="164">
        <f t="shared" si="5"/>
        <v>5503.8720000000012</v>
      </c>
      <c r="N11" s="98">
        <f>'WA Apr 2024'!AT5</f>
        <v>0</v>
      </c>
      <c r="O11" s="98">
        <f>'WA Apr 2024'!AU5</f>
        <v>0</v>
      </c>
      <c r="P11" s="98">
        <f>'WA Apr 2024'!AV5</f>
        <v>0</v>
      </c>
      <c r="Q11" s="98">
        <f>'WA Apr 2024'!AW5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5003.5200000000004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5003.5200000000004</v>
      </c>
      <c r="V11" s="97">
        <f t="shared" si="1"/>
        <v>5503.8720000000012</v>
      </c>
      <c r="W11" s="267">
        <f t="shared" si="1"/>
        <v>5503.8720000000012</v>
      </c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</row>
    <row r="12" spans="1:50" ht="20" customHeight="1" thickTop="1" thickBot="1" x14ac:dyDescent="0.25">
      <c r="A12" s="197" t="str">
        <f>'WA Apr 2024'!D6</f>
        <v>Kalgoorlie</v>
      </c>
      <c r="B12" s="103" t="str">
        <f>'WA Apr 2024'!F6</f>
        <v>Alinta Energy</v>
      </c>
      <c r="C12" s="103" t="str">
        <f>'WA Apr 2024'!G6</f>
        <v>Business</v>
      </c>
      <c r="D12" s="104">
        <f>365*'WA Apr 2024'!H6/100</f>
        <v>257.21550000000002</v>
      </c>
      <c r="E12" s="186">
        <f>IF('WA Apr 2024'!AQ6=3,0.5,IF('WA Apr 2024'!AQ6=2,0.33,0))</f>
        <v>0.5</v>
      </c>
      <c r="F12" s="186">
        <f t="shared" si="2"/>
        <v>0.5</v>
      </c>
      <c r="G12" s="106">
        <f>IF('WA Apr 2024'!K6="",($C$5*E12/'WA Apr 2024'!AQ6*'WA Apr 2024'!W6/100)*'WA Apr 2024'!AQ6,IF($C$5*E12/'WA Apr 2024'!AQ6&gt;='WA Apr 2024'!L6,('WA Apr 2024'!L6*'WA Apr 2024'!W6/100)*'WA Apr 2024'!AQ6,($C$5*E12/'WA Apr 2024'!AQ6*'WA Apr 2024'!W6/100)*'WA Apr 2024'!AQ6))</f>
        <v>1755</v>
      </c>
      <c r="H12" s="106">
        <f>IF(AND('WA Apr 2024'!P6&gt;0,'WA Apr 2024'!O6&gt;0),IF(($C$5*E12/'WA Apr 2024'!AQ6&lt;SUM('WA Apr 2024'!L6:P6)),(0),($C$5*E12/'WA Apr 2024'!AQ6-SUM('WA Apr 2024'!L6:P6))*'WA Apr 2024'!AB6/100)* 'WA Apr 2024'!AQ6,IF(AND('WA Apr 2024'!O6&gt;0,'WA Apr 2024'!P6=""),IF(($C$5*E12/'WA Apr 2024'!AQ6&lt; SUM('WA Apr 2024'!L6:O6)),(0),($C$5*E12/'WA Apr 2024'!AQ6-SUM('WA Apr 2024'!L6:O6))*'WA Apr 2024'!AA6/100)* 'WA Apr 2024'!AQ6,IF(AND('WA Apr 2024'!N6&gt;0,'WA Apr 2024'!O6=""),IF(($C$5*E12/'WA Apr 2024'!AQ6&lt; SUM('WA Apr 2024'!L6:N6)),(0),($C$5*E12/'WA Apr 2024'!AQ6-SUM('WA Apr 2024'!L6:N6))*'WA Apr 2024'!Z6/100)* 'WA Apr 2024'!AQ6,IF(AND('WA Apr 2024'!M6&gt;0,'WA Apr 2024'!N6=""),IF(($C$5*E12/'WA Apr 2024'!AQ6&lt;'WA Apr 2024'!M6+'WA Apr 2024'!L6),(0),(($C$5*E12/'WA Apr 2024'!AQ6-('WA Apr 2024'!M6+'WA Apr 2024'!L6))*'WA Apr 2024'!Y6/100))*'WA Apr 2024'!AQ6,IF(AND('WA Apr 2024'!L6&gt;0,'WA Apr 2024'!M6=""&gt;0),IF(($C$5*E12/'WA Apr 2024'!AQ6&lt;'WA Apr 2024'!L6),(0),($C$5*E12/'WA Apr 2024'!AQ6-'WA Apr 2024'!L6)*'WA Apr 2024'!X6/100)*'WA Apr 2024'!AQ6,0)))))</f>
        <v>0</v>
      </c>
      <c r="I12" s="106">
        <f>IF('WA Apr 2024'!K6="",($C$5*F12/'WA Apr 2024'!AR6*'WA Apr 2024'!AC6/100)*'WA Apr 2024'!AR6,IF($C$5*F12/'WA Apr 2024'!AR6&gt;='WA Apr 2024'!L6,('WA Apr 2024'!L6*'WA Apr 2024'!AC6/100)*'WA Apr 2024'!AR6,($C$5*F12/'WA Apr 2024'!AR6*'WA Apr 2024'!AC6/100)*'WA Apr 2024'!AR6))</f>
        <v>1755</v>
      </c>
      <c r="J12" s="106">
        <f>IF(AND('WA Apr 2024'!P6&gt;0,'WA Apr 2024'!O6&gt;0),IF(($C$5*F12/'WA Apr 2024'!AR6&lt;SUM('WA Apr 2024'!L6:P6)),(0),($C$5*F12/'WA Apr 2024'!AR6-SUM('WA Apr 2024'!L6:P6))*'WA Apr 2024'!AB6/100)* 'WA Apr 2024'!AR6,IF(AND('WA Apr 2024'!O6&gt;0,'WA Apr 2024'!P6=""),IF(($C$5*F12/'WA Apr 2024'!AR6&lt; SUM('WA Apr 2024'!L6:O6)),(0),($C$5*F12/'WA Apr 2024'!AR6-SUM('WA Apr 2024'!L6:O6))*'WA Apr 2024'!AG6/100)* 'WA Apr 2024'!AR6,IF(AND('WA Apr 2024'!N6&gt;0,'WA Apr 2024'!O6=""),IF(($C$5*F12/'WA Apr 2024'!AR6&lt; SUM('WA Apr 2024'!L6:N6)),(0),($C$5*F12/'WA Apr 2024'!AR6-SUM('WA Apr 2024'!L6:N6))*'WA Apr 2024'!AF6/100)* 'WA Apr 2024'!AR6,IF(AND('WA Apr 2024'!M6&gt;0,'WA Apr 2024'!N6=""),IF(($C$5*F12/'WA Apr 2024'!AR6&lt;'WA Apr 2024'!M6+'WA Apr 2024'!L6),(0),(($C$5*F12/'WA Apr 2024'!AR6-('WA Apr 2024'!M6+'WA Apr 2024'!L6))*'WA Apr 2024'!AE6/100))*'WA Apr 2024'!AR6,IF(AND('WA Apr 2024'!L6&gt;0,'WA Apr 2024'!M6=""&gt;0),IF(($C$5*F12/'WA Apr 2024'!AR6&lt;'WA Apr 2024'!L6),(0),($C$5*F12/'WA Apr 2024'!AR6-'WA Apr 2024'!L6)*'WA Apr 2024'!AD6/100)*'WA Apr 2024'!AR6,0)))))</f>
        <v>0</v>
      </c>
      <c r="K12" s="165">
        <f t="shared" si="3"/>
        <v>3510</v>
      </c>
      <c r="L12" s="189">
        <f t="shared" si="4"/>
        <v>3767.2155000000002</v>
      </c>
      <c r="M12" s="166">
        <f t="shared" si="5"/>
        <v>4143.9370500000005</v>
      </c>
      <c r="N12" s="108">
        <f>'WA Apr 2024'!AT6</f>
        <v>0</v>
      </c>
      <c r="O12" s="108">
        <f>'WA Apr 2024'!AU6</f>
        <v>0</v>
      </c>
      <c r="P12" s="108">
        <f>'WA Apr 2024'!AV6</f>
        <v>0</v>
      </c>
      <c r="Q12" s="108">
        <f>'WA Apr 2024'!AW6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3767.2155000000002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3767.2155000000002</v>
      </c>
      <c r="V12" s="173">
        <f t="shared" si="1"/>
        <v>4143.9370500000005</v>
      </c>
      <c r="W12" s="268">
        <f t="shared" si="1"/>
        <v>4143.9370500000005</v>
      </c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Q12" s="281"/>
      <c r="AR12" s="281"/>
      <c r="AS12" s="281"/>
      <c r="AT12" s="281"/>
      <c r="AU12" s="281"/>
      <c r="AV12" s="281"/>
      <c r="AW12" s="281"/>
      <c r="AX12" s="281"/>
    </row>
    <row r="13" spans="1:50" x14ac:dyDescent="0.2">
      <c r="A13" s="285"/>
      <c r="B13" s="285"/>
      <c r="C13" s="285"/>
      <c r="D13" s="285"/>
      <c r="E13" s="286"/>
      <c r="F13" s="286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</row>
    <row r="14" spans="1:50" x14ac:dyDescent="0.2">
      <c r="A14" s="285"/>
      <c r="B14" s="285"/>
      <c r="C14" s="285"/>
      <c r="D14" s="285"/>
      <c r="E14" s="286"/>
      <c r="F14" s="286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</row>
    <row r="15" spans="1:50" x14ac:dyDescent="0.2">
      <c r="A15" s="285"/>
      <c r="B15" s="285"/>
      <c r="C15" s="285"/>
      <c r="D15" s="285"/>
      <c r="E15" s="286"/>
      <c r="F15" s="286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</row>
    <row r="16" spans="1:50" x14ac:dyDescent="0.2">
      <c r="A16" s="285"/>
      <c r="B16" s="285"/>
      <c r="C16" s="285"/>
      <c r="D16" s="285"/>
      <c r="E16" s="286"/>
      <c r="F16" s="286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Q16" s="281"/>
      <c r="AR16" s="281"/>
      <c r="AS16" s="281"/>
      <c r="AT16" s="281"/>
      <c r="AU16" s="281"/>
      <c r="AV16" s="281"/>
      <c r="AW16" s="281"/>
      <c r="AX16" s="281"/>
    </row>
    <row r="17" spans="1:50" x14ac:dyDescent="0.2">
      <c r="A17" s="285"/>
      <c r="B17" s="285"/>
      <c r="C17" s="285"/>
      <c r="D17" s="285"/>
      <c r="E17" s="286"/>
      <c r="F17" s="286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Q17" s="281"/>
      <c r="AR17" s="281"/>
      <c r="AS17" s="281"/>
      <c r="AT17" s="281"/>
      <c r="AU17" s="281"/>
      <c r="AV17" s="281"/>
      <c r="AW17" s="281"/>
      <c r="AX17" s="281"/>
    </row>
    <row r="18" spans="1:50" x14ac:dyDescent="0.2">
      <c r="A18" s="285"/>
      <c r="B18" s="285"/>
      <c r="C18" s="285"/>
      <c r="D18" s="285"/>
      <c r="E18" s="286"/>
      <c r="F18" s="286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1"/>
    </row>
    <row r="19" spans="1:50" x14ac:dyDescent="0.2">
      <c r="A19" s="285"/>
      <c r="B19" s="285"/>
      <c r="C19" s="285"/>
      <c r="D19" s="285"/>
      <c r="E19" s="286"/>
      <c r="F19" s="286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1"/>
    </row>
    <row r="20" spans="1:50" x14ac:dyDescent="0.2">
      <c r="A20" s="285"/>
      <c r="B20" s="285"/>
      <c r="C20" s="285"/>
      <c r="D20" s="285"/>
      <c r="E20" s="286"/>
      <c r="F20" s="286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</row>
    <row r="21" spans="1:50" x14ac:dyDescent="0.2">
      <c r="A21" s="285"/>
      <c r="B21" s="285"/>
      <c r="C21" s="285"/>
      <c r="D21" s="285"/>
      <c r="E21" s="286"/>
      <c r="F21" s="286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</row>
    <row r="22" spans="1:50" x14ac:dyDescent="0.2">
      <c r="A22" s="285"/>
      <c r="B22" s="285"/>
      <c r="C22" s="285"/>
      <c r="D22" s="285"/>
      <c r="E22" s="286"/>
      <c r="F22" s="286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</row>
    <row r="23" spans="1:50" x14ac:dyDescent="0.2">
      <c r="A23" s="285"/>
      <c r="B23" s="285"/>
      <c r="C23" s="285"/>
      <c r="D23" s="285"/>
      <c r="E23" s="286"/>
      <c r="F23" s="286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</row>
    <row r="24" spans="1:50" x14ac:dyDescent="0.2">
      <c r="A24" s="285"/>
      <c r="B24" s="285"/>
      <c r="C24" s="285"/>
      <c r="D24" s="285"/>
      <c r="E24" s="286"/>
      <c r="F24" s="286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</row>
    <row r="25" spans="1:50" x14ac:dyDescent="0.2">
      <c r="A25" s="285"/>
      <c r="B25" s="285"/>
      <c r="C25" s="285"/>
      <c r="D25" s="285"/>
      <c r="E25" s="286"/>
      <c r="F25" s="286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</row>
    <row r="26" spans="1:50" x14ac:dyDescent="0.2">
      <c r="A26" s="285"/>
      <c r="B26" s="285"/>
      <c r="C26" s="285"/>
      <c r="D26" s="285"/>
      <c r="E26" s="286"/>
      <c r="F26" s="286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  <c r="AS26" s="281"/>
      <c r="AT26" s="281"/>
      <c r="AU26" s="281"/>
      <c r="AV26" s="281"/>
      <c r="AW26" s="281"/>
      <c r="AX26" s="281"/>
    </row>
    <row r="27" spans="1:50" x14ac:dyDescent="0.2">
      <c r="A27" s="285"/>
      <c r="B27" s="285"/>
      <c r="C27" s="285"/>
      <c r="D27" s="285"/>
      <c r="E27" s="286"/>
      <c r="F27" s="286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Q27" s="281"/>
      <c r="AR27" s="281"/>
      <c r="AS27" s="281"/>
      <c r="AT27" s="281"/>
      <c r="AU27" s="281"/>
      <c r="AV27" s="281"/>
      <c r="AW27" s="281"/>
      <c r="AX27" s="281"/>
    </row>
    <row r="28" spans="1:50" x14ac:dyDescent="0.2">
      <c r="A28" s="285"/>
      <c r="B28" s="285"/>
      <c r="C28" s="285"/>
      <c r="D28" s="285"/>
      <c r="E28" s="286"/>
      <c r="F28" s="286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Q28" s="281"/>
      <c r="AR28" s="281"/>
      <c r="AS28" s="281"/>
      <c r="AT28" s="281"/>
      <c r="AU28" s="281"/>
      <c r="AV28" s="281"/>
      <c r="AW28" s="281"/>
      <c r="AX28" s="281"/>
    </row>
    <row r="29" spans="1:50" x14ac:dyDescent="0.2">
      <c r="A29" s="285"/>
      <c r="B29" s="285"/>
      <c r="C29" s="285"/>
      <c r="D29" s="285"/>
      <c r="E29" s="286"/>
      <c r="F29" s="286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1"/>
    </row>
    <row r="30" spans="1:50" x14ac:dyDescent="0.2">
      <c r="A30" s="285"/>
      <c r="B30" s="285"/>
      <c r="C30" s="285"/>
      <c r="D30" s="285"/>
      <c r="E30" s="286"/>
      <c r="F30" s="286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Q30" s="281"/>
      <c r="AR30" s="281"/>
      <c r="AS30" s="281"/>
      <c r="AT30" s="281"/>
      <c r="AU30" s="281"/>
      <c r="AV30" s="281"/>
      <c r="AW30" s="281"/>
      <c r="AX30" s="281"/>
    </row>
    <row r="31" spans="1:50" x14ac:dyDescent="0.2">
      <c r="A31" s="285"/>
      <c r="B31" s="285"/>
      <c r="C31" s="285"/>
      <c r="D31" s="285"/>
      <c r="E31" s="286"/>
      <c r="F31" s="286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1"/>
    </row>
    <row r="32" spans="1:50" x14ac:dyDescent="0.2">
      <c r="A32" s="285"/>
      <c r="B32" s="285"/>
      <c r="C32" s="285"/>
      <c r="D32" s="285"/>
      <c r="E32" s="286"/>
      <c r="F32" s="286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</row>
    <row r="33" spans="1:50" x14ac:dyDescent="0.2">
      <c r="A33" s="285"/>
      <c r="B33" s="285"/>
      <c r="C33" s="285"/>
      <c r="D33" s="285"/>
      <c r="E33" s="286"/>
      <c r="F33" s="286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1"/>
      <c r="AV33" s="281"/>
      <c r="AW33" s="281"/>
      <c r="AX33" s="281"/>
    </row>
    <row r="34" spans="1:50" x14ac:dyDescent="0.2">
      <c r="A34" s="285"/>
      <c r="B34" s="285"/>
      <c r="C34" s="285"/>
      <c r="D34" s="285"/>
      <c r="E34" s="286"/>
      <c r="F34" s="286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1"/>
      <c r="AV34" s="281"/>
      <c r="AW34" s="281"/>
      <c r="AX34" s="281"/>
    </row>
    <row r="35" spans="1:50" x14ac:dyDescent="0.2">
      <c r="A35" s="285"/>
      <c r="B35" s="285"/>
      <c r="C35" s="285"/>
      <c r="D35" s="285"/>
      <c r="E35" s="286"/>
      <c r="F35" s="286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Q35" s="281"/>
      <c r="AR35" s="281"/>
      <c r="AS35" s="281"/>
      <c r="AT35" s="281"/>
      <c r="AU35" s="281"/>
      <c r="AV35" s="281"/>
      <c r="AW35" s="281"/>
      <c r="AX35" s="281"/>
    </row>
    <row r="36" spans="1:50" x14ac:dyDescent="0.2">
      <c r="A36" s="285"/>
      <c r="B36" s="285"/>
      <c r="C36" s="285"/>
      <c r="D36" s="285"/>
      <c r="E36" s="286"/>
      <c r="F36" s="286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Q36" s="281"/>
      <c r="AR36" s="281"/>
      <c r="AS36" s="281"/>
      <c r="AT36" s="281"/>
      <c r="AU36" s="281"/>
      <c r="AV36" s="281"/>
      <c r="AW36" s="281"/>
      <c r="AX36" s="281"/>
    </row>
    <row r="37" spans="1:50" x14ac:dyDescent="0.2">
      <c r="A37" s="285"/>
      <c r="B37" s="285"/>
      <c r="C37" s="285"/>
      <c r="D37" s="285"/>
      <c r="E37" s="286"/>
      <c r="F37" s="286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</row>
    <row r="38" spans="1:50" x14ac:dyDescent="0.2">
      <c r="A38" s="285"/>
      <c r="B38" s="285"/>
      <c r="C38" s="285"/>
      <c r="D38" s="285"/>
      <c r="E38" s="286"/>
      <c r="F38" s="286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1"/>
      <c r="AV38" s="281"/>
      <c r="AW38" s="281"/>
      <c r="AX38" s="281"/>
    </row>
    <row r="39" spans="1:50" x14ac:dyDescent="0.2">
      <c r="A39" s="285"/>
      <c r="B39" s="285"/>
      <c r="C39" s="285"/>
      <c r="D39" s="285"/>
      <c r="E39" s="286"/>
      <c r="F39" s="286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</row>
    <row r="40" spans="1:50" x14ac:dyDescent="0.2">
      <c r="A40" s="285"/>
      <c r="B40" s="285"/>
      <c r="C40" s="285"/>
      <c r="D40" s="285"/>
      <c r="E40" s="286"/>
      <c r="F40" s="286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281"/>
      <c r="AV40" s="281"/>
      <c r="AW40" s="281"/>
      <c r="AX40" s="281"/>
    </row>
    <row r="41" spans="1:50" x14ac:dyDescent="0.2">
      <c r="A41" s="285"/>
      <c r="B41" s="285"/>
      <c r="C41" s="285"/>
      <c r="D41" s="285"/>
      <c r="E41" s="286"/>
      <c r="F41" s="286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281"/>
      <c r="AV41" s="281"/>
      <c r="AW41" s="281"/>
      <c r="AX41" s="281"/>
    </row>
    <row r="42" spans="1:50" x14ac:dyDescent="0.2">
      <c r="A42" s="285"/>
      <c r="B42" s="285"/>
      <c r="C42" s="285"/>
      <c r="D42" s="285"/>
      <c r="E42" s="286"/>
      <c r="F42" s="286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1"/>
      <c r="AV42" s="281"/>
      <c r="AW42" s="281"/>
      <c r="AX42" s="281"/>
    </row>
    <row r="43" spans="1:50" x14ac:dyDescent="0.2">
      <c r="A43" s="285"/>
      <c r="B43" s="285"/>
      <c r="C43" s="285"/>
      <c r="D43" s="285"/>
      <c r="E43" s="286"/>
      <c r="F43" s="286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</row>
    <row r="44" spans="1:50" x14ac:dyDescent="0.2">
      <c r="A44" s="285"/>
      <c r="B44" s="285"/>
      <c r="C44" s="285"/>
      <c r="D44" s="285"/>
      <c r="E44" s="286"/>
      <c r="F44" s="286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1"/>
      <c r="AV44" s="281"/>
      <c r="AW44" s="281"/>
      <c r="AX44" s="281"/>
    </row>
    <row r="45" spans="1:50" x14ac:dyDescent="0.2">
      <c r="A45" s="285"/>
      <c r="B45" s="285"/>
      <c r="C45" s="285"/>
      <c r="D45" s="285"/>
      <c r="E45" s="286"/>
      <c r="F45" s="286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1"/>
      <c r="AU45" s="281"/>
      <c r="AV45" s="281"/>
      <c r="AW45" s="281"/>
      <c r="AX45" s="281"/>
    </row>
    <row r="46" spans="1:50" x14ac:dyDescent="0.2">
      <c r="A46" s="285"/>
      <c r="B46" s="285"/>
      <c r="C46" s="285"/>
      <c r="D46" s="285"/>
      <c r="E46" s="286"/>
      <c r="F46" s="286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1"/>
      <c r="AU46" s="281"/>
      <c r="AV46" s="281"/>
      <c r="AW46" s="281"/>
      <c r="AX46" s="281"/>
    </row>
    <row r="47" spans="1:50" x14ac:dyDescent="0.2">
      <c r="A47" s="285"/>
      <c r="B47" s="285"/>
      <c r="C47" s="285"/>
      <c r="D47" s="285"/>
      <c r="E47" s="286"/>
      <c r="F47" s="286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281"/>
      <c r="AX47" s="281"/>
    </row>
    <row r="48" spans="1:50" x14ac:dyDescent="0.2">
      <c r="A48" s="285"/>
      <c r="B48" s="285"/>
      <c r="C48" s="285"/>
      <c r="D48" s="285"/>
      <c r="E48" s="286"/>
      <c r="F48" s="286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1"/>
      <c r="AU48" s="281"/>
      <c r="AV48" s="281"/>
      <c r="AW48" s="281"/>
      <c r="AX48" s="281"/>
    </row>
    <row r="49" spans="1:50" x14ac:dyDescent="0.2">
      <c r="A49" s="285"/>
      <c r="B49" s="285"/>
      <c r="C49" s="285"/>
      <c r="D49" s="285"/>
      <c r="E49" s="286"/>
      <c r="F49" s="286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1"/>
      <c r="AX49" s="281"/>
    </row>
    <row r="50" spans="1:50" x14ac:dyDescent="0.2">
      <c r="A50" s="285"/>
      <c r="B50" s="285"/>
      <c r="C50" s="285"/>
      <c r="D50" s="285"/>
      <c r="E50" s="286"/>
      <c r="F50" s="286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81"/>
      <c r="AS50" s="281"/>
      <c r="AT50" s="281"/>
      <c r="AU50" s="281"/>
      <c r="AV50" s="281"/>
      <c r="AW50" s="281"/>
      <c r="AX50" s="281"/>
    </row>
    <row r="51" spans="1:50" x14ac:dyDescent="0.2">
      <c r="A51" s="285"/>
      <c r="B51" s="285"/>
      <c r="C51" s="285"/>
      <c r="D51" s="285"/>
      <c r="E51" s="286"/>
      <c r="F51" s="286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  <c r="AS51" s="281"/>
      <c r="AT51" s="281"/>
      <c r="AU51" s="281"/>
      <c r="AV51" s="281"/>
      <c r="AW51" s="281"/>
      <c r="AX51" s="281"/>
    </row>
    <row r="52" spans="1:50" x14ac:dyDescent="0.2">
      <c r="A52" s="285"/>
      <c r="B52" s="285"/>
      <c r="C52" s="285"/>
      <c r="D52" s="285"/>
      <c r="E52" s="286"/>
      <c r="F52" s="286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  <c r="AS52" s="281"/>
      <c r="AT52" s="281"/>
      <c r="AU52" s="281"/>
      <c r="AV52" s="281"/>
      <c r="AW52" s="281"/>
      <c r="AX52" s="281"/>
    </row>
    <row r="53" spans="1:50" x14ac:dyDescent="0.2">
      <c r="A53" s="285"/>
      <c r="B53" s="285"/>
      <c r="C53" s="285"/>
      <c r="D53" s="285"/>
      <c r="E53" s="286"/>
      <c r="F53" s="286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Q53" s="281"/>
      <c r="AR53" s="281"/>
      <c r="AS53" s="281"/>
      <c r="AT53" s="281"/>
      <c r="AU53" s="281"/>
      <c r="AV53" s="281"/>
      <c r="AW53" s="281"/>
      <c r="AX53" s="281"/>
    </row>
    <row r="54" spans="1:50" x14ac:dyDescent="0.2">
      <c r="A54" s="285"/>
      <c r="B54" s="285"/>
      <c r="C54" s="285"/>
      <c r="D54" s="285"/>
      <c r="E54" s="286"/>
      <c r="F54" s="286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1"/>
      <c r="AV54" s="281"/>
      <c r="AW54" s="281"/>
      <c r="AX54" s="281"/>
    </row>
    <row r="55" spans="1:50" x14ac:dyDescent="0.2">
      <c r="A55" s="285"/>
      <c r="B55" s="285"/>
      <c r="C55" s="285"/>
      <c r="D55" s="285"/>
      <c r="E55" s="286"/>
      <c r="F55" s="286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1"/>
      <c r="AV55" s="281"/>
      <c r="AW55" s="281"/>
      <c r="AX55" s="281"/>
    </row>
  </sheetData>
  <sheetProtection algorithmName="SHA-512" hashValue="9saa/PElH9ICvLJQm0mRvkkAmOgN7yXfZiA5VEP8F4Re4PoMWYUt0v3JaHNzyiGj/F00LxgQxs+XohDCBvyPZQ==" saltValue="88t78fh1UpDADYI6NqyqTA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CF3BB-E95B-2D47-9AE3-80EFFB0132F2}">
  <sheetPr codeName="Sheet28"/>
  <dimension ref="A1:BQ6"/>
  <sheetViews>
    <sheetView topLeftCell="M1" zoomScale="120" zoomScaleNormal="120" zoomScalePageLayoutView="120" workbookViewId="0">
      <selection activeCell="G8" sqref="G8:X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47">
        <v>45029</v>
      </c>
      <c r="C2" s="1" t="s">
        <v>128</v>
      </c>
      <c r="D2" s="1" t="s">
        <v>129</v>
      </c>
      <c r="E2" s="239">
        <v>44777</v>
      </c>
      <c r="F2" s="30" t="s">
        <v>130</v>
      </c>
      <c r="G2" s="2" t="s">
        <v>51</v>
      </c>
      <c r="H2" s="146">
        <v>37.5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3.6181818181818177</v>
      </c>
      <c r="X2" s="146">
        <v>2.9</v>
      </c>
      <c r="Y2" s="146">
        <v>0</v>
      </c>
      <c r="Z2" s="146">
        <v>0</v>
      </c>
      <c r="AA2" s="146">
        <v>0</v>
      </c>
      <c r="AB2" s="146">
        <v>0</v>
      </c>
      <c r="AC2" s="146">
        <v>3.6181818181818177</v>
      </c>
      <c r="AD2" s="146">
        <v>2.9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47">
        <v>45029</v>
      </c>
      <c r="C3" s="1" t="s">
        <v>128</v>
      </c>
      <c r="D3" s="1" t="s">
        <v>129</v>
      </c>
      <c r="E3" s="239">
        <v>44927</v>
      </c>
      <c r="F3" s="30" t="s">
        <v>114</v>
      </c>
      <c r="G3" s="2" t="s">
        <v>115</v>
      </c>
      <c r="H3" s="146">
        <v>39.123636363636365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3.709090909090909</v>
      </c>
      <c r="X3" s="146">
        <v>2.9727272727272727</v>
      </c>
      <c r="Y3" s="146">
        <v>0</v>
      </c>
      <c r="Z3" s="146">
        <v>0</v>
      </c>
      <c r="AA3" s="146">
        <v>0</v>
      </c>
      <c r="AB3" s="146">
        <v>0</v>
      </c>
      <c r="AC3" s="146">
        <v>3.709090909090909</v>
      </c>
      <c r="AD3" s="146">
        <v>2.9727272727272727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173</v>
      </c>
    </row>
    <row r="4" spans="1:69" x14ac:dyDescent="0.2">
      <c r="A4" s="2"/>
      <c r="B4" s="247">
        <v>45029</v>
      </c>
      <c r="C4" s="1" t="s">
        <v>128</v>
      </c>
      <c r="D4" s="1" t="s">
        <v>129</v>
      </c>
      <c r="E4" s="239">
        <v>44927</v>
      </c>
      <c r="F4" s="30" t="s">
        <v>119</v>
      </c>
      <c r="G4" s="2" t="s">
        <v>170</v>
      </c>
      <c r="H4" s="146">
        <v>12.918181818181818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2.5999999999999996</v>
      </c>
      <c r="X4" s="146">
        <v>2.0818181818181816</v>
      </c>
      <c r="Y4" s="146">
        <v>0</v>
      </c>
      <c r="Z4" s="146">
        <v>0</v>
      </c>
      <c r="AA4" s="146">
        <v>0</v>
      </c>
      <c r="AB4" s="146">
        <v>0</v>
      </c>
      <c r="AC4" s="146">
        <v>2.5999999999999996</v>
      </c>
      <c r="AD4" s="146">
        <v>2.0818181818181816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174</v>
      </c>
    </row>
    <row r="5" spans="1:69" x14ac:dyDescent="0.2">
      <c r="A5" s="2">
        <v>2</v>
      </c>
      <c r="B5" s="247">
        <v>45029</v>
      </c>
      <c r="C5" s="1" t="s">
        <v>128</v>
      </c>
      <c r="D5" s="1" t="s">
        <v>131</v>
      </c>
      <c r="E5" s="239">
        <v>44777</v>
      </c>
      <c r="F5" s="30" t="s">
        <v>130</v>
      </c>
      <c r="G5" s="2" t="s">
        <v>51</v>
      </c>
      <c r="H5" s="146">
        <v>41.854545454545452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4.5181818181818176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4.5181818181818176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47">
        <v>45029</v>
      </c>
      <c r="C6" s="1" t="s">
        <v>128</v>
      </c>
      <c r="D6" s="1" t="s">
        <v>124</v>
      </c>
      <c r="E6" s="239">
        <v>44777</v>
      </c>
      <c r="F6" s="30" t="s">
        <v>130</v>
      </c>
      <c r="G6" s="2" t="s">
        <v>51</v>
      </c>
      <c r="H6" s="146">
        <v>65.845454545454544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3.2818181818181813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3.2818181818181813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tKyT7NlC+MCfU31CzZwWRzt2UH2DY5u4WdAHM2T3lzRjRj5i8VHwV6K61jxj1tSvInzpwRdWWsbVGt6q3f1hEA==" saltValue="gT/JUdGqhEIj9m+KCeSVYg==" spinCount="100000" sheet="1" objects="1" scenarios="1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7211-79A1-A94E-AB50-42CA46BF0BCF}">
  <sheetPr codeName="Sheet29"/>
  <dimension ref="A1:BQ6"/>
  <sheetViews>
    <sheetView zoomScale="120" zoomScaleNormal="120" zoomScalePageLayoutView="120" workbookViewId="0">
      <selection activeCell="G8" sqref="G8:X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59">
        <v>44847</v>
      </c>
      <c r="C2" s="1" t="s">
        <v>128</v>
      </c>
      <c r="D2" s="1" t="s">
        <v>129</v>
      </c>
      <c r="E2" s="239">
        <v>44777</v>
      </c>
      <c r="F2" s="30" t="s">
        <v>130</v>
      </c>
      <c r="G2" s="2" t="s">
        <v>51</v>
      </c>
      <c r="H2" s="146">
        <v>37.5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3.6181818181818177</v>
      </c>
      <c r="X2" s="146">
        <v>2.9</v>
      </c>
      <c r="Y2" s="146">
        <v>0</v>
      </c>
      <c r="Z2" s="146">
        <v>0</v>
      </c>
      <c r="AA2" s="146">
        <v>0</v>
      </c>
      <c r="AB2" s="146">
        <v>0</v>
      </c>
      <c r="AC2" s="146">
        <v>3.6181818181818177</v>
      </c>
      <c r="AD2" s="146">
        <v>2.9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59">
        <v>44847</v>
      </c>
      <c r="C3" s="1" t="s">
        <v>128</v>
      </c>
      <c r="D3" s="1" t="s">
        <v>129</v>
      </c>
      <c r="E3" s="239">
        <v>44824</v>
      </c>
      <c r="F3" s="30" t="s">
        <v>114</v>
      </c>
      <c r="G3" s="2" t="s">
        <v>115</v>
      </c>
      <c r="H3" s="146">
        <v>39.123636363636365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3.709090909090909</v>
      </c>
      <c r="X3" s="146">
        <v>2.9727272727272727</v>
      </c>
      <c r="Y3" s="146">
        <v>0</v>
      </c>
      <c r="Z3" s="146">
        <v>0</v>
      </c>
      <c r="AA3" s="146">
        <v>0</v>
      </c>
      <c r="AB3" s="146">
        <v>0</v>
      </c>
      <c r="AC3" s="146">
        <v>3.709090909090909</v>
      </c>
      <c r="AD3" s="146">
        <v>2.9727272727272727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172</v>
      </c>
    </row>
    <row r="4" spans="1:69" x14ac:dyDescent="0.2">
      <c r="A4" s="2"/>
      <c r="B4" s="259">
        <v>44847</v>
      </c>
      <c r="C4" s="1" t="s">
        <v>128</v>
      </c>
      <c r="D4" s="1" t="s">
        <v>129</v>
      </c>
      <c r="E4" s="1">
        <v>44743</v>
      </c>
      <c r="F4" s="30" t="s">
        <v>119</v>
      </c>
      <c r="G4" s="2" t="s">
        <v>170</v>
      </c>
      <c r="H4" s="146">
        <v>12.918181818181818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2.5999999999999996</v>
      </c>
      <c r="X4" s="146">
        <v>2.0818181818181816</v>
      </c>
      <c r="Y4" s="146">
        <v>0</v>
      </c>
      <c r="Z4" s="146">
        <v>0</v>
      </c>
      <c r="AA4" s="146">
        <v>0</v>
      </c>
      <c r="AB4" s="146">
        <v>0</v>
      </c>
      <c r="AC4" s="146">
        <v>2.5999999999999996</v>
      </c>
      <c r="AD4" s="146">
        <v>2.0818181818181816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171</v>
      </c>
    </row>
    <row r="5" spans="1:69" x14ac:dyDescent="0.2">
      <c r="A5" s="2">
        <v>2</v>
      </c>
      <c r="B5" s="259">
        <v>44847</v>
      </c>
      <c r="C5" s="1" t="s">
        <v>128</v>
      </c>
      <c r="D5" s="1" t="s">
        <v>131</v>
      </c>
      <c r="E5" s="239">
        <v>44777</v>
      </c>
      <c r="F5" s="30" t="s">
        <v>130</v>
      </c>
      <c r="G5" s="2" t="s">
        <v>51</v>
      </c>
      <c r="H5" s="146">
        <v>41.854545454545452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4.5181818181818176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4.5181818181818176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59">
        <v>44847</v>
      </c>
      <c r="C6" s="1" t="s">
        <v>128</v>
      </c>
      <c r="D6" s="1" t="s">
        <v>124</v>
      </c>
      <c r="E6" s="239">
        <v>44777</v>
      </c>
      <c r="F6" s="30" t="s">
        <v>130</v>
      </c>
      <c r="G6" s="2" t="s">
        <v>51</v>
      </c>
      <c r="H6" s="146">
        <v>65.845454545454544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3.2818181818181813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3.2818181818181813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0YP7VbrUgg8mHe9lZNp4G551m1/VcwZCdBDcC0da/9LbcfrPq3eREBY3J1OMeGSPvzPIJEkvai4z6E2rAqR0Tg==" saltValue="pXe3PPtyIXpsIG3nRO8gqg==" spinCount="100000" sheet="1" objects="1" scenarios="1"/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C5BC-DE86-0545-8060-3B33867B1F91}">
  <sheetPr codeName="Sheet24"/>
  <dimension ref="A1:BQ6"/>
  <sheetViews>
    <sheetView zoomScale="120" zoomScaleNormal="120" zoomScalePageLayoutView="120" workbookViewId="0">
      <selection activeCell="A5" sqref="A5:XF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47">
        <v>44670</v>
      </c>
      <c r="C2" s="1" t="s">
        <v>128</v>
      </c>
      <c r="D2" s="1" t="s">
        <v>129</v>
      </c>
      <c r="E2" s="239">
        <v>44410</v>
      </c>
      <c r="F2" s="30" t="s">
        <v>130</v>
      </c>
      <c r="G2" s="2" t="s">
        <v>51</v>
      </c>
      <c r="H2" s="146">
        <v>37.063636363636363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3.5272727272727269</v>
      </c>
      <c r="X2" s="146">
        <v>2.8272727272727267</v>
      </c>
      <c r="Y2" s="146">
        <v>0</v>
      </c>
      <c r="Z2" s="146">
        <v>0</v>
      </c>
      <c r="AA2" s="146">
        <v>0</v>
      </c>
      <c r="AB2" s="146">
        <v>0</v>
      </c>
      <c r="AC2" s="146">
        <v>3.5272727272727269</v>
      </c>
      <c r="AD2" s="146">
        <v>2.8272727272727267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47">
        <v>44670</v>
      </c>
      <c r="C3" s="1" t="s">
        <v>128</v>
      </c>
      <c r="D3" s="1" t="s">
        <v>129</v>
      </c>
      <c r="E3" s="1">
        <v>44409</v>
      </c>
      <c r="F3" s="30" t="s">
        <v>114</v>
      </c>
      <c r="G3" s="2" t="s">
        <v>115</v>
      </c>
      <c r="H3" s="146">
        <v>37.227272727272727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3.5272727272727269</v>
      </c>
      <c r="X3" s="146">
        <v>2.8272727272727267</v>
      </c>
      <c r="Y3" s="146">
        <v>0</v>
      </c>
      <c r="Z3" s="146">
        <v>0</v>
      </c>
      <c r="AA3" s="146">
        <v>0</v>
      </c>
      <c r="AB3" s="146">
        <v>0</v>
      </c>
      <c r="AC3" s="146">
        <v>3.5272727272727269</v>
      </c>
      <c r="AD3" s="146">
        <v>2.8272727272727267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166</v>
      </c>
    </row>
    <row r="4" spans="1:69" x14ac:dyDescent="0.2">
      <c r="A4" s="2"/>
      <c r="B4" s="247">
        <v>44670</v>
      </c>
      <c r="C4" s="1" t="s">
        <v>128</v>
      </c>
      <c r="D4" s="1" t="s">
        <v>129</v>
      </c>
      <c r="E4" s="1">
        <v>44562</v>
      </c>
      <c r="F4" s="30" t="s">
        <v>119</v>
      </c>
      <c r="G4" s="2" t="s">
        <v>167</v>
      </c>
      <c r="H4" s="146">
        <v>14.39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2.4727272727272727</v>
      </c>
      <c r="X4" s="146">
        <v>1.98</v>
      </c>
      <c r="Y4" s="146">
        <v>0</v>
      </c>
      <c r="Z4" s="146">
        <v>0</v>
      </c>
      <c r="AA4" s="146">
        <v>0</v>
      </c>
      <c r="AB4" s="146">
        <v>0</v>
      </c>
      <c r="AC4" s="146">
        <v>2.4727272727272727</v>
      </c>
      <c r="AD4" s="146">
        <v>1.98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>
        <v>12</v>
      </c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169</v>
      </c>
    </row>
    <row r="5" spans="1:69" x14ac:dyDescent="0.2">
      <c r="A5" s="2">
        <v>2</v>
      </c>
      <c r="B5" s="247">
        <v>44670</v>
      </c>
      <c r="C5" s="1" t="s">
        <v>128</v>
      </c>
      <c r="D5" s="1" t="s">
        <v>131</v>
      </c>
      <c r="E5" s="239">
        <v>44410</v>
      </c>
      <c r="F5" s="30" t="s">
        <v>130</v>
      </c>
      <c r="G5" s="2" t="s">
        <v>51</v>
      </c>
      <c r="H5" s="146">
        <v>41.31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4.4090909090909083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4.4090909090909083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165</v>
      </c>
    </row>
    <row r="6" spans="1:69" x14ac:dyDescent="0.2">
      <c r="A6" s="2">
        <v>3</v>
      </c>
      <c r="B6" s="247">
        <v>44670</v>
      </c>
      <c r="C6" s="1" t="s">
        <v>128</v>
      </c>
      <c r="D6" s="1" t="s">
        <v>124</v>
      </c>
      <c r="E6" s="239">
        <v>44410</v>
      </c>
      <c r="F6" s="30" t="s">
        <v>130</v>
      </c>
      <c r="G6" s="2" t="s">
        <v>51</v>
      </c>
      <c r="H6" s="146">
        <v>64.72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3.1999999999999997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3.1999999999999997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165</v>
      </c>
    </row>
  </sheetData>
  <sheetProtection algorithmName="SHA-512" hashValue="/lLaNYOoHoze3AzKbipyLvJPcSur9k32rxjPBx1z7TUP2+HWVhMSm5nwW0NUQz2gqOl+0XM8hg4+XYORkJMUaw==" saltValue="fRUKmjIkyZ5LyaTsB+OOsA==" spinCount="100000" sheet="1" objects="1" scenarios="1"/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F983-8C0E-AE42-A702-3DEABD4CDE66}">
  <sheetPr codeName="Sheet22"/>
  <dimension ref="A1:BQ6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39">
        <v>44498</v>
      </c>
      <c r="C2" s="1" t="s">
        <v>128</v>
      </c>
      <c r="D2" s="1" t="s">
        <v>129</v>
      </c>
      <c r="E2" s="239">
        <v>44410</v>
      </c>
      <c r="F2" s="30" t="s">
        <v>130</v>
      </c>
      <c r="G2" s="2" t="s">
        <v>51</v>
      </c>
      <c r="H2" s="146">
        <v>37.063636363636363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3.5272727272727269</v>
      </c>
      <c r="X2" s="146">
        <v>2.8272727272727267</v>
      </c>
      <c r="Y2" s="146">
        <v>0</v>
      </c>
      <c r="Z2" s="146">
        <v>0</v>
      </c>
      <c r="AA2" s="146">
        <v>0</v>
      </c>
      <c r="AB2" s="146">
        <v>0</v>
      </c>
      <c r="AC2" s="146">
        <v>3.5272727272727269</v>
      </c>
      <c r="AD2" s="146">
        <v>2.8272727272727267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39">
        <v>44498</v>
      </c>
      <c r="C3" s="1" t="s">
        <v>128</v>
      </c>
      <c r="D3" s="1" t="s">
        <v>129</v>
      </c>
      <c r="E3" s="1">
        <v>44409</v>
      </c>
      <c r="F3" s="30" t="s">
        <v>114</v>
      </c>
      <c r="G3" s="2" t="s">
        <v>115</v>
      </c>
      <c r="H3" s="146">
        <v>37.227272727272727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3.5272727272727269</v>
      </c>
      <c r="X3" s="146">
        <v>2.8272727272727267</v>
      </c>
      <c r="Y3" s="146">
        <v>0</v>
      </c>
      <c r="Z3" s="146">
        <v>0</v>
      </c>
      <c r="AA3" s="146">
        <v>0</v>
      </c>
      <c r="AB3" s="146">
        <v>0</v>
      </c>
      <c r="AC3" s="146">
        <v>3.5272727272727269</v>
      </c>
      <c r="AD3" s="146">
        <v>2.8272727272727267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166</v>
      </c>
    </row>
    <row r="4" spans="1:69" x14ac:dyDescent="0.2">
      <c r="A4" s="2"/>
      <c r="B4" s="239">
        <v>44498</v>
      </c>
      <c r="C4" s="1" t="s">
        <v>128</v>
      </c>
      <c r="D4" s="1" t="s">
        <v>129</v>
      </c>
      <c r="E4" s="1">
        <v>44197</v>
      </c>
      <c r="F4" s="30" t="s">
        <v>119</v>
      </c>
      <c r="G4" s="2" t="s">
        <v>167</v>
      </c>
      <c r="H4" s="146">
        <v>12.299999999999999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2.4727272727272727</v>
      </c>
      <c r="X4" s="146">
        <v>1.9909090909090907</v>
      </c>
      <c r="Y4" s="146">
        <v>0</v>
      </c>
      <c r="Z4" s="146">
        <v>0</v>
      </c>
      <c r="AA4" s="146">
        <v>0</v>
      </c>
      <c r="AB4" s="146">
        <v>0</v>
      </c>
      <c r="AC4" s="146">
        <v>2.4727272727272727</v>
      </c>
      <c r="AD4" s="146">
        <v>1.9909090909090907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>
        <v>12</v>
      </c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168</v>
      </c>
    </row>
    <row r="5" spans="1:69" x14ac:dyDescent="0.2">
      <c r="A5" s="2">
        <v>2</v>
      </c>
      <c r="B5" s="239">
        <v>44498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39.372727272727275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4.4090909090909083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4.4090909090909083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239">
        <v>44498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62.781818181818181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3.1999999999999997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3.1999999999999997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126</v>
      </c>
    </row>
  </sheetData>
  <sheetProtection algorithmName="SHA-512" hashValue="c1zd4wz3t9M7IWyDrBgLOoEauxK/NlJSDVM29g69Me6h1kshlMu7iS8zi14l2nSDvF5wYZhrowXqOQmolLFIWQ==" saltValue="NhCPE80smmwQjan4A794NQ==" spinCount="100000" sheet="1" objects="1" scenarios="1"/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9FAF-20E0-5349-8280-D3027559FD9A}">
  <sheetPr codeName="Sheet21"/>
  <dimension ref="A1:BQ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39">
        <v>44301</v>
      </c>
      <c r="C2" s="1" t="s">
        <v>128</v>
      </c>
      <c r="D2" s="1" t="s">
        <v>129</v>
      </c>
      <c r="E2" s="1">
        <v>44013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239">
        <v>44301</v>
      </c>
      <c r="C3" s="1" t="s">
        <v>128</v>
      </c>
      <c r="D3" s="1" t="s">
        <v>129</v>
      </c>
      <c r="E3" s="1">
        <v>44197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161</v>
      </c>
    </row>
    <row r="4" spans="1:69" x14ac:dyDescent="0.2">
      <c r="A4" s="2"/>
      <c r="B4" s="239">
        <v>44301</v>
      </c>
      <c r="C4" s="1" t="s">
        <v>128</v>
      </c>
      <c r="D4" s="1" t="s">
        <v>129</v>
      </c>
      <c r="E4" s="1">
        <v>44197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32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 t="s">
        <v>162</v>
      </c>
      <c r="BM4" s="32" t="s">
        <v>163</v>
      </c>
      <c r="BN4" s="32">
        <v>200</v>
      </c>
      <c r="BO4" s="32" t="s">
        <v>118</v>
      </c>
      <c r="BP4" s="32">
        <v>0</v>
      </c>
      <c r="BQ4" t="s">
        <v>164</v>
      </c>
    </row>
    <row r="5" spans="1:69" x14ac:dyDescent="0.2">
      <c r="A5" s="2">
        <v>2</v>
      </c>
      <c r="B5" s="239">
        <v>44301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239">
        <v>44301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126</v>
      </c>
    </row>
    <row r="9" spans="1:69" x14ac:dyDescent="0.2">
      <c r="E9" s="230"/>
    </row>
  </sheetData>
  <sheetProtection algorithmName="SHA-512" hashValue="BUhUwua/ZStLYu6C51AjaNLN1rRY/RKpKzHvLl4NeT2MkZxcGw1N/bidNjFtxeRZuivaLeM/nmABSyfMO7IBDA==" saltValue="LVk+xdYSRMlKD5g/e+Q90w==" spinCount="100000" sheet="1" objects="1" scenarios="1"/>
  <hyperlinks>
    <hyperlink ref="BQ2" r:id="rId1" xr:uid="{77E53873-7E98-064B-9F04-27F65535FDEB}"/>
  </hyperlinks>
  <pageMargins left="0.7" right="0.7" top="0.75" bottom="0.75" header="0.3" footer="0.3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018D-B019-A44C-8D55-5AB92C4349DF}">
  <sheetPr codeName="Sheet18"/>
  <dimension ref="A1:BQ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1">
        <v>44124</v>
      </c>
      <c r="C2" s="1" t="s">
        <v>128</v>
      </c>
      <c r="D2" s="1" t="s">
        <v>129</v>
      </c>
      <c r="E2" s="1">
        <v>44013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44124</v>
      </c>
      <c r="C3" s="1" t="s">
        <v>128</v>
      </c>
      <c r="D3" s="1" t="s">
        <v>129</v>
      </c>
      <c r="E3" s="1">
        <v>44013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159</v>
      </c>
    </row>
    <row r="4" spans="1:69" x14ac:dyDescent="0.2">
      <c r="A4" s="2"/>
      <c r="B4" s="1">
        <v>44124</v>
      </c>
      <c r="C4" s="1" t="s">
        <v>128</v>
      </c>
      <c r="D4" s="1" t="s">
        <v>129</v>
      </c>
      <c r="E4" s="1">
        <v>44013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44124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44124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  <row r="9" spans="1:69" x14ac:dyDescent="0.2">
      <c r="E9" s="230"/>
    </row>
  </sheetData>
  <sheetProtection algorithmName="SHA-512" hashValue="21o2CApFHd5CMe72Rrr+gmpwKHszy7E0jd8jyQ98B03j7+djToR2NVkN8EHsuPe2L+eU7RuQvzX0OCzSDzu1lA==" saltValue="qbi39sx3HRlvwkH2OQNzWA==" spinCount="100000" sheet="1" objects="1" scenarios="1"/>
  <hyperlinks>
    <hyperlink ref="BQ2" r:id="rId1" xr:uid="{7C9738FA-1251-484C-B9D5-F249C6E98A1F}"/>
  </hyperlinks>
  <pageMargins left="0.7" right="0.7" top="0.75" bottom="0.75" header="0.3" footer="0.3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E42F-9CDC-A64D-9A66-5CAB5EABE4C4}">
  <sheetPr codeName="Sheet17"/>
  <dimension ref="A1:BQ6"/>
  <sheetViews>
    <sheetView zoomScale="120" zoomScaleNormal="120" zoomScalePageLayoutView="120" workbookViewId="0">
      <selection activeCell="BM14" sqref="BM14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43945</v>
      </c>
      <c r="C2" s="1" t="s">
        <v>128</v>
      </c>
      <c r="D2" s="1" t="s">
        <v>129</v>
      </c>
      <c r="E2" s="1">
        <v>43647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43945</v>
      </c>
      <c r="C3" s="1" t="s">
        <v>128</v>
      </c>
      <c r="D3" s="1" t="s">
        <v>129</v>
      </c>
      <c r="E3" s="1">
        <v>43831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157</v>
      </c>
    </row>
    <row r="4" spans="1:69" x14ac:dyDescent="0.2">
      <c r="A4" s="2"/>
      <c r="B4" s="1">
        <v>43945</v>
      </c>
      <c r="C4" s="1" t="s">
        <v>128</v>
      </c>
      <c r="D4" s="1" t="s">
        <v>129</v>
      </c>
      <c r="E4" s="1">
        <v>43647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43945</v>
      </c>
      <c r="C5" s="1" t="s">
        <v>128</v>
      </c>
      <c r="D5" s="1" t="s">
        <v>131</v>
      </c>
      <c r="E5" s="1">
        <v>43647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43945</v>
      </c>
      <c r="C6" s="1" t="s">
        <v>128</v>
      </c>
      <c r="D6" s="1" t="s">
        <v>124</v>
      </c>
      <c r="E6" s="1">
        <v>43647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</sheetData>
  <sheetProtection algorithmName="SHA-512" hashValue="N1CWlGqzwyV+IJ86kQuWASJOdBVkuM9qHAHr5fT7e1JI7SkF2xvZQwyb6aTQnYUsNe/3LVhYv9QLYduHHXXsYg==" saltValue="poNruECxfjo1+m9gww0acA==" spinCount="100000" sheet="1" objects="1" scenarios="1"/>
  <hyperlinks>
    <hyperlink ref="BQ2" r:id="rId1" xr:uid="{430D5C37-AF99-5A46-A167-14A44B90FE73}"/>
  </hyperlinks>
  <pageMargins left="0.7" right="0.7" top="0.75" bottom="0.75" header="0.3" footer="0.3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2FB3-6913-814A-8D0A-02B01B66C1E3}">
  <sheetPr codeName="Sheet9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17" max="22" width="12.5"/>
    <col min="23" max="44" width="12.5" customWidth="1"/>
    <col min="45" max="45" width="12.5"/>
    <col min="46" max="53" width="12.5" customWidth="1"/>
    <col min="54" max="55" width="12.5"/>
    <col min="56" max="60" width="12.5" customWidth="1"/>
    <col min="61" max="62" width="12.5"/>
    <col min="63" max="68" width="12.5" customWidth="1"/>
  </cols>
  <sheetData>
    <row r="1" spans="1:69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43761</v>
      </c>
      <c r="C2" s="1" t="s">
        <v>128</v>
      </c>
      <c r="D2" s="1" t="s">
        <v>129</v>
      </c>
      <c r="E2" s="1">
        <v>43647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43762</v>
      </c>
      <c r="C3" s="1" t="s">
        <v>128</v>
      </c>
      <c r="D3" s="1" t="s">
        <v>129</v>
      </c>
      <c r="E3" s="1">
        <v>43647</v>
      </c>
      <c r="F3" s="30" t="s">
        <v>114</v>
      </c>
      <c r="G3" s="2" t="s">
        <v>115</v>
      </c>
      <c r="H3" s="146">
        <v>36.209090909090904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127</v>
      </c>
    </row>
    <row r="4" spans="1:69" x14ac:dyDescent="0.2">
      <c r="A4" s="2"/>
      <c r="B4" s="1">
        <v>43763</v>
      </c>
      <c r="C4" s="1" t="s">
        <v>128</v>
      </c>
      <c r="D4" s="1" t="s">
        <v>129</v>
      </c>
      <c r="E4" s="1">
        <v>43647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43764</v>
      </c>
      <c r="C5" s="1" t="s">
        <v>128</v>
      </c>
      <c r="D5" s="1" t="s">
        <v>131</v>
      </c>
      <c r="E5" s="1">
        <v>43647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43765</v>
      </c>
      <c r="C6" s="1" t="s">
        <v>128</v>
      </c>
      <c r="D6" s="1" t="s">
        <v>124</v>
      </c>
      <c r="E6" s="1">
        <v>43647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</sheetData>
  <sheetProtection algorithmName="SHA-512" hashValue="oUqMMnn2V9U/qb+rR/dfdnWWs2qesWEn+I9aKkW8J/ZxexPsHPRGVLybyI603a2tSa8FZorcOeND6i/Z+VJkJw==" saltValue="0vq95wVHs+ZDMFZhwXnYgA==" spinCount="100000" sheet="1" objects="1" scenarios="1"/>
  <hyperlinks>
    <hyperlink ref="BQ2" r:id="rId1" xr:uid="{A96B1B9B-456A-9B44-905C-78958B6E1C75}"/>
  </hyperlinks>
  <pageMargins left="0.7" right="0.7" top="0.75" bottom="0.75" header="0.3" footer="0.3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D87E-B5F3-6747-A7A3-431973A1ED48}">
  <sheetPr codeName="Sheet10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4" max="55" width="8.83203125" style="179"/>
    <col min="56" max="60" width="12.5" customWidth="1"/>
    <col min="63" max="68" width="12.5" customWidth="1"/>
  </cols>
  <sheetData>
    <row r="1" spans="1:69" ht="8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76" t="s">
        <v>143</v>
      </c>
      <c r="BC1" s="177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43564</v>
      </c>
      <c r="C2" s="30" t="s">
        <v>64</v>
      </c>
      <c r="D2" s="2" t="s">
        <v>65</v>
      </c>
      <c r="E2" s="1">
        <v>43282</v>
      </c>
      <c r="F2" s="30" t="s">
        <v>66</v>
      </c>
      <c r="G2" s="2" t="s">
        <v>51</v>
      </c>
      <c r="H2" s="2">
        <v>36.39</v>
      </c>
      <c r="I2" s="146"/>
      <c r="J2" s="146"/>
      <c r="K2" s="31" t="s">
        <v>67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3.44</v>
      </c>
      <c r="X2" s="146">
        <v>2.76</v>
      </c>
      <c r="Y2" s="146">
        <v>0</v>
      </c>
      <c r="Z2" s="146">
        <v>0</v>
      </c>
      <c r="AA2" s="146">
        <v>0</v>
      </c>
      <c r="AB2" s="146">
        <v>0</v>
      </c>
      <c r="AC2" s="146">
        <v>3.44</v>
      </c>
      <c r="AD2" s="146">
        <v>2.76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68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178"/>
      <c r="BC2" s="178"/>
      <c r="BD2" s="32">
        <v>0</v>
      </c>
      <c r="BE2" s="32">
        <v>0</v>
      </c>
      <c r="BF2" s="2">
        <v>0</v>
      </c>
      <c r="BG2" s="32" t="s">
        <v>68</v>
      </c>
      <c r="BH2" s="32"/>
      <c r="BI2" s="32"/>
      <c r="BJ2" s="32"/>
      <c r="BK2" s="32" t="s">
        <v>68</v>
      </c>
      <c r="BL2" s="30"/>
      <c r="BM2" s="2"/>
      <c r="BN2" s="32"/>
      <c r="BO2" s="32" t="s">
        <v>69</v>
      </c>
      <c r="BP2" s="30"/>
    </row>
    <row r="3" spans="1:69" x14ac:dyDescent="0.2">
      <c r="A3" s="2"/>
      <c r="B3" s="1">
        <v>43564</v>
      </c>
      <c r="C3" s="30" t="s">
        <v>64</v>
      </c>
      <c r="D3" s="2" t="s">
        <v>65</v>
      </c>
      <c r="E3" s="1">
        <v>43282</v>
      </c>
      <c r="F3" s="30" t="s">
        <v>114</v>
      </c>
      <c r="G3" s="2" t="s">
        <v>115</v>
      </c>
      <c r="H3" s="2">
        <v>35.64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3.44</v>
      </c>
      <c r="X3" s="146">
        <v>2.76</v>
      </c>
      <c r="Y3" s="146">
        <v>0</v>
      </c>
      <c r="Z3" s="146">
        <v>0</v>
      </c>
      <c r="AA3" s="146">
        <v>0</v>
      </c>
      <c r="AB3" s="146">
        <v>0</v>
      </c>
      <c r="AC3" s="146">
        <v>3.44</v>
      </c>
      <c r="AD3" s="146">
        <v>2.76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68</v>
      </c>
      <c r="AP3" s="32"/>
      <c r="AQ3" s="32">
        <v>3</v>
      </c>
      <c r="AR3" s="32">
        <v>3</v>
      </c>
      <c r="AS3" s="32"/>
      <c r="AT3" s="32">
        <v>0</v>
      </c>
      <c r="AU3" s="32">
        <v>37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178"/>
      <c r="BC3" s="178"/>
      <c r="BD3" s="32">
        <v>0</v>
      </c>
      <c r="BE3" s="32">
        <v>0</v>
      </c>
      <c r="BF3" s="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0"/>
      <c r="BM3" s="2"/>
      <c r="BN3" s="32"/>
      <c r="BO3" s="32" t="s">
        <v>118</v>
      </c>
      <c r="BP3" s="30"/>
      <c r="BQ3" t="s">
        <v>123</v>
      </c>
    </row>
    <row r="4" spans="1:69" x14ac:dyDescent="0.2">
      <c r="A4" s="2"/>
      <c r="B4" s="1">
        <v>43564</v>
      </c>
      <c r="C4" s="30" t="s">
        <v>64</v>
      </c>
      <c r="D4" s="2" t="s">
        <v>65</v>
      </c>
      <c r="E4" s="1">
        <v>43466</v>
      </c>
      <c r="F4" s="30" t="s">
        <v>119</v>
      </c>
      <c r="G4" s="2" t="s">
        <v>120</v>
      </c>
      <c r="H4" s="2">
        <v>17.14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3.44</v>
      </c>
      <c r="X4" s="146">
        <v>2.76</v>
      </c>
      <c r="Y4" s="146">
        <v>0</v>
      </c>
      <c r="Z4" s="146">
        <v>0</v>
      </c>
      <c r="AA4" s="146">
        <v>0</v>
      </c>
      <c r="AB4" s="146">
        <v>0</v>
      </c>
      <c r="AC4" s="146">
        <v>3.44</v>
      </c>
      <c r="AD4" s="146">
        <v>2.76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68</v>
      </c>
      <c r="AP4" s="32"/>
      <c r="AQ4" s="32">
        <v>3</v>
      </c>
      <c r="AR4" s="32">
        <v>3</v>
      </c>
      <c r="AS4" s="32"/>
      <c r="AT4" s="32">
        <v>0</v>
      </c>
      <c r="AU4" s="32">
        <v>32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178"/>
      <c r="BC4" s="178"/>
      <c r="BD4" s="32">
        <v>0</v>
      </c>
      <c r="BE4" s="32">
        <v>0</v>
      </c>
      <c r="BF4" s="2">
        <v>0</v>
      </c>
      <c r="BG4" s="32" t="s">
        <v>117</v>
      </c>
      <c r="BH4" s="32">
        <v>24</v>
      </c>
      <c r="BI4" s="32"/>
      <c r="BJ4" s="32"/>
      <c r="BK4" s="32" t="s">
        <v>117</v>
      </c>
      <c r="BL4" s="30"/>
      <c r="BM4" s="2"/>
      <c r="BN4" s="32"/>
      <c r="BO4" s="32" t="s">
        <v>118</v>
      </c>
      <c r="BP4" s="30"/>
      <c r="BQ4" t="s">
        <v>122</v>
      </c>
    </row>
    <row r="5" spans="1:69" x14ac:dyDescent="0.2">
      <c r="A5" s="2">
        <v>2</v>
      </c>
      <c r="B5" s="1">
        <v>43564</v>
      </c>
      <c r="C5" s="30" t="s">
        <v>64</v>
      </c>
      <c r="D5" s="2" t="s">
        <v>70</v>
      </c>
      <c r="E5" s="1">
        <v>43282</v>
      </c>
      <c r="F5" s="30" t="s">
        <v>66</v>
      </c>
      <c r="G5" s="2" t="s">
        <v>51</v>
      </c>
      <c r="H5" s="2">
        <v>40.54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68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178"/>
      <c r="BC5" s="178"/>
      <c r="BD5" s="32">
        <v>0</v>
      </c>
      <c r="BE5" s="32">
        <v>0</v>
      </c>
      <c r="BF5" s="2">
        <v>0</v>
      </c>
      <c r="BG5" s="32" t="s">
        <v>68</v>
      </c>
      <c r="BH5" s="32"/>
      <c r="BI5" s="32"/>
      <c r="BJ5" s="32"/>
      <c r="BK5" s="32" t="s">
        <v>68</v>
      </c>
      <c r="BL5" s="30"/>
      <c r="BM5" s="2"/>
      <c r="BN5" s="32"/>
      <c r="BO5" s="32" t="s">
        <v>69</v>
      </c>
      <c r="BP5" s="30"/>
    </row>
    <row r="6" spans="1:69" x14ac:dyDescent="0.2">
      <c r="A6" s="2">
        <v>3</v>
      </c>
      <c r="B6" s="1">
        <v>43564</v>
      </c>
      <c r="C6" s="30" t="s">
        <v>64</v>
      </c>
      <c r="D6" s="2" t="s">
        <v>71</v>
      </c>
      <c r="E6" s="1">
        <v>43282</v>
      </c>
      <c r="F6" s="30" t="s">
        <v>66</v>
      </c>
      <c r="G6" s="2" t="s">
        <v>51</v>
      </c>
      <c r="H6" s="2">
        <v>63.37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68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178"/>
      <c r="BC6" s="178"/>
      <c r="BD6" s="32">
        <v>0</v>
      </c>
      <c r="BE6" s="32">
        <v>0</v>
      </c>
      <c r="BF6" s="2">
        <v>0</v>
      </c>
      <c r="BG6" s="32" t="s">
        <v>68</v>
      </c>
      <c r="BH6" s="32"/>
      <c r="BI6" s="32"/>
      <c r="BJ6" s="32"/>
      <c r="BK6" s="32" t="s">
        <v>68</v>
      </c>
      <c r="BL6" s="30"/>
      <c r="BM6" s="2"/>
      <c r="BN6" s="32"/>
      <c r="BO6" s="32" t="s">
        <v>69</v>
      </c>
      <c r="BP6" s="30"/>
    </row>
  </sheetData>
  <sheetProtection algorithmName="SHA-512" hashValue="tRqvIeGzZiB91ZgsoVIEho9CBCmaGXQIOlJgupA7+Fy/kZA+Yp7t6hYOAW6ARUIgObD/1oISxH0VsDRitIbXeQ==" saltValue="feI36/oh9jbCgAFpxaxBFw==" spinCount="100000" sheet="1" objects="1" scenarios="1"/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CAF6-1673-1B4C-B7E4-70C775B9876B}">
  <sheetPr codeName="Sheet11"/>
  <dimension ref="A1:BE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43395</v>
      </c>
      <c r="C2" s="30" t="s">
        <v>64</v>
      </c>
      <c r="D2" s="2" t="s">
        <v>65</v>
      </c>
      <c r="E2" s="1">
        <v>43282</v>
      </c>
      <c r="F2" s="30" t="s">
        <v>66</v>
      </c>
      <c r="G2" s="2" t="s">
        <v>51</v>
      </c>
      <c r="H2" s="2">
        <v>36.39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3.44</v>
      </c>
      <c r="P2" s="2">
        <v>0</v>
      </c>
      <c r="Q2" s="2">
        <v>0</v>
      </c>
      <c r="R2" s="2">
        <v>0</v>
      </c>
      <c r="S2" s="2">
        <v>0</v>
      </c>
      <c r="T2" s="2">
        <v>2.76</v>
      </c>
      <c r="U2" s="2">
        <v>3.44</v>
      </c>
      <c r="V2" s="2">
        <v>0</v>
      </c>
      <c r="W2" s="2">
        <v>0</v>
      </c>
      <c r="X2" s="2">
        <v>0</v>
      </c>
      <c r="Y2" s="2">
        <v>0</v>
      </c>
      <c r="Z2" s="2">
        <v>2.76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1">
        <v>43395</v>
      </c>
      <c r="C3" s="30" t="s">
        <v>64</v>
      </c>
      <c r="D3" s="2" t="s">
        <v>65</v>
      </c>
      <c r="E3" s="1">
        <v>43282</v>
      </c>
      <c r="F3" s="30" t="s">
        <v>114</v>
      </c>
      <c r="G3" s="2" t="s">
        <v>115</v>
      </c>
      <c r="H3" s="2">
        <v>35.64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3.44</v>
      </c>
      <c r="P3" s="2">
        <v>0</v>
      </c>
      <c r="Q3" s="2">
        <v>0</v>
      </c>
      <c r="R3" s="2">
        <v>0</v>
      </c>
      <c r="S3" s="2">
        <v>0</v>
      </c>
      <c r="T3" s="2">
        <v>2.76</v>
      </c>
      <c r="U3" s="2">
        <v>3.44</v>
      </c>
      <c r="V3" s="2">
        <v>0</v>
      </c>
      <c r="W3" s="2">
        <v>0</v>
      </c>
      <c r="X3" s="2">
        <v>0</v>
      </c>
      <c r="Y3" s="2">
        <v>0</v>
      </c>
      <c r="Z3" s="2">
        <v>2.76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37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1">
        <v>43395</v>
      </c>
      <c r="C4" s="30" t="s">
        <v>64</v>
      </c>
      <c r="D4" s="2" t="s">
        <v>65</v>
      </c>
      <c r="E4" s="1">
        <v>43374</v>
      </c>
      <c r="F4" s="30" t="s">
        <v>119</v>
      </c>
      <c r="G4" s="2" t="s">
        <v>120</v>
      </c>
      <c r="H4" s="2">
        <v>19.71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3.78</v>
      </c>
      <c r="P4" s="2">
        <v>0</v>
      </c>
      <c r="Q4" s="2">
        <v>0</v>
      </c>
      <c r="R4" s="2">
        <v>0</v>
      </c>
      <c r="S4" s="2">
        <v>0</v>
      </c>
      <c r="T4" s="2">
        <v>3.41</v>
      </c>
      <c r="U4" s="2">
        <v>3.78</v>
      </c>
      <c r="V4" s="2">
        <v>0</v>
      </c>
      <c r="W4" s="2">
        <v>0</v>
      </c>
      <c r="X4" s="2">
        <v>0</v>
      </c>
      <c r="Y4" s="2">
        <v>0</v>
      </c>
      <c r="Z4" s="2">
        <v>3.41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33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1">
        <v>43395</v>
      </c>
      <c r="C5" s="30" t="s">
        <v>64</v>
      </c>
      <c r="D5" s="2" t="s">
        <v>70</v>
      </c>
      <c r="E5" s="1">
        <v>43282</v>
      </c>
      <c r="F5" s="30" t="s">
        <v>66</v>
      </c>
      <c r="G5" s="2" t="s">
        <v>51</v>
      </c>
      <c r="H5" s="2">
        <v>40.54</v>
      </c>
      <c r="I5" s="31"/>
      <c r="J5" s="2"/>
      <c r="K5" s="2"/>
      <c r="L5" s="2"/>
      <c r="M5" s="2"/>
      <c r="N5" s="2"/>
      <c r="O5" s="2">
        <v>4.3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4.3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1">
        <v>43395</v>
      </c>
      <c r="C6" s="30" t="s">
        <v>64</v>
      </c>
      <c r="D6" s="2" t="s">
        <v>71</v>
      </c>
      <c r="E6" s="1">
        <v>43282</v>
      </c>
      <c r="F6" s="30" t="s">
        <v>66</v>
      </c>
      <c r="G6" s="2" t="s">
        <v>51</v>
      </c>
      <c r="H6" s="2">
        <v>63.37</v>
      </c>
      <c r="I6" s="31"/>
      <c r="J6" s="2"/>
      <c r="K6" s="2"/>
      <c r="L6" s="2"/>
      <c r="M6" s="2"/>
      <c r="N6" s="2"/>
      <c r="O6" s="2">
        <v>3.13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3.13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yg0jKa3LuWNzXPl0ki4wyvb3iRVa8POMOFsE8a5aV9aDMq+AZzcLuUEaxVnaimRi3qan0pgursqKMoahaeuTZw==" saltValue="HYkSMdJGarxvwVlgtCDZIg==" spinCount="100000" sheet="1" objects="1" scenarios="1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00EAB-AA75-0347-86BB-52704D651DF7}">
  <sheetPr codeName="Sheet31">
    <tabColor theme="8" tint="0.59999389629810485"/>
  </sheetPr>
  <dimension ref="A1:AX55"/>
  <sheetViews>
    <sheetView workbookViewId="0">
      <selection activeCell="B30" sqref="B30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69" width="12.5" customWidth="1"/>
  </cols>
  <sheetData>
    <row r="1" spans="1:50" x14ac:dyDescent="0.2">
      <c r="A1" s="269" t="s">
        <v>21</v>
      </c>
      <c r="B1" s="269"/>
      <c r="C1" s="269"/>
      <c r="D1" s="269"/>
      <c r="E1" s="270"/>
      <c r="F1" s="270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</row>
    <row r="2" spans="1:50" x14ac:dyDescent="0.2">
      <c r="A2" s="271" t="s">
        <v>80</v>
      </c>
      <c r="B2" s="269"/>
      <c r="C2" s="269"/>
      <c r="D2" s="269"/>
      <c r="E2" s="270"/>
      <c r="F2" s="270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</row>
    <row r="3" spans="1:50" ht="16" thickBot="1" x14ac:dyDescent="0.25">
      <c r="A3" s="269"/>
      <c r="B3" s="272"/>
      <c r="C3" s="269"/>
      <c r="D3" s="269"/>
      <c r="E3" s="270"/>
      <c r="F3" s="270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</row>
    <row r="4" spans="1:50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1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</row>
    <row r="5" spans="1:50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64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</row>
    <row r="6" spans="1:50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64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</row>
    <row r="7" spans="1:50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264" t="s">
        <v>20</v>
      </c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</row>
    <row r="8" spans="1:50" ht="20" customHeight="1" x14ac:dyDescent="0.2">
      <c r="A8" s="289" t="str">
        <f>'WA Oct 2023'!D2</f>
        <v>South West</v>
      </c>
      <c r="B8" s="63" t="str">
        <f>'WA Oct 2023'!F2</f>
        <v>Alinta Energy</v>
      </c>
      <c r="C8" s="119" t="str">
        <f>'WA Oct 2023'!G2</f>
        <v>Business</v>
      </c>
      <c r="D8" s="113">
        <f>365*'WA Oct 2023'!H2/100</f>
        <v>146.49772727272727</v>
      </c>
      <c r="E8" s="183">
        <f>IF('WA Oct 2023'!AQ2=3,0.5,IF('WA Oct 2023'!AQ2=2,0.33,0))</f>
        <v>0.5</v>
      </c>
      <c r="F8" s="183">
        <f>1-E8</f>
        <v>0.5</v>
      </c>
      <c r="G8" s="113">
        <f>IF('WA Oct 2023'!K2="",($C$5*E8/'WA Oct 2023'!AQ2*'WA Oct 2023'!W2/100)*'WA Oct 2023'!AQ2,IF($C$5*E8/'WA Oct 2023'!AQ2&gt;='WA Oct 2023'!L2,('WA Oct 2023'!L2*'WA Oct 2023'!W2/100)*'WA Oct 2023'!AQ2,($C$5*E8/'WA Oct 2023'!AQ2*'WA Oct 2023'!W2/100)*'WA Oct 2023'!AQ2))</f>
        <v>1936.363636363636</v>
      </c>
      <c r="H8" s="113">
        <f>IF(AND('WA Oct 2023'!P2&gt;0,'WA Oct 2023'!O2&gt;0),IF(($C$5*E8/'WA Oct 2023'!AQ2&lt;SUM('WA Oct 2023'!L2:P2)),(0),($C$5*E8/'WA Oct 2023'!AQ2-SUM('WA Oct 2023'!L2:P2))*'WA Oct 2023'!AB2/100)* 'WA Oct 2023'!AQ2,IF(AND('WA Oct 2023'!O2&gt;0,'WA Oct 2023'!P2=""),IF(($C$5*E8/'WA Oct 2023'!AQ2&lt; SUM('WA Oct 2023'!L2:O2)),(0),($C$5*E8/'WA Oct 2023'!AQ2-SUM('WA Oct 2023'!L2:O2))*'WA Oct 2023'!AA2/100)* 'WA Oct 2023'!AQ2,IF(AND('WA Oct 2023'!N2&gt;0,'WA Oct 2023'!O2=""),IF(($C$5*E8/'WA Oct 2023'!AQ2&lt; SUM('WA Oct 2023'!L2:N2)),(0),($C$5*E8/'WA Oct 2023'!AQ2-SUM('WA Oct 2023'!L2:N2))*'WA Oct 2023'!Z2/100)* 'WA Oct 2023'!AQ2,IF(AND('WA Oct 2023'!M2&gt;0,'WA Oct 2023'!N2=""),IF(($C$5*E8/'WA Oct 2023'!AQ2&lt;'WA Oct 2023'!M2+'WA Oct 2023'!L2),(0),(($C$5*E8/'WA Oct 2023'!AQ2-('WA Oct 2023'!M2+'WA Oct 2023'!L2))*'WA Oct 2023'!Y2/100))*'WA Oct 2023'!AQ2,IF(AND('WA Oct 2023'!L2&gt;0,'WA Oct 2023'!M2=""&gt;0),IF(($C$5*E8/'WA Oct 2023'!AQ2&lt;'WA Oct 2023'!L2),(0),($C$5*E8/'WA Oct 2023'!AQ2-'WA Oct 2023'!L2)*'WA Oct 2023'!X2/100)*'WA Oct 2023'!AQ2,0)))))</f>
        <v>0</v>
      </c>
      <c r="I8" s="113">
        <f>IF('WA Oct 2023'!K2="",($C$5*F8/'WA Oct 2023'!AR2*'WA Oct 2023'!AC2/100)*'WA Oct 2023'!AR2,IF($C$5*F8/'WA Oct 2023'!AR2&gt;='WA Oct 2023'!L2,('WA Oct 2023'!L2*'WA Oct 2023'!AC2/100)*'WA Oct 2023'!AR2,($C$5*F8/'WA Oct 2023'!AR2*'WA Oct 2023'!AC2/100)*'WA Oct 2023'!AR2))</f>
        <v>1936.363636363636</v>
      </c>
      <c r="J8" s="113">
        <f>IF(AND('WA Oct 2023'!P2&gt;0,'WA Oct 2023'!O2&gt;0),IF(($C$5*F8/'WA Oct 2023'!AR2&lt;SUM('WA Oct 2023'!L2:P2)),(0),($C$5*F8/'WA Oct 2023'!AR2-SUM('WA Oct 2023'!L2:P2))*'WA Oct 2023'!AB2/100)* 'WA Oct 2023'!AR2,IF(AND('WA Oct 2023'!O2&gt;0,'WA Oct 2023'!P2=""),IF(($C$5*F8/'WA Oct 2023'!AR2&lt; SUM('WA Oct 2023'!L2:O2)),(0),($C$5*F8/'WA Oct 2023'!AR2-SUM('WA Oct 2023'!L2:O2))*'WA Oct 2023'!AG2/100)* 'WA Oct 2023'!AR2,IF(AND('WA Oct 2023'!N2&gt;0,'WA Oct 2023'!O2=""),IF(($C$5*F8/'WA Oct 2023'!AR2&lt; SUM('WA Oct 2023'!L2:N2)),(0),($C$5*F8/'WA Oct 2023'!AR2-SUM('WA Oct 2023'!L2:N2))*'WA Oct 2023'!AF2/100)* 'WA Oct 2023'!AR2,IF(AND('WA Oct 2023'!M2&gt;0,'WA Oct 2023'!N2=""),IF(($C$5*F8/'WA Oct 2023'!AR2&lt;'WA Oct 2023'!M2+'WA Oct 2023'!L2),(0),(($C$5*F8/'WA Oct 2023'!AR2-('WA Oct 2023'!M2+'WA Oct 2023'!L2))*'WA Oct 2023'!AE2/100))*'WA Oct 2023'!AR2,IF(AND('WA Oct 2023'!L2&gt;0,'WA Oct 2023'!M2=""&gt;0),IF(($C$5*F8/'WA Oct 2023'!AR2&lt;'WA Oct 2023'!L2),(0),($C$5*F8/'WA Oct 2023'!AR2-'WA Oct 2023'!L2)*'WA Oct 2023'!AD2/100)*'WA Oct 2023'!AR2,0)))))</f>
        <v>0</v>
      </c>
      <c r="K8" s="162">
        <f>SUM(G8:J8)</f>
        <v>3872.7272727272721</v>
      </c>
      <c r="L8" s="187">
        <f>K8+D8</f>
        <v>4019.2249999999995</v>
      </c>
      <c r="M8" s="122">
        <f>L8*1.1</f>
        <v>4421.1475</v>
      </c>
      <c r="N8" s="116">
        <f>'WA Oct 2023'!AT2</f>
        <v>0</v>
      </c>
      <c r="O8" s="116">
        <f>'WA Oct 2023'!AU2</f>
        <v>0</v>
      </c>
      <c r="P8" s="116">
        <f>'WA Oct 2023'!AV2</f>
        <v>0</v>
      </c>
      <c r="Q8" s="116">
        <f>'WA Oct 2023'!AW2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4019.2249999999995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4019.2249999999995</v>
      </c>
      <c r="V8" s="115">
        <f t="shared" ref="V8:W12" si="1">T8*1.1</f>
        <v>4421.1475</v>
      </c>
      <c r="W8" s="265">
        <f t="shared" si="1"/>
        <v>4421.1475</v>
      </c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</row>
    <row r="9" spans="1:50" ht="20" customHeight="1" x14ac:dyDescent="0.2">
      <c r="A9" s="290"/>
      <c r="B9" s="63" t="str">
        <f>'WA Oct 2023'!F3</f>
        <v>AGL</v>
      </c>
      <c r="C9" s="119" t="str">
        <f>'WA Oct 2023'!G3</f>
        <v>Business Savers</v>
      </c>
      <c r="D9" s="120">
        <f>365*'WA Oct 2023'!H3/100</f>
        <v>152.80227272727271</v>
      </c>
      <c r="E9" s="184">
        <f>IF('WA Oct 2023'!AQ3=3,0.5,IF('WA Oct 2023'!AQ3=2,0.33,0))</f>
        <v>0.5</v>
      </c>
      <c r="F9" s="184">
        <f t="shared" ref="F9:F12" si="2">1-E9</f>
        <v>0.5</v>
      </c>
      <c r="G9" s="120">
        <f>IF('WA Oct 2023'!K3="",($C$5*E9/'WA Oct 2023'!AQ3*'WA Oct 2023'!W3/100)*'WA Oct 2023'!AQ3,IF($C$5*E9/'WA Oct 2023'!AQ3&gt;='WA Oct 2023'!L3,('WA Oct 2023'!L3*'WA Oct 2023'!W3/100)*'WA Oct 2023'!AQ3,($C$5*E9/'WA Oct 2023'!AQ3*'WA Oct 2023'!W3/100)*'WA Oct 2023'!AQ3))</f>
        <v>1981.818181818182</v>
      </c>
      <c r="H9" s="120">
        <f>IF(AND('WA Oct 2023'!P3&gt;0,'WA Oct 2023'!O3&gt;0),IF(($C$5*E9/'WA Oct 2023'!AQ3&lt;SUM('WA Oct 2023'!L3:P3)),(0),($C$5*E9/'WA Oct 2023'!AQ3-SUM('WA Oct 2023'!L3:P3))*'WA Oct 2023'!AB3/100)* 'WA Oct 2023'!AQ3,IF(AND('WA Oct 2023'!O3&gt;0,'WA Oct 2023'!P3=""),IF(($C$5*E9/'WA Oct 2023'!AQ3&lt; SUM('WA Oct 2023'!L3:O3)),(0),($C$5*E9/'WA Oct 2023'!AQ3-SUM('WA Oct 2023'!L3:O3))*'WA Oct 2023'!AA3/100)* 'WA Oct 2023'!AQ3,IF(AND('WA Oct 2023'!N3&gt;0,'WA Oct 2023'!O3=""),IF(($C$5*E9/'WA Oct 2023'!AQ3&lt; SUM('WA Oct 2023'!L3:N3)),(0),($C$5*E9/'WA Oct 2023'!AQ3-SUM('WA Oct 2023'!L3:N3))*'WA Oct 2023'!Z3/100)* 'WA Oct 2023'!AQ3,IF(AND('WA Oct 2023'!M3&gt;0,'WA Oct 2023'!N3=""),IF(($C$5*E9/'WA Oct 2023'!AQ3&lt;'WA Oct 2023'!M3+'WA Oct 2023'!L3),(0),(($C$5*E9/'WA Oct 2023'!AQ3-('WA Oct 2023'!M3+'WA Oct 2023'!L3))*'WA Oct 2023'!Y3/100))*'WA Oct 2023'!AQ3,IF(AND('WA Oct 2023'!L3&gt;0,'WA Oct 2023'!M3=""&gt;0),IF(($C$5*E9/'WA Oct 2023'!AQ3&lt;'WA Oct 2023'!L3),(0),($C$5*E9/'WA Oct 2023'!AQ3-'WA Oct 2023'!L3)*'WA Oct 2023'!X3/100)*'WA Oct 2023'!AQ3,0)))))</f>
        <v>0</v>
      </c>
      <c r="I9" s="120">
        <f>IF('WA Oct 2023'!K3="",($C$5*F9/'WA Oct 2023'!AR3*'WA Oct 2023'!AC3/100)*'WA Oct 2023'!AR3,IF($C$5*F9/'WA Oct 2023'!AR3&gt;='WA Oct 2023'!L3,('WA Oct 2023'!L3*'WA Oct 2023'!AC3/100)*'WA Oct 2023'!AR3,($C$5*F9/'WA Oct 2023'!AR3*'WA Oct 2023'!AC3/100)*'WA Oct 2023'!AR3))</f>
        <v>1981.818181818182</v>
      </c>
      <c r="J9" s="120">
        <f>IF(AND('WA Oct 2023'!P3&gt;0,'WA Oct 2023'!O3&gt;0),IF(($C$5*F9/'WA Oct 2023'!AR3&lt;SUM('WA Oct 2023'!L3:P3)),(0),($C$5*F9/'WA Oct 2023'!AR3-SUM('WA Oct 2023'!L3:P3))*'WA Oct 2023'!AB3/100)* 'WA Oct 2023'!AR3,IF(AND('WA Oct 2023'!O3&gt;0,'WA Oct 2023'!P3=""),IF(($C$5*F9/'WA Oct 2023'!AR3&lt; SUM('WA Oct 2023'!L3:O3)),(0),($C$5*F9/'WA Oct 2023'!AR3-SUM('WA Oct 2023'!L3:O3))*'WA Oct 2023'!AG3/100)* 'WA Oct 2023'!AR3,IF(AND('WA Oct 2023'!N3&gt;0,'WA Oct 2023'!O3=""),IF(($C$5*F9/'WA Oct 2023'!AR3&lt; SUM('WA Oct 2023'!L3:N3)),(0),($C$5*F9/'WA Oct 2023'!AR3-SUM('WA Oct 2023'!L3:N3))*'WA Oct 2023'!AF3/100)* 'WA Oct 2023'!AR3,IF(AND('WA Oct 2023'!M3&gt;0,'WA Oct 2023'!N3=""),IF(($C$5*F9/'WA Oct 2023'!AR3&lt;'WA Oct 2023'!M3+'WA Oct 2023'!L3),(0),(($C$5*F9/'WA Oct 2023'!AR3-('WA Oct 2023'!M3+'WA Oct 2023'!L3))*'WA Oct 2023'!AE3/100))*'WA Oct 2023'!AR3,IF(AND('WA Oct 2023'!L3&gt;0,'WA Oct 2023'!M3=""&gt;0),IF(($C$5*F9/'WA Oct 2023'!AR3&lt;'WA Oct 2023'!L3),(0),($C$5*F9/'WA Oct 2023'!AR3-'WA Oct 2023'!L3)*'WA Oct 2023'!AD3/100)*'WA Oct 2023'!AR3,0)))))</f>
        <v>0</v>
      </c>
      <c r="K9" s="162">
        <f t="shared" ref="K9:K12" si="3">SUM(G9:J9)</f>
        <v>3963.636363636364</v>
      </c>
      <c r="L9" s="187">
        <f t="shared" ref="L9:L12" si="4">K9+D9</f>
        <v>4116.4386363636368</v>
      </c>
      <c r="M9" s="122">
        <f t="shared" ref="M9:M12" si="5">L9*1.1</f>
        <v>4528.0825000000004</v>
      </c>
      <c r="N9" s="123">
        <f>'WA Oct 2023'!AT3</f>
        <v>0</v>
      </c>
      <c r="O9" s="123">
        <f>'WA Oct 2023'!AU3</f>
        <v>45</v>
      </c>
      <c r="P9" s="123">
        <f>'WA Oct 2023'!AV3</f>
        <v>0</v>
      </c>
      <c r="Q9" s="123">
        <f>'WA Oct 2023'!AW3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2332.8022727272728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2332.8022727272728</v>
      </c>
      <c r="V9" s="122">
        <f t="shared" si="1"/>
        <v>2566.0825000000004</v>
      </c>
      <c r="W9" s="266">
        <f t="shared" si="1"/>
        <v>2566.0825000000004</v>
      </c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</row>
    <row r="10" spans="1:50" ht="20" customHeight="1" thickBot="1" x14ac:dyDescent="0.25">
      <c r="A10" s="291"/>
      <c r="B10" s="65" t="str">
        <f>'WA Oct 2023'!F4</f>
        <v>Origin</v>
      </c>
      <c r="C10" s="65" t="str">
        <f>'WA Oct 2023'!G4</f>
        <v>Go Variable</v>
      </c>
      <c r="D10" s="95">
        <f>365*'WA Oct 2023'!H4/100</f>
        <v>50.43636363636363</v>
      </c>
      <c r="E10" s="185">
        <f>IF('WA Oct 2023'!AQ4=3,0.5,IF('WA Oct 2023'!AQ4=2,0.33,0))</f>
        <v>0.5</v>
      </c>
      <c r="F10" s="185">
        <f t="shared" si="2"/>
        <v>0.5</v>
      </c>
      <c r="G10" s="95">
        <f>IF('WA Oct 2023'!K4="",($C$5*E10/'WA Oct 2023'!AQ4*'WA Oct 2023'!W4/100)*'WA Oct 2023'!AQ4,IF($C$5*E10/'WA Oct 2023'!AQ4&gt;='WA Oct 2023'!L4,('WA Oct 2023'!L4*'WA Oct 2023'!W4/100)*'WA Oct 2023'!AQ4,($C$5*E10/'WA Oct 2023'!AQ4*'WA Oct 2023'!W4/100)*'WA Oct 2023'!AQ4))</f>
        <v>1390.909090909091</v>
      </c>
      <c r="H10" s="95">
        <f>IF(AND('WA Oct 2023'!P4&gt;0,'WA Oct 2023'!O4&gt;0),IF(($C$5*E10/'WA Oct 2023'!AQ4&lt;SUM('WA Oct 2023'!L4:P4)),(0),($C$5*E10/'WA Oct 2023'!AQ4-SUM('WA Oct 2023'!L4:P4))*'WA Oct 2023'!AB4/100)* 'WA Oct 2023'!AQ4,IF(AND('WA Oct 2023'!O4&gt;0,'WA Oct 2023'!P4=""),IF(($C$5*E10/'WA Oct 2023'!AQ4&lt; SUM('WA Oct 2023'!L4:O4)),(0),($C$5*E10/'WA Oct 2023'!AQ4-SUM('WA Oct 2023'!L4:O4))*'WA Oct 2023'!AA4/100)* 'WA Oct 2023'!AQ4,IF(AND('WA Oct 2023'!N4&gt;0,'WA Oct 2023'!O4=""),IF(($C$5*E10/'WA Oct 2023'!AQ4&lt; SUM('WA Oct 2023'!L4:N4)),(0),($C$5*E10/'WA Oct 2023'!AQ4-SUM('WA Oct 2023'!L4:N4))*'WA Oct 2023'!Z4/100)* 'WA Oct 2023'!AQ4,IF(AND('WA Oct 2023'!M4&gt;0,'WA Oct 2023'!N4=""),IF(($C$5*E10/'WA Oct 2023'!AQ4&lt;'WA Oct 2023'!M4+'WA Oct 2023'!L4),(0),(($C$5*E10/'WA Oct 2023'!AQ4-('WA Oct 2023'!M4+'WA Oct 2023'!L4))*'WA Oct 2023'!Y4/100))*'WA Oct 2023'!AQ4,IF(AND('WA Oct 2023'!L4&gt;0,'WA Oct 2023'!M4=""&gt;0),IF(($C$5*E10/'WA Oct 2023'!AQ4&lt;'WA Oct 2023'!L4),(0),($C$5*E10/'WA Oct 2023'!AQ4-'WA Oct 2023'!L4)*'WA Oct 2023'!X4/100)*'WA Oct 2023'!AQ4,0)))))</f>
        <v>0</v>
      </c>
      <c r="I10" s="95">
        <f>IF('WA Oct 2023'!K4="",($C$5*F10/'WA Oct 2023'!AR4*'WA Oct 2023'!AC4/100)*'WA Oct 2023'!AR4,IF($C$5*F10/'WA Oct 2023'!AR4&gt;='WA Oct 2023'!L4,('WA Oct 2023'!L4*'WA Oct 2023'!AC4/100)*'WA Oct 2023'!AR4,($C$5*F10/'WA Oct 2023'!AR4*'WA Oct 2023'!AC4/100)*'WA Oct 2023'!AR4))</f>
        <v>1390.909090909091</v>
      </c>
      <c r="J10" s="95">
        <f>IF(AND('WA Oct 2023'!P4&gt;0,'WA Oct 2023'!O4&gt;0),IF(($C$5*F10/'WA Oct 2023'!AR4&lt;SUM('WA Oct 2023'!L4:P4)),(0),($C$5*F10/'WA Oct 2023'!AR4-SUM('WA Oct 2023'!L4:P4))*'WA Oct 2023'!AB4/100)* 'WA Oct 2023'!AR4,IF(AND('WA Oct 2023'!O4&gt;0,'WA Oct 2023'!P4=""),IF(($C$5*F10/'WA Oct 2023'!AR4&lt; SUM('WA Oct 2023'!L4:O4)),(0),($C$5*F10/'WA Oct 2023'!AR4-SUM('WA Oct 2023'!L4:O4))*'WA Oct 2023'!AG4/100)* 'WA Oct 2023'!AR4,IF(AND('WA Oct 2023'!N4&gt;0,'WA Oct 2023'!O4=""),IF(($C$5*F10/'WA Oct 2023'!AR4&lt; SUM('WA Oct 2023'!L4:N4)),(0),($C$5*F10/'WA Oct 2023'!AR4-SUM('WA Oct 2023'!L4:N4))*'WA Oct 2023'!AF4/100)* 'WA Oct 2023'!AR4,IF(AND('WA Oct 2023'!M4&gt;0,'WA Oct 2023'!N4=""),IF(($C$5*F10/'WA Oct 2023'!AR4&lt;'WA Oct 2023'!M4+'WA Oct 2023'!L4),(0),(($C$5*F10/'WA Oct 2023'!AR4-('WA Oct 2023'!M4+'WA Oct 2023'!L4))*'WA Oct 2023'!AE4/100))*'WA Oct 2023'!AR4,IF(AND('WA Oct 2023'!L4&gt;0,'WA Oct 2023'!M4=""&gt;0),IF(($C$5*F10/'WA Oct 2023'!AR4&lt;'WA Oct 2023'!L4),(0),($C$5*F10/'WA Oct 2023'!AR4-'WA Oct 2023'!L4)*'WA Oct 2023'!AD4/100)*'WA Oct 2023'!AR4,0)))))</f>
        <v>0</v>
      </c>
      <c r="K10" s="163">
        <f t="shared" si="3"/>
        <v>2781.818181818182</v>
      </c>
      <c r="L10" s="188">
        <f t="shared" si="4"/>
        <v>2832.2545454545457</v>
      </c>
      <c r="M10" s="97">
        <f t="shared" si="5"/>
        <v>3115.4800000000005</v>
      </c>
      <c r="N10" s="98">
        <f>'WA Oct 2023'!AT4</f>
        <v>0</v>
      </c>
      <c r="O10" s="98">
        <f>'WA Oct 2023'!AU4</f>
        <v>0</v>
      </c>
      <c r="P10" s="98">
        <f>'WA Oct 2023'!AV4</f>
        <v>0</v>
      </c>
      <c r="Q10" s="98">
        <f>'WA Oct 2023'!AW4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2832.2545454545457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2832.2545454545457</v>
      </c>
      <c r="V10" s="97">
        <f t="shared" si="1"/>
        <v>3115.4800000000005</v>
      </c>
      <c r="W10" s="267">
        <f t="shared" si="1"/>
        <v>3115.4800000000005</v>
      </c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</row>
    <row r="11" spans="1:50" ht="20" customHeight="1" thickTop="1" thickBot="1" x14ac:dyDescent="0.25">
      <c r="A11" s="196" t="str">
        <f>'WA Oct 2023'!D5</f>
        <v>Albany</v>
      </c>
      <c r="B11" s="65" t="str">
        <f>'WA Oct 2023'!F5</f>
        <v>Alinta Energy</v>
      </c>
      <c r="C11" s="65" t="str">
        <f>'WA Oct 2023'!G5</f>
        <v>Business</v>
      </c>
      <c r="D11" s="95">
        <f>365*'WA Oct 2023'!H5/100</f>
        <v>163.51999999999998</v>
      </c>
      <c r="E11" s="185">
        <f>IF('WA Oct 2023'!AQ5=3,0.5,IF('WA Oct 2023'!AQ5=2,0.33,0))</f>
        <v>0.5</v>
      </c>
      <c r="F11" s="185">
        <f t="shared" si="2"/>
        <v>0.5</v>
      </c>
      <c r="G11" s="96">
        <f>IF('WA Oct 2023'!K5="",($C$5*E11/'WA Oct 2023'!AQ5*'WA Oct 2023'!W5/100)*'WA Oct 2023'!AQ5,IF($C$5*E11/'WA Oct 2023'!AQ5&gt;='WA Oct 2023'!L5,('WA Oct 2023'!L5*'WA Oct 2023'!W5/100)*'WA Oct 2023'!AQ5,($C$5*E11/'WA Oct 2023'!AQ5*'WA Oct 2023'!W5/100)*'WA Oct 2023'!AQ5))</f>
        <v>2420</v>
      </c>
      <c r="H11" s="96">
        <f>IF(AND('WA Oct 2023'!P5&gt;0,'WA Oct 2023'!O5&gt;0),IF(($C$5*E11/'WA Oct 2023'!AQ5&lt;SUM('WA Oct 2023'!L5:P5)),(0),($C$5*E11/'WA Oct 2023'!AQ5-SUM('WA Oct 2023'!L5:P5))*'WA Oct 2023'!AB5/100)* 'WA Oct 2023'!AQ5,IF(AND('WA Oct 2023'!O5&gt;0,'WA Oct 2023'!P5=""),IF(($C$5*E11/'WA Oct 2023'!AQ5&lt; SUM('WA Oct 2023'!L5:O5)),(0),($C$5*E11/'WA Oct 2023'!AQ5-SUM('WA Oct 2023'!L5:O5))*'WA Oct 2023'!AA5/100)* 'WA Oct 2023'!AQ5,IF(AND('WA Oct 2023'!N5&gt;0,'WA Oct 2023'!O5=""),IF(($C$5*E11/'WA Oct 2023'!AQ5&lt; SUM('WA Oct 2023'!L5:N5)),(0),($C$5*E11/'WA Oct 2023'!AQ5-SUM('WA Oct 2023'!L5:N5))*'WA Oct 2023'!Z5/100)* 'WA Oct 2023'!AQ5,IF(AND('WA Oct 2023'!M5&gt;0,'WA Oct 2023'!N5=""),IF(($C$5*E11/'WA Oct 2023'!AQ5&lt;'WA Oct 2023'!M5+'WA Oct 2023'!L5),(0),(($C$5*E11/'WA Oct 2023'!AQ5-('WA Oct 2023'!M5+'WA Oct 2023'!L5))*'WA Oct 2023'!Y5/100))*'WA Oct 2023'!AQ5,IF(AND('WA Oct 2023'!L5&gt;0,'WA Oct 2023'!M5=""&gt;0),IF(($C$5*E11/'WA Oct 2023'!AQ5&lt;'WA Oct 2023'!L5),(0),($C$5*E11/'WA Oct 2023'!AQ5-'WA Oct 2023'!L5)*'WA Oct 2023'!X5/100)*'WA Oct 2023'!AQ5,0)))))</f>
        <v>0</v>
      </c>
      <c r="I11" s="96">
        <f>IF('WA Oct 2023'!K5="",($C$5*F11/'WA Oct 2023'!AR5*'WA Oct 2023'!AC5/100)*'WA Oct 2023'!AR5,IF($C$5*F11/'WA Oct 2023'!AR5&gt;='WA Oct 2023'!L5,('WA Oct 2023'!L5*'WA Oct 2023'!AC5/100)*'WA Oct 2023'!AR5,($C$5*F11/'WA Oct 2023'!AR5*'WA Oct 2023'!AC5/100)*'WA Oct 2023'!AR5))</f>
        <v>2420</v>
      </c>
      <c r="J11" s="96">
        <f>IF(AND('WA Oct 2023'!P5&gt;0,'WA Oct 2023'!O5&gt;0),IF(($C$5*F11/'WA Oct 2023'!AR5&lt;SUM('WA Oct 2023'!L5:P5)),(0),($C$5*F11/'WA Oct 2023'!AR5-SUM('WA Oct 2023'!L5:P5))*'WA Oct 2023'!AB5/100)* 'WA Oct 2023'!AR5,IF(AND('WA Oct 2023'!O5&gt;0,'WA Oct 2023'!P5=""),IF(($C$5*F11/'WA Oct 2023'!AR5&lt; SUM('WA Oct 2023'!L5:O5)),(0),($C$5*F11/'WA Oct 2023'!AR5-SUM('WA Oct 2023'!L5:O5))*'WA Oct 2023'!AG5/100)* 'WA Oct 2023'!AR5,IF(AND('WA Oct 2023'!N5&gt;0,'WA Oct 2023'!O5=""),IF(($C$5*F11/'WA Oct 2023'!AR5&lt; SUM('WA Oct 2023'!L5:N5)),(0),($C$5*F11/'WA Oct 2023'!AR5-SUM('WA Oct 2023'!L5:N5))*'WA Oct 2023'!AF5/100)* 'WA Oct 2023'!AR5,IF(AND('WA Oct 2023'!M5&gt;0,'WA Oct 2023'!N5=""),IF(($C$5*F11/'WA Oct 2023'!AR5&lt;'WA Oct 2023'!M5+'WA Oct 2023'!L5),(0),(($C$5*F11/'WA Oct 2023'!AR5-('WA Oct 2023'!M5+'WA Oct 2023'!L5))*'WA Oct 2023'!AE5/100))*'WA Oct 2023'!AR5,IF(AND('WA Oct 2023'!L5&gt;0,'WA Oct 2023'!M5=""&gt;0),IF(($C$5*F11/'WA Oct 2023'!AR5&lt;'WA Oct 2023'!L5),(0),($C$5*F11/'WA Oct 2023'!AR5-'WA Oct 2023'!L5)*'WA Oct 2023'!AD5/100)*'WA Oct 2023'!AR5,0)))))</f>
        <v>0</v>
      </c>
      <c r="K11" s="163">
        <f t="shared" si="3"/>
        <v>4840</v>
      </c>
      <c r="L11" s="188">
        <f t="shared" si="4"/>
        <v>5003.5200000000004</v>
      </c>
      <c r="M11" s="164">
        <f t="shared" si="5"/>
        <v>5503.8720000000012</v>
      </c>
      <c r="N11" s="98">
        <f>'WA Oct 2023'!AT5</f>
        <v>0</v>
      </c>
      <c r="O11" s="98">
        <f>'WA Oct 2023'!AU5</f>
        <v>0</v>
      </c>
      <c r="P11" s="98">
        <f>'WA Oct 2023'!AV5</f>
        <v>0</v>
      </c>
      <c r="Q11" s="98">
        <f>'WA Oct 2023'!AW5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5003.5200000000004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5003.5200000000004</v>
      </c>
      <c r="V11" s="97">
        <f t="shared" si="1"/>
        <v>5503.8720000000012</v>
      </c>
      <c r="W11" s="267">
        <f t="shared" si="1"/>
        <v>5503.8720000000012</v>
      </c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</row>
    <row r="12" spans="1:50" ht="20" customHeight="1" thickTop="1" thickBot="1" x14ac:dyDescent="0.25">
      <c r="A12" s="197" t="str">
        <f>'WA Oct 2023'!D6</f>
        <v>Kalgoorlie</v>
      </c>
      <c r="B12" s="103" t="str">
        <f>'WA Oct 2023'!F6</f>
        <v>Alinta Energy</v>
      </c>
      <c r="C12" s="103" t="str">
        <f>'WA Oct 2023'!G6</f>
        <v>Business</v>
      </c>
      <c r="D12" s="104">
        <f>365*'WA Oct 2023'!H6/100</f>
        <v>257.21550000000002</v>
      </c>
      <c r="E12" s="186">
        <f>IF('WA Oct 2023'!AQ6=3,0.5,IF('WA Oct 2023'!AQ6=2,0.33,0))</f>
        <v>0.5</v>
      </c>
      <c r="F12" s="186">
        <f t="shared" si="2"/>
        <v>0.5</v>
      </c>
      <c r="G12" s="106">
        <f>IF('WA Oct 2023'!K6="",($C$5*E12/'WA Oct 2023'!AQ6*'WA Oct 2023'!W6/100)*'WA Oct 2023'!AQ6,IF($C$5*E12/'WA Oct 2023'!AQ6&gt;='WA Oct 2023'!L6,('WA Oct 2023'!L6*'WA Oct 2023'!W6/100)*'WA Oct 2023'!AQ6,($C$5*E12/'WA Oct 2023'!AQ6*'WA Oct 2023'!W6/100)*'WA Oct 2023'!AQ6))</f>
        <v>1755</v>
      </c>
      <c r="H12" s="106">
        <f>IF(AND('WA Oct 2023'!P6&gt;0,'WA Oct 2023'!O6&gt;0),IF(($C$5*E12/'WA Oct 2023'!AQ6&lt;SUM('WA Oct 2023'!L6:P6)),(0),($C$5*E12/'WA Oct 2023'!AQ6-SUM('WA Oct 2023'!L6:P6))*'WA Oct 2023'!AB6/100)* 'WA Oct 2023'!AQ6,IF(AND('WA Oct 2023'!O6&gt;0,'WA Oct 2023'!P6=""),IF(($C$5*E12/'WA Oct 2023'!AQ6&lt; SUM('WA Oct 2023'!L6:O6)),(0),($C$5*E12/'WA Oct 2023'!AQ6-SUM('WA Oct 2023'!L6:O6))*'WA Oct 2023'!AA6/100)* 'WA Oct 2023'!AQ6,IF(AND('WA Oct 2023'!N6&gt;0,'WA Oct 2023'!O6=""),IF(($C$5*E12/'WA Oct 2023'!AQ6&lt; SUM('WA Oct 2023'!L6:N6)),(0),($C$5*E12/'WA Oct 2023'!AQ6-SUM('WA Oct 2023'!L6:N6))*'WA Oct 2023'!Z6/100)* 'WA Oct 2023'!AQ6,IF(AND('WA Oct 2023'!M6&gt;0,'WA Oct 2023'!N6=""),IF(($C$5*E12/'WA Oct 2023'!AQ6&lt;'WA Oct 2023'!M6+'WA Oct 2023'!L6),(0),(($C$5*E12/'WA Oct 2023'!AQ6-('WA Oct 2023'!M6+'WA Oct 2023'!L6))*'WA Oct 2023'!Y6/100))*'WA Oct 2023'!AQ6,IF(AND('WA Oct 2023'!L6&gt;0,'WA Oct 2023'!M6=""&gt;0),IF(($C$5*E12/'WA Oct 2023'!AQ6&lt;'WA Oct 2023'!L6),(0),($C$5*E12/'WA Oct 2023'!AQ6-'WA Oct 2023'!L6)*'WA Oct 2023'!X6/100)*'WA Oct 2023'!AQ6,0)))))</f>
        <v>0</v>
      </c>
      <c r="I12" s="106">
        <f>IF('WA Oct 2023'!K6="",($C$5*F12/'WA Oct 2023'!AR6*'WA Oct 2023'!AC6/100)*'WA Oct 2023'!AR6,IF($C$5*F12/'WA Oct 2023'!AR6&gt;='WA Oct 2023'!L6,('WA Oct 2023'!L6*'WA Oct 2023'!AC6/100)*'WA Oct 2023'!AR6,($C$5*F12/'WA Oct 2023'!AR6*'WA Oct 2023'!AC6/100)*'WA Oct 2023'!AR6))</f>
        <v>1755</v>
      </c>
      <c r="J12" s="106">
        <f>IF(AND('WA Oct 2023'!P6&gt;0,'WA Oct 2023'!O6&gt;0),IF(($C$5*F12/'WA Oct 2023'!AR6&lt;SUM('WA Oct 2023'!L6:P6)),(0),($C$5*F12/'WA Oct 2023'!AR6-SUM('WA Oct 2023'!L6:P6))*'WA Oct 2023'!AB6/100)* 'WA Oct 2023'!AR6,IF(AND('WA Oct 2023'!O6&gt;0,'WA Oct 2023'!P6=""),IF(($C$5*F12/'WA Oct 2023'!AR6&lt; SUM('WA Oct 2023'!L6:O6)),(0),($C$5*F12/'WA Oct 2023'!AR6-SUM('WA Oct 2023'!L6:O6))*'WA Oct 2023'!AG6/100)* 'WA Oct 2023'!AR6,IF(AND('WA Oct 2023'!N6&gt;0,'WA Oct 2023'!O6=""),IF(($C$5*F12/'WA Oct 2023'!AR6&lt; SUM('WA Oct 2023'!L6:N6)),(0),($C$5*F12/'WA Oct 2023'!AR6-SUM('WA Oct 2023'!L6:N6))*'WA Oct 2023'!AF6/100)* 'WA Oct 2023'!AR6,IF(AND('WA Oct 2023'!M6&gt;0,'WA Oct 2023'!N6=""),IF(($C$5*F12/'WA Oct 2023'!AR6&lt;'WA Oct 2023'!M6+'WA Oct 2023'!L6),(0),(($C$5*F12/'WA Oct 2023'!AR6-('WA Oct 2023'!M6+'WA Oct 2023'!L6))*'WA Oct 2023'!AE6/100))*'WA Oct 2023'!AR6,IF(AND('WA Oct 2023'!L6&gt;0,'WA Oct 2023'!M6=""&gt;0),IF(($C$5*F12/'WA Oct 2023'!AR6&lt;'WA Oct 2023'!L6),(0),($C$5*F12/'WA Oct 2023'!AR6-'WA Oct 2023'!L6)*'WA Oct 2023'!AD6/100)*'WA Oct 2023'!AR6,0)))))</f>
        <v>0</v>
      </c>
      <c r="K12" s="165">
        <f t="shared" si="3"/>
        <v>3510</v>
      </c>
      <c r="L12" s="189">
        <f t="shared" si="4"/>
        <v>3767.2155000000002</v>
      </c>
      <c r="M12" s="166">
        <f t="shared" si="5"/>
        <v>4143.9370500000005</v>
      </c>
      <c r="N12" s="108">
        <f>'WA Oct 2023'!AT6</f>
        <v>0</v>
      </c>
      <c r="O12" s="108">
        <f>'WA Oct 2023'!AU6</f>
        <v>0</v>
      </c>
      <c r="P12" s="108">
        <f>'WA Oct 2023'!AV6</f>
        <v>0</v>
      </c>
      <c r="Q12" s="108">
        <f>'WA Oct 2023'!AW6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3767.2155000000002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3767.2155000000002</v>
      </c>
      <c r="V12" s="173">
        <f t="shared" si="1"/>
        <v>4143.9370500000005</v>
      </c>
      <c r="W12" s="268">
        <f t="shared" si="1"/>
        <v>4143.9370500000005</v>
      </c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</row>
    <row r="13" spans="1:50" x14ac:dyDescent="0.2">
      <c r="A13" s="273"/>
      <c r="B13" s="273"/>
      <c r="C13" s="273"/>
      <c r="D13" s="273"/>
      <c r="E13" s="274"/>
      <c r="F13" s="274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</row>
    <row r="14" spans="1:50" x14ac:dyDescent="0.2">
      <c r="A14" s="273"/>
      <c r="B14" s="273"/>
      <c r="C14" s="273"/>
      <c r="D14" s="273"/>
      <c r="E14" s="274"/>
      <c r="F14" s="274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</row>
    <row r="15" spans="1:50" x14ac:dyDescent="0.2">
      <c r="A15" s="273"/>
      <c r="B15" s="273"/>
      <c r="C15" s="273"/>
      <c r="D15" s="273"/>
      <c r="E15" s="274"/>
      <c r="F15" s="274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</row>
    <row r="16" spans="1:50" x14ac:dyDescent="0.2">
      <c r="A16" s="273"/>
      <c r="B16" s="273"/>
      <c r="C16" s="273"/>
      <c r="D16" s="273"/>
      <c r="E16" s="274"/>
      <c r="F16" s="274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</row>
    <row r="17" spans="1:50" x14ac:dyDescent="0.2">
      <c r="A17" s="273"/>
      <c r="B17" s="273"/>
      <c r="C17" s="273"/>
      <c r="D17" s="273"/>
      <c r="E17" s="274"/>
      <c r="F17" s="274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</row>
    <row r="18" spans="1:50" x14ac:dyDescent="0.2">
      <c r="A18" s="273"/>
      <c r="B18" s="273"/>
      <c r="C18" s="273"/>
      <c r="D18" s="273"/>
      <c r="E18" s="274"/>
      <c r="F18" s="274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</row>
    <row r="19" spans="1:50" x14ac:dyDescent="0.2">
      <c r="A19" s="273"/>
      <c r="B19" s="273"/>
      <c r="C19" s="273"/>
      <c r="D19" s="273"/>
      <c r="E19" s="274"/>
      <c r="F19" s="274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</row>
    <row r="20" spans="1:50" x14ac:dyDescent="0.2">
      <c r="A20" s="273"/>
      <c r="B20" s="273"/>
      <c r="C20" s="273"/>
      <c r="D20" s="273"/>
      <c r="E20" s="274"/>
      <c r="F20" s="274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</row>
    <row r="21" spans="1:50" x14ac:dyDescent="0.2">
      <c r="A21" s="273"/>
      <c r="B21" s="273"/>
      <c r="C21" s="273"/>
      <c r="D21" s="273"/>
      <c r="E21" s="274"/>
      <c r="F21" s="274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</row>
    <row r="22" spans="1:50" x14ac:dyDescent="0.2">
      <c r="A22" s="273"/>
      <c r="B22" s="273"/>
      <c r="C22" s="273"/>
      <c r="D22" s="273"/>
      <c r="E22" s="274"/>
      <c r="F22" s="274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</row>
    <row r="23" spans="1:50" x14ac:dyDescent="0.2">
      <c r="A23" s="273"/>
      <c r="B23" s="273"/>
      <c r="C23" s="273"/>
      <c r="D23" s="273"/>
      <c r="E23" s="274"/>
      <c r="F23" s="274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</row>
    <row r="24" spans="1:50" x14ac:dyDescent="0.2">
      <c r="A24" s="273"/>
      <c r="B24" s="273"/>
      <c r="C24" s="273"/>
      <c r="D24" s="273"/>
      <c r="E24" s="274"/>
      <c r="F24" s="274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</row>
    <row r="25" spans="1:50" x14ac:dyDescent="0.2">
      <c r="A25" s="273"/>
      <c r="B25" s="273"/>
      <c r="C25" s="273"/>
      <c r="D25" s="273"/>
      <c r="E25" s="274"/>
      <c r="F25" s="274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</row>
    <row r="26" spans="1:50" x14ac:dyDescent="0.2">
      <c r="A26" s="273"/>
      <c r="B26" s="273"/>
      <c r="C26" s="273"/>
      <c r="D26" s="273"/>
      <c r="E26" s="274"/>
      <c r="F26" s="274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</row>
    <row r="27" spans="1:50" x14ac:dyDescent="0.2">
      <c r="A27" s="273"/>
      <c r="B27" s="273"/>
      <c r="C27" s="273"/>
      <c r="D27" s="273"/>
      <c r="E27" s="274"/>
      <c r="F27" s="274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</row>
    <row r="28" spans="1:50" x14ac:dyDescent="0.2">
      <c r="A28" s="273"/>
      <c r="B28" s="273"/>
      <c r="C28" s="273"/>
      <c r="D28" s="273"/>
      <c r="E28" s="274"/>
      <c r="F28" s="274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</row>
    <row r="29" spans="1:50" x14ac:dyDescent="0.2">
      <c r="A29" s="273"/>
      <c r="B29" s="273"/>
      <c r="C29" s="273"/>
      <c r="D29" s="273"/>
      <c r="E29" s="274"/>
      <c r="F29" s="274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</row>
    <row r="30" spans="1:50" x14ac:dyDescent="0.2">
      <c r="A30" s="273"/>
      <c r="B30" s="273"/>
      <c r="C30" s="273"/>
      <c r="D30" s="273"/>
      <c r="E30" s="274"/>
      <c r="F30" s="274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</row>
    <row r="31" spans="1:50" x14ac:dyDescent="0.2">
      <c r="A31" s="273"/>
      <c r="B31" s="273"/>
      <c r="C31" s="273"/>
      <c r="D31" s="273"/>
      <c r="E31" s="274"/>
      <c r="F31" s="274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</row>
    <row r="32" spans="1:50" x14ac:dyDescent="0.2">
      <c r="A32" s="273"/>
      <c r="B32" s="273"/>
      <c r="C32" s="273"/>
      <c r="D32" s="273"/>
      <c r="E32" s="274"/>
      <c r="F32" s="274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</row>
    <row r="33" spans="1:50" x14ac:dyDescent="0.2">
      <c r="A33" s="273"/>
      <c r="B33" s="273"/>
      <c r="C33" s="273"/>
      <c r="D33" s="273"/>
      <c r="E33" s="274"/>
      <c r="F33" s="274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</row>
    <row r="34" spans="1:50" x14ac:dyDescent="0.2">
      <c r="A34" s="273"/>
      <c r="B34" s="273"/>
      <c r="C34" s="273"/>
      <c r="D34" s="273"/>
      <c r="E34" s="274"/>
      <c r="F34" s="274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</row>
    <row r="35" spans="1:50" x14ac:dyDescent="0.2">
      <c r="A35" s="273"/>
      <c r="B35" s="273"/>
      <c r="C35" s="273"/>
      <c r="D35" s="273"/>
      <c r="E35" s="274"/>
      <c r="F35" s="274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</row>
    <row r="36" spans="1:50" x14ac:dyDescent="0.2">
      <c r="A36" s="273"/>
      <c r="B36" s="273"/>
      <c r="C36" s="273"/>
      <c r="D36" s="273"/>
      <c r="E36" s="274"/>
      <c r="F36" s="274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</row>
    <row r="37" spans="1:50" x14ac:dyDescent="0.2">
      <c r="A37" s="273"/>
      <c r="B37" s="273"/>
      <c r="C37" s="273"/>
      <c r="D37" s="273"/>
      <c r="E37" s="274"/>
      <c r="F37" s="274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</row>
    <row r="38" spans="1:50" x14ac:dyDescent="0.2">
      <c r="A38" s="273"/>
      <c r="B38" s="273"/>
      <c r="C38" s="273"/>
      <c r="D38" s="273"/>
      <c r="E38" s="274"/>
      <c r="F38" s="274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</row>
    <row r="39" spans="1:50" x14ac:dyDescent="0.2">
      <c r="A39" s="273"/>
      <c r="B39" s="273"/>
      <c r="C39" s="273"/>
      <c r="D39" s="273"/>
      <c r="E39" s="274"/>
      <c r="F39" s="274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</row>
    <row r="40" spans="1:50" x14ac:dyDescent="0.2">
      <c r="A40" s="273"/>
      <c r="B40" s="273"/>
      <c r="C40" s="273"/>
      <c r="D40" s="273"/>
      <c r="E40" s="274"/>
      <c r="F40" s="274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</row>
    <row r="41" spans="1:50" x14ac:dyDescent="0.2">
      <c r="A41" s="273"/>
      <c r="B41" s="273"/>
      <c r="C41" s="273"/>
      <c r="D41" s="273"/>
      <c r="E41" s="274"/>
      <c r="F41" s="274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</row>
    <row r="42" spans="1:50" x14ac:dyDescent="0.2">
      <c r="A42" s="273"/>
      <c r="B42" s="273"/>
      <c r="C42" s="273"/>
      <c r="D42" s="273"/>
      <c r="E42" s="274"/>
      <c r="F42" s="274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</row>
    <row r="43" spans="1:50" x14ac:dyDescent="0.2">
      <c r="A43" s="273"/>
      <c r="B43" s="273"/>
      <c r="C43" s="273"/>
      <c r="D43" s="273"/>
      <c r="E43" s="274"/>
      <c r="F43" s="274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</row>
    <row r="44" spans="1:50" x14ac:dyDescent="0.2">
      <c r="A44" s="273"/>
      <c r="B44" s="273"/>
      <c r="C44" s="273"/>
      <c r="D44" s="273"/>
      <c r="E44" s="274"/>
      <c r="F44" s="274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</row>
    <row r="45" spans="1:50" x14ac:dyDescent="0.2">
      <c r="A45" s="273"/>
      <c r="B45" s="273"/>
      <c r="C45" s="273"/>
      <c r="D45" s="273"/>
      <c r="E45" s="274"/>
      <c r="F45" s="274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</row>
    <row r="46" spans="1:50" x14ac:dyDescent="0.2">
      <c r="A46" s="273"/>
      <c r="B46" s="273"/>
      <c r="C46" s="273"/>
      <c r="D46" s="273"/>
      <c r="E46" s="274"/>
      <c r="F46" s="274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</row>
    <row r="47" spans="1:50" x14ac:dyDescent="0.2">
      <c r="A47" s="273"/>
      <c r="B47" s="273"/>
      <c r="C47" s="273"/>
      <c r="D47" s="273"/>
      <c r="E47" s="274"/>
      <c r="F47" s="274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</row>
    <row r="48" spans="1:50" x14ac:dyDescent="0.2">
      <c r="A48" s="273"/>
      <c r="B48" s="273"/>
      <c r="C48" s="273"/>
      <c r="D48" s="273"/>
      <c r="E48" s="274"/>
      <c r="F48" s="274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</row>
    <row r="49" spans="1:50" x14ac:dyDescent="0.2">
      <c r="A49" s="273"/>
      <c r="B49" s="273"/>
      <c r="C49" s="273"/>
      <c r="D49" s="273"/>
      <c r="E49" s="274"/>
      <c r="F49" s="274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</row>
    <row r="50" spans="1:50" x14ac:dyDescent="0.2">
      <c r="A50" s="273"/>
      <c r="B50" s="273"/>
      <c r="C50" s="273"/>
      <c r="D50" s="273"/>
      <c r="E50" s="274"/>
      <c r="F50" s="274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</row>
    <row r="51" spans="1:50" x14ac:dyDescent="0.2">
      <c r="A51" s="273"/>
      <c r="B51" s="273"/>
      <c r="C51" s="273"/>
      <c r="D51" s="273"/>
      <c r="E51" s="274"/>
      <c r="F51" s="274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</row>
    <row r="52" spans="1:50" x14ac:dyDescent="0.2">
      <c r="A52" s="273"/>
      <c r="B52" s="273"/>
      <c r="C52" s="273"/>
      <c r="D52" s="273"/>
      <c r="E52" s="274"/>
      <c r="F52" s="274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</row>
    <row r="53" spans="1:50" x14ac:dyDescent="0.2">
      <c r="A53" s="273"/>
      <c r="B53" s="273"/>
      <c r="C53" s="273"/>
      <c r="D53" s="273"/>
      <c r="E53" s="274"/>
      <c r="F53" s="274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</row>
    <row r="54" spans="1:50" x14ac:dyDescent="0.2">
      <c r="A54" s="273"/>
      <c r="B54" s="273"/>
      <c r="C54" s="273"/>
      <c r="D54" s="273"/>
      <c r="E54" s="274"/>
      <c r="F54" s="274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</row>
    <row r="55" spans="1:50" x14ac:dyDescent="0.2">
      <c r="A55" s="273"/>
      <c r="B55" s="273"/>
      <c r="C55" s="273"/>
      <c r="D55" s="273"/>
      <c r="E55" s="274"/>
      <c r="F55" s="274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</row>
  </sheetData>
  <sheetProtection algorithmName="SHA-512" hashValue="OBwCgcg17L1RyfY5R2R4MF3xmpab5SgNCp1urXhi79F5TxEJDcPYHDOhxf2haeHpmHlwA+eZWe1a/w3Hq/MO1w==" saltValue="0OP8zohpC6tXi7aDuG5O8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CC25-7A1C-2841-A813-AAF230620F01}">
  <sheetPr codeName="Sheet12"/>
  <dimension ref="A1:BE6"/>
  <sheetViews>
    <sheetView topLeftCell="AL1"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81">
        <v>43202</v>
      </c>
      <c r="C2" s="30" t="s">
        <v>64</v>
      </c>
      <c r="D2" s="2" t="s">
        <v>65</v>
      </c>
      <c r="E2" s="1">
        <v>42917</v>
      </c>
      <c r="F2" s="30" t="s">
        <v>66</v>
      </c>
      <c r="G2" s="2" t="s">
        <v>51</v>
      </c>
      <c r="H2" s="2">
        <v>35.72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81">
        <v>43202</v>
      </c>
      <c r="C3" s="30" t="s">
        <v>64</v>
      </c>
      <c r="D3" s="2" t="s">
        <v>65</v>
      </c>
      <c r="E3" s="1">
        <v>43101</v>
      </c>
      <c r="F3" s="30" t="s">
        <v>114</v>
      </c>
      <c r="G3" s="2" t="s">
        <v>115</v>
      </c>
      <c r="H3" s="2">
        <v>16.809999999999999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25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81">
        <v>43202</v>
      </c>
      <c r="C4" s="30" t="s">
        <v>64</v>
      </c>
      <c r="D4" s="2" t="s">
        <v>65</v>
      </c>
      <c r="E4" s="1">
        <v>43101</v>
      </c>
      <c r="F4" s="30" t="s">
        <v>119</v>
      </c>
      <c r="G4" s="2" t="s">
        <v>120</v>
      </c>
      <c r="H4" s="2">
        <v>16.82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32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81">
        <v>43202</v>
      </c>
      <c r="C5" s="30" t="s">
        <v>64</v>
      </c>
      <c r="D5" s="2" t="s">
        <v>70</v>
      </c>
      <c r="E5" s="1">
        <v>42917</v>
      </c>
      <c r="F5" s="30" t="s">
        <v>66</v>
      </c>
      <c r="G5" s="2" t="s">
        <v>51</v>
      </c>
      <c r="H5" s="2">
        <v>39.78</v>
      </c>
      <c r="I5" s="31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81">
        <v>43202</v>
      </c>
      <c r="C6" s="30" t="s">
        <v>64</v>
      </c>
      <c r="D6" s="2" t="s">
        <v>71</v>
      </c>
      <c r="E6" s="1">
        <v>42917</v>
      </c>
      <c r="F6" s="30" t="s">
        <v>66</v>
      </c>
      <c r="G6" s="2" t="s">
        <v>51</v>
      </c>
      <c r="H6" s="2">
        <v>62.19</v>
      </c>
      <c r="I6" s="31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btXx3eeil0kRwczYuVmVzEBwSS9tG+OK6vKEAmlktfJiTJMDvqhwHTbvFXLhGietpqNWakzKodkwTCEdrpm3wA==" saltValue="pDcEpdHKIdYXaghkkE4CYw==" spinCount="100000" sheet="1" objects="1" scenarios="1"/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43012</v>
      </c>
      <c r="C2" s="30" t="s">
        <v>64</v>
      </c>
      <c r="D2" s="2" t="s">
        <v>65</v>
      </c>
      <c r="E2" s="1">
        <v>42917</v>
      </c>
      <c r="F2" s="30" t="s">
        <v>66</v>
      </c>
      <c r="G2" s="2" t="s">
        <v>51</v>
      </c>
      <c r="H2" s="2">
        <v>35.72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1">
        <v>43012</v>
      </c>
      <c r="C3" s="30" t="s">
        <v>64</v>
      </c>
      <c r="D3" s="2" t="s">
        <v>65</v>
      </c>
      <c r="E3" s="1">
        <v>42917</v>
      </c>
      <c r="F3" s="30" t="s">
        <v>114</v>
      </c>
      <c r="G3" s="2" t="s">
        <v>115</v>
      </c>
      <c r="H3" s="2">
        <v>35.299999999999997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25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1">
        <v>43066</v>
      </c>
      <c r="C4" s="30" t="s">
        <v>64</v>
      </c>
      <c r="D4" s="2" t="s">
        <v>65</v>
      </c>
      <c r="E4" s="1">
        <v>43026</v>
      </c>
      <c r="F4" s="30" t="s">
        <v>119</v>
      </c>
      <c r="G4" s="2" t="s">
        <v>120</v>
      </c>
      <c r="H4" s="2">
        <v>16.82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32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1">
        <v>43012</v>
      </c>
      <c r="C5" s="30" t="s">
        <v>64</v>
      </c>
      <c r="D5" s="2" t="s">
        <v>70</v>
      </c>
      <c r="E5" s="1">
        <v>42917</v>
      </c>
      <c r="F5" s="30" t="s">
        <v>66</v>
      </c>
      <c r="G5" s="2" t="s">
        <v>51</v>
      </c>
      <c r="H5" s="2">
        <v>39.78</v>
      </c>
      <c r="I5" s="31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1">
        <v>43012</v>
      </c>
      <c r="C6" s="30" t="s">
        <v>64</v>
      </c>
      <c r="D6" s="2" t="s">
        <v>71</v>
      </c>
      <c r="E6" s="1">
        <v>42917</v>
      </c>
      <c r="F6" s="30" t="s">
        <v>66</v>
      </c>
      <c r="G6" s="2" t="s">
        <v>51</v>
      </c>
      <c r="H6" s="2">
        <v>62.19</v>
      </c>
      <c r="I6" s="31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AAJvplhMuT6rVqf1CIkRC0FnpZ+vbbn38Y1Q+JcSXR8vl+eypKV6sM+hsdLqiDyuiGtoSjy0xwMfGb8zMBMJvA==" saltValue="8rX+jrWe1b9AJYOMZFYXjg==" spinCount="100000" sheet="1" objects="1" scenarios="1"/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7"/>
  <sheetViews>
    <sheetView zoomScale="120" zoomScaleNormal="120" zoomScalePageLayoutView="120" workbookViewId="0">
      <selection activeCell="D11" sqref="D11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32</v>
      </c>
      <c r="AN1" s="17" t="s">
        <v>33</v>
      </c>
      <c r="AO1" s="16" t="s">
        <v>34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42484</v>
      </c>
      <c r="C2" s="30" t="s">
        <v>64</v>
      </c>
      <c r="D2" s="2" t="s">
        <v>65</v>
      </c>
      <c r="E2" s="1">
        <v>42552</v>
      </c>
      <c r="F2" s="30" t="s">
        <v>66</v>
      </c>
      <c r="G2" s="2" t="s">
        <v>51</v>
      </c>
      <c r="H2" s="2">
        <v>34.97</v>
      </c>
      <c r="I2" s="31" t="s">
        <v>67</v>
      </c>
      <c r="J2" s="50">
        <v>21600</v>
      </c>
      <c r="K2" s="50">
        <v>21600</v>
      </c>
      <c r="L2" s="50">
        <v>21600</v>
      </c>
      <c r="M2" s="50">
        <v>21600</v>
      </c>
      <c r="N2" s="50">
        <v>21600</v>
      </c>
      <c r="O2" s="2">
        <v>3.31</v>
      </c>
      <c r="P2" s="2">
        <v>0</v>
      </c>
      <c r="Q2" s="2">
        <v>0</v>
      </c>
      <c r="R2" s="2">
        <v>0</v>
      </c>
      <c r="S2" s="2">
        <v>0</v>
      </c>
      <c r="T2" s="2">
        <v>2.65</v>
      </c>
      <c r="U2" s="2">
        <v>3.31</v>
      </c>
      <c r="V2" s="2">
        <v>0</v>
      </c>
      <c r="W2" s="2">
        <v>0</v>
      </c>
      <c r="X2" s="2">
        <v>0</v>
      </c>
      <c r="Y2" s="2">
        <v>0</v>
      </c>
      <c r="Z2" s="2">
        <v>2.65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>
        <v>2</v>
      </c>
      <c r="B3" s="1">
        <v>42484</v>
      </c>
      <c r="C3" s="30" t="s">
        <v>64</v>
      </c>
      <c r="D3" s="2" t="s">
        <v>70</v>
      </c>
      <c r="E3" s="1">
        <v>42552</v>
      </c>
      <c r="F3" s="30" t="s">
        <v>66</v>
      </c>
      <c r="G3" s="2" t="s">
        <v>51</v>
      </c>
      <c r="H3" s="2">
        <v>26.617999999999999</v>
      </c>
      <c r="I3" s="31"/>
      <c r="J3" s="2"/>
      <c r="K3" s="2"/>
      <c r="L3" s="2"/>
      <c r="M3" s="2"/>
      <c r="N3" s="2"/>
      <c r="O3" s="2">
        <v>4.13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4.13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68</v>
      </c>
      <c r="AY3" s="32"/>
      <c r="AZ3" s="32" t="s">
        <v>68</v>
      </c>
      <c r="BA3" s="30"/>
      <c r="BB3" s="2"/>
      <c r="BC3" s="32"/>
      <c r="BD3" s="32" t="s">
        <v>69</v>
      </c>
      <c r="BE3" s="30"/>
    </row>
    <row r="4" spans="1:57" x14ac:dyDescent="0.2">
      <c r="A4" s="2">
        <v>3</v>
      </c>
      <c r="B4" s="1">
        <v>42484</v>
      </c>
      <c r="C4" s="30" t="s">
        <v>64</v>
      </c>
      <c r="D4" s="2" t="s">
        <v>71</v>
      </c>
      <c r="E4" s="1">
        <v>42552</v>
      </c>
      <c r="F4" s="30" t="s">
        <v>66</v>
      </c>
      <c r="G4" s="2" t="s">
        <v>51</v>
      </c>
      <c r="H4" s="2">
        <v>60.118000000000002</v>
      </c>
      <c r="I4" s="31"/>
      <c r="J4" s="2"/>
      <c r="K4" s="2"/>
      <c r="L4" s="2"/>
      <c r="M4" s="2"/>
      <c r="N4" s="2"/>
      <c r="O4" s="2">
        <v>3.0049999999999999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3.0049999999999999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68</v>
      </c>
      <c r="AY4" s="32"/>
      <c r="AZ4" s="32" t="s">
        <v>68</v>
      </c>
      <c r="BA4" s="30"/>
      <c r="BB4" s="2"/>
      <c r="BC4" s="32"/>
      <c r="BD4" s="32" t="s">
        <v>69</v>
      </c>
      <c r="BE4" s="30"/>
    </row>
    <row r="7" spans="1:57" x14ac:dyDescent="0.2">
      <c r="D7" t="s">
        <v>112</v>
      </c>
    </row>
  </sheetData>
  <sheetProtection algorithmName="SHA-512" hashValue="LibcAdnwB1ypZXYhXQmMPM6iy4fN3Siyp7GIEMclDB4Qg5m22SYfTgXF2VfnWz4NLB6muoXTHOJCmypVkIL4Pw==" saltValue="ZSYzOYTx7uB/raMGdRig2Q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"/>
  <sheetViews>
    <sheetView zoomScale="120" zoomScaleNormal="120" zoomScalePageLayoutView="120" workbookViewId="0">
      <selection activeCell="D6" sqref="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32</v>
      </c>
      <c r="AN1" s="17" t="s">
        <v>33</v>
      </c>
      <c r="AO1" s="16" t="s">
        <v>34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42484</v>
      </c>
      <c r="C2" s="30" t="s">
        <v>64</v>
      </c>
      <c r="D2" s="2" t="s">
        <v>65</v>
      </c>
      <c r="E2" s="1">
        <v>42186</v>
      </c>
      <c r="F2" s="30" t="s">
        <v>66</v>
      </c>
      <c r="G2" s="2" t="s">
        <v>51</v>
      </c>
      <c r="H2" s="2">
        <v>34.527200000000001</v>
      </c>
      <c r="I2" s="31" t="s">
        <v>67</v>
      </c>
      <c r="J2" s="50">
        <v>21600</v>
      </c>
      <c r="K2" s="50">
        <v>21600</v>
      </c>
      <c r="L2" s="50">
        <v>21600</v>
      </c>
      <c r="M2" s="50">
        <v>21600</v>
      </c>
      <c r="N2" s="50">
        <v>21600</v>
      </c>
      <c r="O2" s="2">
        <v>3.2669999999999999</v>
      </c>
      <c r="P2" s="2">
        <v>0</v>
      </c>
      <c r="Q2" s="2">
        <v>0</v>
      </c>
      <c r="R2" s="2">
        <v>0</v>
      </c>
      <c r="S2" s="2">
        <v>0</v>
      </c>
      <c r="T2" s="2">
        <v>2.62</v>
      </c>
      <c r="U2" s="2">
        <v>3.2669999999999999</v>
      </c>
      <c r="V2" s="2">
        <v>0</v>
      </c>
      <c r="W2" s="2">
        <v>0</v>
      </c>
      <c r="X2" s="2">
        <v>0</v>
      </c>
      <c r="Y2" s="2">
        <v>0</v>
      </c>
      <c r="Z2" s="2">
        <v>2.62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>
        <v>2</v>
      </c>
      <c r="B3" s="1">
        <v>42484</v>
      </c>
      <c r="C3" s="30" t="s">
        <v>64</v>
      </c>
      <c r="D3" s="2" t="s">
        <v>70</v>
      </c>
      <c r="E3" s="1">
        <v>42186</v>
      </c>
      <c r="F3" s="30" t="s">
        <v>66</v>
      </c>
      <c r="G3" s="2" t="s">
        <v>51</v>
      </c>
      <c r="H3" s="2">
        <v>26.27</v>
      </c>
      <c r="I3" s="31"/>
      <c r="J3" s="2"/>
      <c r="K3" s="2"/>
      <c r="L3" s="2"/>
      <c r="M3" s="2"/>
      <c r="N3" s="2"/>
      <c r="O3" s="2">
        <v>4.0780000000000003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4.0780000000000003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68</v>
      </c>
      <c r="AY3" s="32"/>
      <c r="AZ3" s="32" t="s">
        <v>68</v>
      </c>
      <c r="BA3" s="30"/>
      <c r="BB3" s="2"/>
      <c r="BC3" s="32"/>
      <c r="BD3" s="32" t="s">
        <v>69</v>
      </c>
      <c r="BE3" s="30"/>
    </row>
    <row r="4" spans="1:57" x14ac:dyDescent="0.2">
      <c r="A4" s="2">
        <v>3</v>
      </c>
      <c r="B4" s="1">
        <v>42484</v>
      </c>
      <c r="C4" s="30" t="s">
        <v>64</v>
      </c>
      <c r="D4" s="2" t="s">
        <v>71</v>
      </c>
      <c r="E4" s="1">
        <v>42186</v>
      </c>
      <c r="F4" s="30" t="s">
        <v>66</v>
      </c>
      <c r="G4" s="2" t="s">
        <v>51</v>
      </c>
      <c r="H4" s="2">
        <v>60.118000000000002</v>
      </c>
      <c r="I4" s="31"/>
      <c r="J4" s="2"/>
      <c r="K4" s="2"/>
      <c r="L4" s="2"/>
      <c r="M4" s="2"/>
      <c r="N4" s="2"/>
      <c r="O4" s="2">
        <v>2.9670000000000001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2.9670000000000001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68</v>
      </c>
      <c r="AY4" s="32"/>
      <c r="AZ4" s="32" t="s">
        <v>68</v>
      </c>
      <c r="BA4" s="30"/>
      <c r="BB4" s="2"/>
      <c r="BC4" s="32"/>
      <c r="BD4" s="32" t="s">
        <v>69</v>
      </c>
      <c r="BE4" s="30"/>
    </row>
    <row r="6" spans="1:57" x14ac:dyDescent="0.2">
      <c r="D6" t="s">
        <v>112</v>
      </c>
    </row>
  </sheetData>
  <sheetProtection algorithmName="SHA-512" hashValue="f4/K5oYpVOLjqqkOb8xm8b4IIU+ihfRtr2UErWdNExqxDFFuRwt0m0A0vJlNWEIpB4s3oyaiJZiSOPsuvKm1Ng==" saltValue="qTWb2YcSLoQhexRiy3d0EQ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C1C28-30F9-154C-A523-AE5A9108E497}">
  <sheetPr codeName="Sheet25">
    <tabColor theme="7" tint="0.39997558519241921"/>
  </sheetPr>
  <dimension ref="A1:AX55"/>
  <sheetViews>
    <sheetView workbookViewId="0">
      <selection activeCell="B8" sqref="B8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69" width="12.5" customWidth="1"/>
  </cols>
  <sheetData>
    <row r="1" spans="1:50" x14ac:dyDescent="0.2">
      <c r="A1" s="224" t="s">
        <v>21</v>
      </c>
      <c r="B1" s="224"/>
      <c r="C1" s="224"/>
      <c r="D1" s="224"/>
      <c r="E1" s="225"/>
      <c r="F1" s="225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</row>
    <row r="2" spans="1:50" x14ac:dyDescent="0.2">
      <c r="A2" s="227" t="s">
        <v>80</v>
      </c>
      <c r="B2" s="224"/>
      <c r="C2" s="224"/>
      <c r="D2" s="224"/>
      <c r="E2" s="225"/>
      <c r="F2" s="225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</row>
    <row r="3" spans="1:50" ht="16" thickBot="1" x14ac:dyDescent="0.25">
      <c r="A3" s="224"/>
      <c r="B3" s="228"/>
      <c r="C3" s="224"/>
      <c r="D3" s="224"/>
      <c r="E3" s="225"/>
      <c r="F3" s="225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</row>
    <row r="4" spans="1:50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1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</row>
    <row r="5" spans="1:50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6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</row>
    <row r="6" spans="1:50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6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</row>
    <row r="7" spans="1:50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264" t="s">
        <v>20</v>
      </c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</row>
    <row r="8" spans="1:50" ht="20" customHeight="1" x14ac:dyDescent="0.2">
      <c r="A8" s="289" t="str">
        <f>'WA Apr 2023'!D2</f>
        <v>South West</v>
      </c>
      <c r="B8" s="63" t="str">
        <f>'WA Apr 2023'!F2</f>
        <v>Alinta Energy</v>
      </c>
      <c r="C8" s="119" t="str">
        <f>'WA Apr 2023'!G2</f>
        <v>Business</v>
      </c>
      <c r="D8" s="113">
        <f>365*'WA Apr 2023'!H2/100</f>
        <v>136.875</v>
      </c>
      <c r="E8" s="183">
        <f>IF('WA Apr 2023'!AQ2=3,0.5,IF('WA Apr 2023'!AQ2=2,0.33,0))</f>
        <v>0.5</v>
      </c>
      <c r="F8" s="183">
        <f>1-E8</f>
        <v>0.5</v>
      </c>
      <c r="G8" s="113">
        <f>IF('WA Apr 2023'!K2="",($C$5*E8/'WA Apr 2023'!AQ2*'WA Apr 2023'!W2/100)*'WA Apr 2023'!AQ2,IF($C$5*E8/'WA Apr 2023'!AQ2&gt;='WA Apr 2023'!L2,('WA Apr 2023'!L2*'WA Apr 2023'!W2/100)*'WA Apr 2023'!AQ2,($C$5*E8/'WA Apr 2023'!AQ2*'WA Apr 2023'!W2/100)*'WA Apr 2023'!AQ2))</f>
        <v>1809.090909090909</v>
      </c>
      <c r="H8" s="113">
        <f>IF(AND('WA Apr 2023'!P2&gt;0,'WA Apr 2023'!O2&gt;0),IF(($C$5*E8/'WA Apr 2023'!AQ2&lt;SUM('WA Apr 2023'!L2:P2)),(0),($C$5*E8/'WA Apr 2023'!AQ2-SUM('WA Apr 2023'!L2:P2))*'WA Apr 2023'!AB2/100)* 'WA Apr 2023'!AQ2,IF(AND('WA Apr 2023'!O2&gt;0,'WA Apr 2023'!P2=""),IF(($C$5*E8/'WA Apr 2023'!AQ2&lt; SUM('WA Apr 2023'!L2:O2)),(0),($C$5*E8/'WA Apr 2023'!AQ2-SUM('WA Apr 2023'!L2:O2))*'WA Apr 2023'!AA2/100)* 'WA Apr 2023'!AQ2,IF(AND('WA Apr 2023'!N2&gt;0,'WA Apr 2023'!O2=""),IF(($C$5*E8/'WA Apr 2023'!AQ2&lt; SUM('WA Apr 2023'!L2:N2)),(0),($C$5*E8/'WA Apr 2023'!AQ2-SUM('WA Apr 2023'!L2:N2))*'WA Apr 2023'!Z2/100)* 'WA Apr 2023'!AQ2,IF(AND('WA Apr 2023'!M2&gt;0,'WA Apr 2023'!N2=""),IF(($C$5*E8/'WA Apr 2023'!AQ2&lt;'WA Apr 2023'!M2+'WA Apr 2023'!L2),(0),(($C$5*E8/'WA Apr 2023'!AQ2-('WA Apr 2023'!M2+'WA Apr 2023'!L2))*'WA Apr 2023'!Y2/100))*'WA Apr 2023'!AQ2,IF(AND('WA Apr 2023'!L2&gt;0,'WA Apr 2023'!M2=""&gt;0),IF(($C$5*E8/'WA Apr 2023'!AQ2&lt;'WA Apr 2023'!L2),(0),($C$5*E8/'WA Apr 2023'!AQ2-'WA Apr 2023'!L2)*'WA Apr 2023'!X2/100)*'WA Apr 2023'!AQ2,0)))))</f>
        <v>0</v>
      </c>
      <c r="I8" s="113">
        <f>IF('WA Apr 2023'!K2="",($C$5*F8/'WA Apr 2023'!AR2*'WA Apr 2023'!AC2/100)*'WA Apr 2023'!AR2,IF($C$5*F8/'WA Apr 2023'!AR2&gt;='WA Apr 2023'!L2,('WA Apr 2023'!L2*'WA Apr 2023'!AC2/100)*'WA Apr 2023'!AR2,($C$5*F8/'WA Apr 2023'!AR2*'WA Apr 2023'!AC2/100)*'WA Apr 2023'!AR2))</f>
        <v>1809.090909090909</v>
      </c>
      <c r="J8" s="113">
        <f>IF(AND('WA Apr 2023'!P2&gt;0,'WA Apr 2023'!O2&gt;0),IF(($C$5*F8/'WA Apr 2023'!AR2&lt;SUM('WA Apr 2023'!L2:P2)),(0),($C$5*F8/'WA Apr 2023'!AR2-SUM('WA Apr 2023'!L2:P2))*'WA Apr 2023'!AB2/100)* 'WA Apr 2023'!AR2,IF(AND('WA Apr 2023'!O2&gt;0,'WA Apr 2023'!P2=""),IF(($C$5*F8/'WA Apr 2023'!AR2&lt; SUM('WA Apr 2023'!L2:O2)),(0),($C$5*F8/'WA Apr 2023'!AR2-SUM('WA Apr 2023'!L2:O2))*'WA Apr 2023'!AG2/100)* 'WA Apr 2023'!AR2,IF(AND('WA Apr 2023'!N2&gt;0,'WA Apr 2023'!O2=""),IF(($C$5*F8/'WA Apr 2023'!AR2&lt; SUM('WA Apr 2023'!L2:N2)),(0),($C$5*F8/'WA Apr 2023'!AR2-SUM('WA Apr 2023'!L2:N2))*'WA Apr 2023'!AF2/100)* 'WA Apr 2023'!AR2,IF(AND('WA Apr 2023'!M2&gt;0,'WA Apr 2023'!N2=""),IF(($C$5*F8/'WA Apr 2023'!AR2&lt;'WA Apr 2023'!M2+'WA Apr 2023'!L2),(0),(($C$5*F8/'WA Apr 2023'!AR2-('WA Apr 2023'!M2+'WA Apr 2023'!L2))*'WA Apr 2023'!AE2/100))*'WA Apr 2023'!AR2,IF(AND('WA Apr 2023'!L2&gt;0,'WA Apr 2023'!M2=""&gt;0),IF(($C$5*F8/'WA Apr 2023'!AR2&lt;'WA Apr 2023'!L2),(0),($C$5*F8/'WA Apr 2023'!AR2-'WA Apr 2023'!L2)*'WA Apr 2023'!AD2/100)*'WA Apr 2023'!AR2,0)))))</f>
        <v>0</v>
      </c>
      <c r="K8" s="162">
        <f>SUM(G8:J8)</f>
        <v>3618.181818181818</v>
      </c>
      <c r="L8" s="187">
        <f>K8+D8</f>
        <v>3755.056818181818</v>
      </c>
      <c r="M8" s="122">
        <f>L8*1.1</f>
        <v>4130.5625</v>
      </c>
      <c r="N8" s="116">
        <f>'WA Apr 2023'!AT2</f>
        <v>0</v>
      </c>
      <c r="O8" s="116">
        <f>'WA Apr 2023'!AU2</f>
        <v>0</v>
      </c>
      <c r="P8" s="116">
        <f>'WA Apr 2023'!AV2</f>
        <v>0</v>
      </c>
      <c r="Q8" s="116">
        <f>'WA Apr 2023'!AW2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3755.056818181818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3755.056818181818</v>
      </c>
      <c r="V8" s="115">
        <f t="shared" ref="V8:W12" si="1">T8*1.1</f>
        <v>4130.5625</v>
      </c>
      <c r="W8" s="265">
        <f t="shared" si="1"/>
        <v>4130.5625</v>
      </c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</row>
    <row r="9" spans="1:50" ht="20" customHeight="1" x14ac:dyDescent="0.2">
      <c r="A9" s="290"/>
      <c r="B9" s="63" t="str">
        <f>'WA Apr 2023'!F3</f>
        <v>AGL</v>
      </c>
      <c r="C9" s="119" t="str">
        <f>'WA Apr 2023'!G3</f>
        <v>Business Savers</v>
      </c>
      <c r="D9" s="120">
        <f>365*'WA Apr 2023'!H3/100</f>
        <v>142.80127272727273</v>
      </c>
      <c r="E9" s="184">
        <f>IF('WA Apr 2023'!AQ3=3,0.5,IF('WA Apr 2023'!AQ3=2,0.33,0))</f>
        <v>0.5</v>
      </c>
      <c r="F9" s="184">
        <f t="shared" ref="F9:F12" si="2">1-E9</f>
        <v>0.5</v>
      </c>
      <c r="G9" s="120">
        <f>IF('WA Apr 2023'!K3="",($C$5*E9/'WA Apr 2023'!AQ3*'WA Apr 2023'!W3/100)*'WA Apr 2023'!AQ3,IF($C$5*E9/'WA Apr 2023'!AQ3&gt;='WA Apr 2023'!L3,('WA Apr 2023'!L3*'WA Apr 2023'!W3/100)*'WA Apr 2023'!AQ3,($C$5*E9/'WA Apr 2023'!AQ3*'WA Apr 2023'!W3/100)*'WA Apr 2023'!AQ3))</f>
        <v>1854.5454545454547</v>
      </c>
      <c r="H9" s="120">
        <f>IF(AND('WA Apr 2023'!P3&gt;0,'WA Apr 2023'!O3&gt;0),IF(($C$5*E9/'WA Apr 2023'!AQ3&lt;SUM('WA Apr 2023'!L3:P3)),(0),($C$5*E9/'WA Apr 2023'!AQ3-SUM('WA Apr 2023'!L3:P3))*'WA Apr 2023'!AB3/100)* 'WA Apr 2023'!AQ3,IF(AND('WA Apr 2023'!O3&gt;0,'WA Apr 2023'!P3=""),IF(($C$5*E9/'WA Apr 2023'!AQ3&lt; SUM('WA Apr 2023'!L3:O3)),(0),($C$5*E9/'WA Apr 2023'!AQ3-SUM('WA Apr 2023'!L3:O3))*'WA Apr 2023'!AA3/100)* 'WA Apr 2023'!AQ3,IF(AND('WA Apr 2023'!N3&gt;0,'WA Apr 2023'!O3=""),IF(($C$5*E9/'WA Apr 2023'!AQ3&lt; SUM('WA Apr 2023'!L3:N3)),(0),($C$5*E9/'WA Apr 2023'!AQ3-SUM('WA Apr 2023'!L3:N3))*'WA Apr 2023'!Z3/100)* 'WA Apr 2023'!AQ3,IF(AND('WA Apr 2023'!M3&gt;0,'WA Apr 2023'!N3=""),IF(($C$5*E9/'WA Apr 2023'!AQ3&lt;'WA Apr 2023'!M3+'WA Apr 2023'!L3),(0),(($C$5*E9/'WA Apr 2023'!AQ3-('WA Apr 2023'!M3+'WA Apr 2023'!L3))*'WA Apr 2023'!Y3/100))*'WA Apr 2023'!AQ3,IF(AND('WA Apr 2023'!L3&gt;0,'WA Apr 2023'!M3=""&gt;0),IF(($C$5*E9/'WA Apr 2023'!AQ3&lt;'WA Apr 2023'!L3),(0),($C$5*E9/'WA Apr 2023'!AQ3-'WA Apr 2023'!L3)*'WA Apr 2023'!X3/100)*'WA Apr 2023'!AQ3,0)))))</f>
        <v>0</v>
      </c>
      <c r="I9" s="120">
        <f>IF('WA Apr 2023'!K3="",($C$5*F9/'WA Apr 2023'!AR3*'WA Apr 2023'!AC3/100)*'WA Apr 2023'!AR3,IF($C$5*F9/'WA Apr 2023'!AR3&gt;='WA Apr 2023'!L3,('WA Apr 2023'!L3*'WA Apr 2023'!AC3/100)*'WA Apr 2023'!AR3,($C$5*F9/'WA Apr 2023'!AR3*'WA Apr 2023'!AC3/100)*'WA Apr 2023'!AR3))</f>
        <v>1854.5454545454547</v>
      </c>
      <c r="J9" s="120">
        <f>IF(AND('WA Apr 2023'!P3&gt;0,'WA Apr 2023'!O3&gt;0),IF(($C$5*F9/'WA Apr 2023'!AR3&lt;SUM('WA Apr 2023'!L3:P3)),(0),($C$5*F9/'WA Apr 2023'!AR3-SUM('WA Apr 2023'!L3:P3))*'WA Apr 2023'!AB3/100)* 'WA Apr 2023'!AR3,IF(AND('WA Apr 2023'!O3&gt;0,'WA Apr 2023'!P3=""),IF(($C$5*F9/'WA Apr 2023'!AR3&lt; SUM('WA Apr 2023'!L3:O3)),(0),($C$5*F9/'WA Apr 2023'!AR3-SUM('WA Apr 2023'!L3:O3))*'WA Apr 2023'!AG3/100)* 'WA Apr 2023'!AR3,IF(AND('WA Apr 2023'!N3&gt;0,'WA Apr 2023'!O3=""),IF(($C$5*F9/'WA Apr 2023'!AR3&lt; SUM('WA Apr 2023'!L3:N3)),(0),($C$5*F9/'WA Apr 2023'!AR3-SUM('WA Apr 2023'!L3:N3))*'WA Apr 2023'!AF3/100)* 'WA Apr 2023'!AR3,IF(AND('WA Apr 2023'!M3&gt;0,'WA Apr 2023'!N3=""),IF(($C$5*F9/'WA Apr 2023'!AR3&lt;'WA Apr 2023'!M3+'WA Apr 2023'!L3),(0),(($C$5*F9/'WA Apr 2023'!AR3-('WA Apr 2023'!M3+'WA Apr 2023'!L3))*'WA Apr 2023'!AE3/100))*'WA Apr 2023'!AR3,IF(AND('WA Apr 2023'!L3&gt;0,'WA Apr 2023'!M3=""&gt;0),IF(($C$5*F9/'WA Apr 2023'!AR3&lt;'WA Apr 2023'!L3),(0),($C$5*F9/'WA Apr 2023'!AR3-'WA Apr 2023'!L3)*'WA Apr 2023'!AD3/100)*'WA Apr 2023'!AR3,0)))))</f>
        <v>0</v>
      </c>
      <c r="K9" s="162">
        <f t="shared" ref="K9:K12" si="3">SUM(G9:J9)</f>
        <v>3709.0909090909095</v>
      </c>
      <c r="L9" s="187">
        <f t="shared" ref="L9:L12" si="4">K9+D9</f>
        <v>3851.8921818181821</v>
      </c>
      <c r="M9" s="122">
        <f t="shared" ref="M9:M12" si="5">L9*1.1</f>
        <v>4237.0814000000009</v>
      </c>
      <c r="N9" s="123">
        <f>'WA Apr 2023'!AT3</f>
        <v>0</v>
      </c>
      <c r="O9" s="123">
        <f>'WA Apr 2023'!AU3</f>
        <v>45</v>
      </c>
      <c r="P9" s="123">
        <f>'WA Apr 2023'!AV3</f>
        <v>0</v>
      </c>
      <c r="Q9" s="123">
        <f>'WA Apr 2023'!AW3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2182.801272727273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2182.801272727273</v>
      </c>
      <c r="V9" s="122">
        <f t="shared" si="1"/>
        <v>2401.0814000000005</v>
      </c>
      <c r="W9" s="266">
        <f t="shared" si="1"/>
        <v>2401.0814000000005</v>
      </c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</row>
    <row r="10" spans="1:50" ht="20" customHeight="1" thickBot="1" x14ac:dyDescent="0.25">
      <c r="A10" s="291"/>
      <c r="B10" s="65" t="str">
        <f>'WA Apr 2023'!F4</f>
        <v>Origin</v>
      </c>
      <c r="C10" s="65" t="str">
        <f>'WA Apr 2023'!G4</f>
        <v>Go Variable</v>
      </c>
      <c r="D10" s="95">
        <f>365*'WA Apr 2023'!H4/100</f>
        <v>47.151363636363641</v>
      </c>
      <c r="E10" s="185">
        <f>IF('WA Apr 2023'!AQ4=3,0.5,IF('WA Apr 2023'!AQ4=2,0.33,0))</f>
        <v>0.5</v>
      </c>
      <c r="F10" s="185">
        <f t="shared" si="2"/>
        <v>0.5</v>
      </c>
      <c r="G10" s="95">
        <f>IF('WA Apr 2023'!K4="",($C$5*E10/'WA Apr 2023'!AQ4*'WA Apr 2023'!W4/100)*'WA Apr 2023'!AQ4,IF($C$5*E10/'WA Apr 2023'!AQ4&gt;='WA Apr 2023'!L4,('WA Apr 2023'!L4*'WA Apr 2023'!W4/100)*'WA Apr 2023'!AQ4,($C$5*E10/'WA Apr 2023'!AQ4*'WA Apr 2023'!W4/100)*'WA Apr 2023'!AQ4))</f>
        <v>1299.9999999999998</v>
      </c>
      <c r="H10" s="95">
        <f>IF(AND('WA Apr 2023'!P4&gt;0,'WA Apr 2023'!O4&gt;0),IF(($C$5*E10/'WA Apr 2023'!AQ4&lt;SUM('WA Apr 2023'!L4:P4)),(0),($C$5*E10/'WA Apr 2023'!AQ4-SUM('WA Apr 2023'!L4:P4))*'WA Apr 2023'!AB4/100)* 'WA Apr 2023'!AQ4,IF(AND('WA Apr 2023'!O4&gt;0,'WA Apr 2023'!P4=""),IF(($C$5*E10/'WA Apr 2023'!AQ4&lt; SUM('WA Apr 2023'!L4:O4)),(0),($C$5*E10/'WA Apr 2023'!AQ4-SUM('WA Apr 2023'!L4:O4))*'WA Apr 2023'!AA4/100)* 'WA Apr 2023'!AQ4,IF(AND('WA Apr 2023'!N4&gt;0,'WA Apr 2023'!O4=""),IF(($C$5*E10/'WA Apr 2023'!AQ4&lt; SUM('WA Apr 2023'!L4:N4)),(0),($C$5*E10/'WA Apr 2023'!AQ4-SUM('WA Apr 2023'!L4:N4))*'WA Apr 2023'!Z4/100)* 'WA Apr 2023'!AQ4,IF(AND('WA Apr 2023'!M4&gt;0,'WA Apr 2023'!N4=""),IF(($C$5*E10/'WA Apr 2023'!AQ4&lt;'WA Apr 2023'!M4+'WA Apr 2023'!L4),(0),(($C$5*E10/'WA Apr 2023'!AQ4-('WA Apr 2023'!M4+'WA Apr 2023'!L4))*'WA Apr 2023'!Y4/100))*'WA Apr 2023'!AQ4,IF(AND('WA Apr 2023'!L4&gt;0,'WA Apr 2023'!M4=""&gt;0),IF(($C$5*E10/'WA Apr 2023'!AQ4&lt;'WA Apr 2023'!L4),(0),($C$5*E10/'WA Apr 2023'!AQ4-'WA Apr 2023'!L4)*'WA Apr 2023'!X4/100)*'WA Apr 2023'!AQ4,0)))))</f>
        <v>0</v>
      </c>
      <c r="I10" s="95">
        <f>IF('WA Apr 2023'!K4="",($C$5*F10/'WA Apr 2023'!AR4*'WA Apr 2023'!AC4/100)*'WA Apr 2023'!AR4,IF($C$5*F10/'WA Apr 2023'!AR4&gt;='WA Apr 2023'!L4,('WA Apr 2023'!L4*'WA Apr 2023'!AC4/100)*'WA Apr 2023'!AR4,($C$5*F10/'WA Apr 2023'!AR4*'WA Apr 2023'!AC4/100)*'WA Apr 2023'!AR4))</f>
        <v>1299.9999999999998</v>
      </c>
      <c r="J10" s="95">
        <f>IF(AND('WA Apr 2023'!P4&gt;0,'WA Apr 2023'!O4&gt;0),IF(($C$5*F10/'WA Apr 2023'!AR4&lt;SUM('WA Apr 2023'!L4:P4)),(0),($C$5*F10/'WA Apr 2023'!AR4-SUM('WA Apr 2023'!L4:P4))*'WA Apr 2023'!AB4/100)* 'WA Apr 2023'!AR4,IF(AND('WA Apr 2023'!O4&gt;0,'WA Apr 2023'!P4=""),IF(($C$5*F10/'WA Apr 2023'!AR4&lt; SUM('WA Apr 2023'!L4:O4)),(0),($C$5*F10/'WA Apr 2023'!AR4-SUM('WA Apr 2023'!L4:O4))*'WA Apr 2023'!AG4/100)* 'WA Apr 2023'!AR4,IF(AND('WA Apr 2023'!N4&gt;0,'WA Apr 2023'!O4=""),IF(($C$5*F10/'WA Apr 2023'!AR4&lt; SUM('WA Apr 2023'!L4:N4)),(0),($C$5*F10/'WA Apr 2023'!AR4-SUM('WA Apr 2023'!L4:N4))*'WA Apr 2023'!AF4/100)* 'WA Apr 2023'!AR4,IF(AND('WA Apr 2023'!M4&gt;0,'WA Apr 2023'!N4=""),IF(($C$5*F10/'WA Apr 2023'!AR4&lt;'WA Apr 2023'!M4+'WA Apr 2023'!L4),(0),(($C$5*F10/'WA Apr 2023'!AR4-('WA Apr 2023'!M4+'WA Apr 2023'!L4))*'WA Apr 2023'!AE4/100))*'WA Apr 2023'!AR4,IF(AND('WA Apr 2023'!L4&gt;0,'WA Apr 2023'!M4=""&gt;0),IF(($C$5*F10/'WA Apr 2023'!AR4&lt;'WA Apr 2023'!L4),(0),($C$5*F10/'WA Apr 2023'!AR4-'WA Apr 2023'!L4)*'WA Apr 2023'!AD4/100)*'WA Apr 2023'!AR4,0)))))</f>
        <v>0</v>
      </c>
      <c r="K10" s="163">
        <f t="shared" si="3"/>
        <v>2599.9999999999995</v>
      </c>
      <c r="L10" s="188">
        <f t="shared" si="4"/>
        <v>2647.1513636363634</v>
      </c>
      <c r="M10" s="97">
        <f t="shared" si="5"/>
        <v>2911.8665000000001</v>
      </c>
      <c r="N10" s="98">
        <f>'WA Apr 2023'!AT4</f>
        <v>0</v>
      </c>
      <c r="O10" s="98">
        <f>'WA Apr 2023'!AU4</f>
        <v>0</v>
      </c>
      <c r="P10" s="98">
        <f>'WA Apr 2023'!AV4</f>
        <v>0</v>
      </c>
      <c r="Q10" s="98">
        <f>'WA Apr 2023'!AW4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2647.1513636363634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2647.1513636363634</v>
      </c>
      <c r="V10" s="97">
        <f t="shared" si="1"/>
        <v>2911.8665000000001</v>
      </c>
      <c r="W10" s="267">
        <f t="shared" si="1"/>
        <v>2911.8665000000001</v>
      </c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</row>
    <row r="11" spans="1:50" ht="20" customHeight="1" thickTop="1" thickBot="1" x14ac:dyDescent="0.25">
      <c r="A11" s="196" t="str">
        <f>'WA Apr 2023'!D5</f>
        <v>Albany</v>
      </c>
      <c r="B11" s="65" t="str">
        <f>'WA Apr 2023'!F5</f>
        <v>Alinta Energy</v>
      </c>
      <c r="C11" s="65" t="str">
        <f>'WA Apr 2023'!G5</f>
        <v>Business</v>
      </c>
      <c r="D11" s="95">
        <f>365*'WA Apr 2023'!H5/100</f>
        <v>152.76909090909089</v>
      </c>
      <c r="E11" s="185">
        <f>IF('WA Apr 2023'!AQ5=3,0.5,IF('WA Apr 2023'!AQ5=2,0.33,0))</f>
        <v>0.5</v>
      </c>
      <c r="F11" s="185">
        <f t="shared" si="2"/>
        <v>0.5</v>
      </c>
      <c r="G11" s="96">
        <f>IF('WA Apr 2023'!K5="",($C$5*E11/'WA Apr 2023'!AQ5*'WA Apr 2023'!W5/100)*'WA Apr 2023'!AQ5,IF($C$5*E11/'WA Apr 2023'!AQ5&gt;='WA Apr 2023'!L5,('WA Apr 2023'!L5*'WA Apr 2023'!W5/100)*'WA Apr 2023'!AQ5,($C$5*E11/'WA Apr 2023'!AQ5*'WA Apr 2023'!W5/100)*'WA Apr 2023'!AQ5))</f>
        <v>2259.090909090909</v>
      </c>
      <c r="H11" s="96">
        <f>IF(AND('WA Apr 2023'!P5&gt;0,'WA Apr 2023'!O5&gt;0),IF(($C$5*E11/'WA Apr 2023'!AQ5&lt;SUM('WA Apr 2023'!L5:P5)),(0),($C$5*E11/'WA Apr 2023'!AQ5-SUM('WA Apr 2023'!L5:P5))*'WA Apr 2023'!AB5/100)* 'WA Apr 2023'!AQ5,IF(AND('WA Apr 2023'!O5&gt;0,'WA Apr 2023'!P5=""),IF(($C$5*E11/'WA Apr 2023'!AQ5&lt; SUM('WA Apr 2023'!L5:O5)),(0),($C$5*E11/'WA Apr 2023'!AQ5-SUM('WA Apr 2023'!L5:O5))*'WA Apr 2023'!AA5/100)* 'WA Apr 2023'!AQ5,IF(AND('WA Apr 2023'!N5&gt;0,'WA Apr 2023'!O5=""),IF(($C$5*E11/'WA Apr 2023'!AQ5&lt; SUM('WA Apr 2023'!L5:N5)),(0),($C$5*E11/'WA Apr 2023'!AQ5-SUM('WA Apr 2023'!L5:N5))*'WA Apr 2023'!Z5/100)* 'WA Apr 2023'!AQ5,IF(AND('WA Apr 2023'!M5&gt;0,'WA Apr 2023'!N5=""),IF(($C$5*E11/'WA Apr 2023'!AQ5&lt;'WA Apr 2023'!M5+'WA Apr 2023'!L5),(0),(($C$5*E11/'WA Apr 2023'!AQ5-('WA Apr 2023'!M5+'WA Apr 2023'!L5))*'WA Apr 2023'!Y5/100))*'WA Apr 2023'!AQ5,IF(AND('WA Apr 2023'!L5&gt;0,'WA Apr 2023'!M5=""&gt;0),IF(($C$5*E11/'WA Apr 2023'!AQ5&lt;'WA Apr 2023'!L5),(0),($C$5*E11/'WA Apr 2023'!AQ5-'WA Apr 2023'!L5)*'WA Apr 2023'!X5/100)*'WA Apr 2023'!AQ5,0)))))</f>
        <v>0</v>
      </c>
      <c r="I11" s="96">
        <f>IF('WA Apr 2023'!K5="",($C$5*F11/'WA Apr 2023'!AR5*'WA Apr 2023'!AC5/100)*'WA Apr 2023'!AR5,IF($C$5*F11/'WA Apr 2023'!AR5&gt;='WA Apr 2023'!L5,('WA Apr 2023'!L5*'WA Apr 2023'!AC5/100)*'WA Apr 2023'!AR5,($C$5*F11/'WA Apr 2023'!AR5*'WA Apr 2023'!AC5/100)*'WA Apr 2023'!AR5))</f>
        <v>2259.090909090909</v>
      </c>
      <c r="J11" s="96">
        <f>IF(AND('WA Apr 2023'!P5&gt;0,'WA Apr 2023'!O5&gt;0),IF(($C$5*F11/'WA Apr 2023'!AR5&lt;SUM('WA Apr 2023'!L5:P5)),(0),($C$5*F11/'WA Apr 2023'!AR5-SUM('WA Apr 2023'!L5:P5))*'WA Apr 2023'!AB5/100)* 'WA Apr 2023'!AR5,IF(AND('WA Apr 2023'!O5&gt;0,'WA Apr 2023'!P5=""),IF(($C$5*F11/'WA Apr 2023'!AR5&lt; SUM('WA Apr 2023'!L5:O5)),(0),($C$5*F11/'WA Apr 2023'!AR5-SUM('WA Apr 2023'!L5:O5))*'WA Apr 2023'!AG5/100)* 'WA Apr 2023'!AR5,IF(AND('WA Apr 2023'!N5&gt;0,'WA Apr 2023'!O5=""),IF(($C$5*F11/'WA Apr 2023'!AR5&lt; SUM('WA Apr 2023'!L5:N5)),(0),($C$5*F11/'WA Apr 2023'!AR5-SUM('WA Apr 2023'!L5:N5))*'WA Apr 2023'!AF5/100)* 'WA Apr 2023'!AR5,IF(AND('WA Apr 2023'!M5&gt;0,'WA Apr 2023'!N5=""),IF(($C$5*F11/'WA Apr 2023'!AR5&lt;'WA Apr 2023'!M5+'WA Apr 2023'!L5),(0),(($C$5*F11/'WA Apr 2023'!AR5-('WA Apr 2023'!M5+'WA Apr 2023'!L5))*'WA Apr 2023'!AE5/100))*'WA Apr 2023'!AR5,IF(AND('WA Apr 2023'!L5&gt;0,'WA Apr 2023'!M5=""&gt;0),IF(($C$5*F11/'WA Apr 2023'!AR5&lt;'WA Apr 2023'!L5),(0),($C$5*F11/'WA Apr 2023'!AR5-'WA Apr 2023'!L5)*'WA Apr 2023'!AD5/100)*'WA Apr 2023'!AR5,0)))))</f>
        <v>0</v>
      </c>
      <c r="K11" s="163">
        <f t="shared" si="3"/>
        <v>4518.181818181818</v>
      </c>
      <c r="L11" s="188">
        <f t="shared" si="4"/>
        <v>4670.9509090909087</v>
      </c>
      <c r="M11" s="164">
        <f t="shared" si="5"/>
        <v>5138.0460000000003</v>
      </c>
      <c r="N11" s="98">
        <f>'WA Apr 2023'!AT5</f>
        <v>0</v>
      </c>
      <c r="O11" s="98">
        <f>'WA Apr 2023'!AU5</f>
        <v>0</v>
      </c>
      <c r="P11" s="98">
        <f>'WA Apr 2023'!AV5</f>
        <v>0</v>
      </c>
      <c r="Q11" s="98">
        <f>'WA Apr 2023'!AW5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4670.9509090909087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4670.9509090909087</v>
      </c>
      <c r="V11" s="97">
        <f t="shared" si="1"/>
        <v>5138.0460000000003</v>
      </c>
      <c r="W11" s="267">
        <f t="shared" si="1"/>
        <v>5138.0460000000003</v>
      </c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</row>
    <row r="12" spans="1:50" ht="20" customHeight="1" thickTop="1" thickBot="1" x14ac:dyDescent="0.25">
      <c r="A12" s="197" t="str">
        <f>'WA Apr 2023'!D6</f>
        <v>Kalgoorlie</v>
      </c>
      <c r="B12" s="103" t="str">
        <f>'WA Apr 2023'!F6</f>
        <v>Alinta Energy</v>
      </c>
      <c r="C12" s="103" t="str">
        <f>'WA Apr 2023'!G6</f>
        <v>Business</v>
      </c>
      <c r="D12" s="104">
        <f>365*'WA Apr 2023'!H6/100</f>
        <v>240.33590909090907</v>
      </c>
      <c r="E12" s="186">
        <f>IF('WA Apr 2023'!AQ6=3,0.5,IF('WA Apr 2023'!AQ6=2,0.33,0))</f>
        <v>0.5</v>
      </c>
      <c r="F12" s="186">
        <f t="shared" si="2"/>
        <v>0.5</v>
      </c>
      <c r="G12" s="106">
        <f>IF('WA Apr 2023'!K6="",($C$5*E12/'WA Apr 2023'!AQ6*'WA Apr 2023'!W6/100)*'WA Apr 2023'!AQ6,IF($C$5*E12/'WA Apr 2023'!AQ6&gt;='WA Apr 2023'!L6,('WA Apr 2023'!L6*'WA Apr 2023'!W6/100)*'WA Apr 2023'!AQ6,($C$5*E12/'WA Apr 2023'!AQ6*'WA Apr 2023'!W6/100)*'WA Apr 2023'!AQ6))</f>
        <v>1640.9090909090905</v>
      </c>
      <c r="H12" s="106">
        <f>IF(AND('WA Apr 2023'!P6&gt;0,'WA Apr 2023'!O6&gt;0),IF(($C$5*E12/'WA Apr 2023'!AQ6&lt;SUM('WA Apr 2023'!L6:P6)),(0),($C$5*E12/'WA Apr 2023'!AQ6-SUM('WA Apr 2023'!L6:P6))*'WA Apr 2023'!AB6/100)* 'WA Apr 2023'!AQ6,IF(AND('WA Apr 2023'!O6&gt;0,'WA Apr 2023'!P6=""),IF(($C$5*E12/'WA Apr 2023'!AQ6&lt; SUM('WA Apr 2023'!L6:O6)),(0),($C$5*E12/'WA Apr 2023'!AQ6-SUM('WA Apr 2023'!L6:O6))*'WA Apr 2023'!AA6/100)* 'WA Apr 2023'!AQ6,IF(AND('WA Apr 2023'!N6&gt;0,'WA Apr 2023'!O6=""),IF(($C$5*E12/'WA Apr 2023'!AQ6&lt; SUM('WA Apr 2023'!L6:N6)),(0),($C$5*E12/'WA Apr 2023'!AQ6-SUM('WA Apr 2023'!L6:N6))*'WA Apr 2023'!Z6/100)* 'WA Apr 2023'!AQ6,IF(AND('WA Apr 2023'!M6&gt;0,'WA Apr 2023'!N6=""),IF(($C$5*E12/'WA Apr 2023'!AQ6&lt;'WA Apr 2023'!M6+'WA Apr 2023'!L6),(0),(($C$5*E12/'WA Apr 2023'!AQ6-('WA Apr 2023'!M6+'WA Apr 2023'!L6))*'WA Apr 2023'!Y6/100))*'WA Apr 2023'!AQ6,IF(AND('WA Apr 2023'!L6&gt;0,'WA Apr 2023'!M6=""&gt;0),IF(($C$5*E12/'WA Apr 2023'!AQ6&lt;'WA Apr 2023'!L6),(0),($C$5*E12/'WA Apr 2023'!AQ6-'WA Apr 2023'!L6)*'WA Apr 2023'!X6/100)*'WA Apr 2023'!AQ6,0)))))</f>
        <v>0</v>
      </c>
      <c r="I12" s="106">
        <f>IF('WA Apr 2023'!K6="",($C$5*F12/'WA Apr 2023'!AR6*'WA Apr 2023'!AC6/100)*'WA Apr 2023'!AR6,IF($C$5*F12/'WA Apr 2023'!AR6&gt;='WA Apr 2023'!L6,('WA Apr 2023'!L6*'WA Apr 2023'!AC6/100)*'WA Apr 2023'!AR6,($C$5*F12/'WA Apr 2023'!AR6*'WA Apr 2023'!AC6/100)*'WA Apr 2023'!AR6))</f>
        <v>1640.9090909090905</v>
      </c>
      <c r="J12" s="106">
        <f>IF(AND('WA Apr 2023'!P6&gt;0,'WA Apr 2023'!O6&gt;0),IF(($C$5*F12/'WA Apr 2023'!AR6&lt;SUM('WA Apr 2023'!L6:P6)),(0),($C$5*F12/'WA Apr 2023'!AR6-SUM('WA Apr 2023'!L6:P6))*'WA Apr 2023'!AB6/100)* 'WA Apr 2023'!AR6,IF(AND('WA Apr 2023'!O6&gt;0,'WA Apr 2023'!P6=""),IF(($C$5*F12/'WA Apr 2023'!AR6&lt; SUM('WA Apr 2023'!L6:O6)),(0),($C$5*F12/'WA Apr 2023'!AR6-SUM('WA Apr 2023'!L6:O6))*'WA Apr 2023'!AG6/100)* 'WA Apr 2023'!AR6,IF(AND('WA Apr 2023'!N6&gt;0,'WA Apr 2023'!O6=""),IF(($C$5*F12/'WA Apr 2023'!AR6&lt; SUM('WA Apr 2023'!L6:N6)),(0),($C$5*F12/'WA Apr 2023'!AR6-SUM('WA Apr 2023'!L6:N6))*'WA Apr 2023'!AF6/100)* 'WA Apr 2023'!AR6,IF(AND('WA Apr 2023'!M6&gt;0,'WA Apr 2023'!N6=""),IF(($C$5*F12/'WA Apr 2023'!AR6&lt;'WA Apr 2023'!M6+'WA Apr 2023'!L6),(0),(($C$5*F12/'WA Apr 2023'!AR6-('WA Apr 2023'!M6+'WA Apr 2023'!L6))*'WA Apr 2023'!AE6/100))*'WA Apr 2023'!AR6,IF(AND('WA Apr 2023'!L6&gt;0,'WA Apr 2023'!M6=""&gt;0),IF(($C$5*F12/'WA Apr 2023'!AR6&lt;'WA Apr 2023'!L6),(0),($C$5*F12/'WA Apr 2023'!AR6-'WA Apr 2023'!L6)*'WA Apr 2023'!AD6/100)*'WA Apr 2023'!AR6,0)))))</f>
        <v>0</v>
      </c>
      <c r="K12" s="165">
        <f t="shared" si="3"/>
        <v>3281.8181818181811</v>
      </c>
      <c r="L12" s="189">
        <f t="shared" si="4"/>
        <v>3522.15409090909</v>
      </c>
      <c r="M12" s="166">
        <f t="shared" si="5"/>
        <v>3874.3694999999993</v>
      </c>
      <c r="N12" s="108">
        <f>'WA Apr 2023'!AT6</f>
        <v>0</v>
      </c>
      <c r="O12" s="108">
        <f>'WA Apr 2023'!AU6</f>
        <v>0</v>
      </c>
      <c r="P12" s="108">
        <f>'WA Apr 2023'!AV6</f>
        <v>0</v>
      </c>
      <c r="Q12" s="108">
        <f>'WA Apr 2023'!AW6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3522.15409090909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3522.15409090909</v>
      </c>
      <c r="V12" s="173">
        <f t="shared" si="1"/>
        <v>3874.3694999999993</v>
      </c>
      <c r="W12" s="268">
        <f t="shared" si="1"/>
        <v>3874.3694999999993</v>
      </c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</row>
    <row r="13" spans="1:50" x14ac:dyDescent="0.2">
      <c r="A13" s="226"/>
      <c r="B13" s="226"/>
      <c r="C13" s="226"/>
      <c r="D13" s="226"/>
      <c r="E13" s="229"/>
      <c r="F13" s="229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</row>
    <row r="14" spans="1:50" x14ac:dyDescent="0.2">
      <c r="A14" s="226"/>
      <c r="B14" s="226"/>
      <c r="C14" s="226"/>
      <c r="D14" s="226"/>
      <c r="E14" s="229"/>
      <c r="F14" s="229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</row>
    <row r="15" spans="1:50" x14ac:dyDescent="0.2">
      <c r="A15" s="226"/>
      <c r="B15" s="226"/>
      <c r="C15" s="226"/>
      <c r="D15" s="226"/>
      <c r="E15" s="229"/>
      <c r="F15" s="229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</row>
    <row r="16" spans="1:50" x14ac:dyDescent="0.2">
      <c r="A16" s="226"/>
      <c r="B16" s="226"/>
      <c r="C16" s="226"/>
      <c r="D16" s="226"/>
      <c r="E16" s="229"/>
      <c r="F16" s="229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</row>
    <row r="17" spans="1:50" x14ac:dyDescent="0.2">
      <c r="A17" s="226"/>
      <c r="B17" s="226"/>
      <c r="C17" s="226"/>
      <c r="D17" s="226"/>
      <c r="E17" s="229"/>
      <c r="F17" s="229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</row>
    <row r="18" spans="1:50" x14ac:dyDescent="0.2">
      <c r="A18" s="226"/>
      <c r="B18" s="226"/>
      <c r="C18" s="226"/>
      <c r="D18" s="226"/>
      <c r="E18" s="229"/>
      <c r="F18" s="229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</row>
    <row r="19" spans="1:50" x14ac:dyDescent="0.2">
      <c r="A19" s="226"/>
      <c r="B19" s="226"/>
      <c r="C19" s="226"/>
      <c r="D19" s="226"/>
      <c r="E19" s="229"/>
      <c r="F19" s="229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</row>
    <row r="20" spans="1:50" x14ac:dyDescent="0.2">
      <c r="A20" s="226"/>
      <c r="B20" s="226"/>
      <c r="C20" s="226"/>
      <c r="D20" s="226"/>
      <c r="E20" s="229"/>
      <c r="F20" s="229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</row>
    <row r="21" spans="1:50" x14ac:dyDescent="0.2">
      <c r="A21" s="226"/>
      <c r="B21" s="226"/>
      <c r="C21" s="226"/>
      <c r="D21" s="226"/>
      <c r="E21" s="229"/>
      <c r="F21" s="229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</row>
    <row r="22" spans="1:50" x14ac:dyDescent="0.2">
      <c r="A22" s="226"/>
      <c r="B22" s="226"/>
      <c r="C22" s="226"/>
      <c r="D22" s="226"/>
      <c r="E22" s="229"/>
      <c r="F22" s="229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</row>
    <row r="23" spans="1:50" x14ac:dyDescent="0.2">
      <c r="A23" s="226"/>
      <c r="B23" s="226"/>
      <c r="C23" s="226"/>
      <c r="D23" s="226"/>
      <c r="E23" s="229"/>
      <c r="F23" s="229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</row>
    <row r="24" spans="1:50" x14ac:dyDescent="0.2">
      <c r="A24" s="226"/>
      <c r="B24" s="226"/>
      <c r="C24" s="226"/>
      <c r="D24" s="226"/>
      <c r="E24" s="229"/>
      <c r="F24" s="229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</row>
    <row r="25" spans="1:50" x14ac:dyDescent="0.2">
      <c r="A25" s="226"/>
      <c r="B25" s="226"/>
      <c r="C25" s="226"/>
      <c r="D25" s="226"/>
      <c r="E25" s="229"/>
      <c r="F25" s="229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</row>
    <row r="26" spans="1:50" x14ac:dyDescent="0.2">
      <c r="A26" s="226"/>
      <c r="B26" s="226"/>
      <c r="C26" s="226"/>
      <c r="D26" s="226"/>
      <c r="E26" s="229"/>
      <c r="F26" s="229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</row>
    <row r="27" spans="1:50" x14ac:dyDescent="0.2">
      <c r="A27" s="226"/>
      <c r="B27" s="226"/>
      <c r="C27" s="226"/>
      <c r="D27" s="226"/>
      <c r="E27" s="229"/>
      <c r="F27" s="229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</row>
    <row r="28" spans="1:50" x14ac:dyDescent="0.2">
      <c r="A28" s="226"/>
      <c r="B28" s="226"/>
      <c r="C28" s="226"/>
      <c r="D28" s="226"/>
      <c r="E28" s="229"/>
      <c r="F28" s="229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</row>
    <row r="29" spans="1:50" x14ac:dyDescent="0.2">
      <c r="A29" s="226"/>
      <c r="B29" s="226"/>
      <c r="C29" s="226"/>
      <c r="D29" s="226"/>
      <c r="E29" s="229"/>
      <c r="F29" s="229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</row>
    <row r="30" spans="1:50" x14ac:dyDescent="0.2">
      <c r="A30" s="226"/>
      <c r="B30" s="226"/>
      <c r="C30" s="226"/>
      <c r="D30" s="226"/>
      <c r="E30" s="229"/>
      <c r="F30" s="229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</row>
    <row r="31" spans="1:50" x14ac:dyDescent="0.2">
      <c r="A31" s="226"/>
      <c r="B31" s="226"/>
      <c r="C31" s="226"/>
      <c r="D31" s="226"/>
      <c r="E31" s="229"/>
      <c r="F31" s="229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</row>
    <row r="32" spans="1:50" x14ac:dyDescent="0.2">
      <c r="A32" s="226"/>
      <c r="B32" s="226"/>
      <c r="C32" s="226"/>
      <c r="D32" s="226"/>
      <c r="E32" s="229"/>
      <c r="F32" s="229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</row>
    <row r="33" spans="1:50" x14ac:dyDescent="0.2">
      <c r="A33" s="226"/>
      <c r="B33" s="226"/>
      <c r="C33" s="226"/>
      <c r="D33" s="226"/>
      <c r="E33" s="229"/>
      <c r="F33" s="229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</row>
    <row r="34" spans="1:50" x14ac:dyDescent="0.2">
      <c r="A34" s="226"/>
      <c r="B34" s="226"/>
      <c r="C34" s="226"/>
      <c r="D34" s="226"/>
      <c r="E34" s="229"/>
      <c r="F34" s="229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</row>
    <row r="35" spans="1:50" x14ac:dyDescent="0.2">
      <c r="A35" s="226"/>
      <c r="B35" s="226"/>
      <c r="C35" s="226"/>
      <c r="D35" s="226"/>
      <c r="E35" s="229"/>
      <c r="F35" s="229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</row>
    <row r="36" spans="1:50" x14ac:dyDescent="0.2">
      <c r="A36" s="226"/>
      <c r="B36" s="226"/>
      <c r="C36" s="226"/>
      <c r="D36" s="226"/>
      <c r="E36" s="229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</row>
    <row r="37" spans="1:50" x14ac:dyDescent="0.2">
      <c r="A37" s="226"/>
      <c r="B37" s="226"/>
      <c r="C37" s="226"/>
      <c r="D37" s="226"/>
      <c r="E37" s="229"/>
      <c r="F37" s="229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</row>
    <row r="38" spans="1:50" x14ac:dyDescent="0.2">
      <c r="A38" s="226"/>
      <c r="B38" s="226"/>
      <c r="C38" s="226"/>
      <c r="D38" s="226"/>
      <c r="E38" s="229"/>
      <c r="F38" s="229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</row>
    <row r="39" spans="1:50" x14ac:dyDescent="0.2">
      <c r="A39" s="226"/>
      <c r="B39" s="226"/>
      <c r="C39" s="226"/>
      <c r="D39" s="226"/>
      <c r="E39" s="229"/>
      <c r="F39" s="229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</row>
    <row r="40" spans="1:50" x14ac:dyDescent="0.2">
      <c r="A40" s="226"/>
      <c r="B40" s="226"/>
      <c r="C40" s="226"/>
      <c r="D40" s="226"/>
      <c r="E40" s="229"/>
      <c r="F40" s="229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</row>
    <row r="41" spans="1:50" x14ac:dyDescent="0.2">
      <c r="A41" s="226"/>
      <c r="B41" s="226"/>
      <c r="C41" s="226"/>
      <c r="D41" s="226"/>
      <c r="E41" s="229"/>
      <c r="F41" s="229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</row>
    <row r="42" spans="1:50" x14ac:dyDescent="0.2">
      <c r="A42" s="226"/>
      <c r="B42" s="226"/>
      <c r="C42" s="226"/>
      <c r="D42" s="226"/>
      <c r="E42" s="229"/>
      <c r="F42" s="229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</row>
    <row r="43" spans="1:50" x14ac:dyDescent="0.2">
      <c r="A43" s="226"/>
      <c r="B43" s="226"/>
      <c r="C43" s="226"/>
      <c r="D43" s="226"/>
      <c r="E43" s="229"/>
      <c r="F43" s="229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</row>
    <row r="44" spans="1:50" x14ac:dyDescent="0.2">
      <c r="A44" s="226"/>
      <c r="B44" s="226"/>
      <c r="C44" s="226"/>
      <c r="D44" s="226"/>
      <c r="E44" s="229"/>
      <c r="F44" s="229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</row>
    <row r="45" spans="1:50" x14ac:dyDescent="0.2">
      <c r="A45" s="226"/>
      <c r="B45" s="226"/>
      <c r="C45" s="226"/>
      <c r="D45" s="226"/>
      <c r="E45" s="229"/>
      <c r="F45" s="229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</row>
    <row r="46" spans="1:50" x14ac:dyDescent="0.2">
      <c r="A46" s="226"/>
      <c r="B46" s="226"/>
      <c r="C46" s="226"/>
      <c r="D46" s="226"/>
      <c r="E46" s="229"/>
      <c r="F46" s="229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</row>
    <row r="47" spans="1:50" x14ac:dyDescent="0.2">
      <c r="A47" s="226"/>
      <c r="B47" s="226"/>
      <c r="C47" s="226"/>
      <c r="D47" s="226"/>
      <c r="E47" s="229"/>
      <c r="F47" s="229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</row>
    <row r="48" spans="1:50" x14ac:dyDescent="0.2">
      <c r="A48" s="226"/>
      <c r="B48" s="226"/>
      <c r="C48" s="226"/>
      <c r="D48" s="226"/>
      <c r="E48" s="229"/>
      <c r="F48" s="229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</row>
    <row r="49" spans="1:50" x14ac:dyDescent="0.2">
      <c r="A49" s="226"/>
      <c r="B49" s="226"/>
      <c r="C49" s="226"/>
      <c r="D49" s="226"/>
      <c r="E49" s="229"/>
      <c r="F49" s="229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</row>
    <row r="50" spans="1:50" x14ac:dyDescent="0.2">
      <c r="A50" s="226"/>
      <c r="B50" s="226"/>
      <c r="C50" s="226"/>
      <c r="D50" s="226"/>
      <c r="E50" s="229"/>
      <c r="F50" s="229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</row>
    <row r="51" spans="1:50" x14ac:dyDescent="0.2">
      <c r="A51" s="226"/>
      <c r="B51" s="226"/>
      <c r="C51" s="226"/>
      <c r="D51" s="226"/>
      <c r="E51" s="229"/>
      <c r="F51" s="229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</row>
    <row r="52" spans="1:50" x14ac:dyDescent="0.2">
      <c r="A52" s="226"/>
      <c r="B52" s="226"/>
      <c r="C52" s="226"/>
      <c r="D52" s="226"/>
      <c r="E52" s="229"/>
      <c r="F52" s="229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</row>
    <row r="53" spans="1:50" x14ac:dyDescent="0.2">
      <c r="A53" s="226"/>
      <c r="B53" s="226"/>
      <c r="C53" s="226"/>
      <c r="D53" s="226"/>
      <c r="E53" s="229"/>
      <c r="F53" s="229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</row>
    <row r="54" spans="1:50" x14ac:dyDescent="0.2">
      <c r="A54" s="226"/>
      <c r="B54" s="226"/>
      <c r="C54" s="226"/>
      <c r="D54" s="226"/>
      <c r="E54" s="229"/>
      <c r="F54" s="229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</row>
    <row r="55" spans="1:50" x14ac:dyDescent="0.2">
      <c r="A55" s="226"/>
      <c r="B55" s="226"/>
      <c r="C55" s="226"/>
      <c r="D55" s="226"/>
      <c r="E55" s="229"/>
      <c r="F55" s="229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</row>
  </sheetData>
  <sheetProtection algorithmName="SHA-512" hashValue="aTbkVGmAjqGMqQyBv9fiLCKf2+zRiJgvUdIqFEhgoV3U+r2rPt0jvklniCom5oXQlcN20EkgMtcboQkGhd6O3g==" saltValue="3sbdDFicRGtcGUrQTjcNW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CC184-E63B-D248-995C-D2CC5A295CAD}">
  <sheetPr codeName="Sheet26">
    <tabColor theme="9" tint="0.39997558519241921"/>
  </sheetPr>
  <dimension ref="A1:AZ55"/>
  <sheetViews>
    <sheetView workbookViewId="0">
      <selection activeCell="R1" sqref="R1:U104857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53" t="s">
        <v>21</v>
      </c>
      <c r="B1" s="253"/>
      <c r="C1" s="253"/>
      <c r="D1" s="253"/>
      <c r="E1" s="254"/>
      <c r="F1" s="254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</row>
    <row r="2" spans="1:52" x14ac:dyDescent="0.2">
      <c r="A2" s="255" t="s">
        <v>80</v>
      </c>
      <c r="B2" s="253"/>
      <c r="C2" s="253"/>
      <c r="D2" s="253"/>
      <c r="E2" s="254"/>
      <c r="F2" s="254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</row>
    <row r="3" spans="1:52" ht="16" thickBot="1" x14ac:dyDescent="0.25">
      <c r="A3" s="253"/>
      <c r="B3" s="256"/>
      <c r="C3" s="253"/>
      <c r="D3" s="253"/>
      <c r="E3" s="254"/>
      <c r="F3" s="254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</row>
    <row r="8" spans="1:52" ht="20" customHeight="1" x14ac:dyDescent="0.2">
      <c r="A8" s="292" t="str">
        <f>'WA Oct 2022'!D2</f>
        <v>South West</v>
      </c>
      <c r="B8" s="63" t="str">
        <f>'WA Oct 2022'!F2</f>
        <v>Alinta Energy</v>
      </c>
      <c r="C8" s="119" t="str">
        <f>'WA Oct 2022'!G2</f>
        <v>Business</v>
      </c>
      <c r="D8" s="113">
        <f>365*'WA Oct 2022'!H2/100</f>
        <v>136.875</v>
      </c>
      <c r="E8" s="183">
        <f>IF('WA Oct 2022'!AQ2=3,0.5,IF('WA Oct 2022'!AQ2=2,0.33,0))</f>
        <v>0.5</v>
      </c>
      <c r="F8" s="183">
        <f>1-E8</f>
        <v>0.5</v>
      </c>
      <c r="G8" s="113">
        <f>IF('WA Oct 2022'!K2="",($C$5*E8/'WA Oct 2022'!AQ2*'WA Oct 2022'!W2/100)*'WA Oct 2022'!AQ2,IF($C$5*E8/'WA Oct 2022'!AQ2&gt;='WA Oct 2022'!L2,('WA Oct 2022'!L2*'WA Oct 2022'!W2/100)*'WA Oct 2022'!AQ2,($C$5*E8/'WA Oct 2022'!AQ2*'WA Oct 2022'!W2/100)*'WA Oct 2022'!AQ2))</f>
        <v>1809.090909090909</v>
      </c>
      <c r="H8" s="113">
        <f>IF(AND('WA Oct 2022'!P2&gt;0,'WA Oct 2022'!O2&gt;0),IF(($C$5*E8/'WA Oct 2022'!AQ2&lt;SUM('WA Oct 2022'!L2:P2)),(0),($C$5*E8/'WA Oct 2022'!AQ2-SUM('WA Oct 2022'!L2:P2))*'WA Oct 2022'!AB2/100)* 'WA Oct 2022'!AQ2,IF(AND('WA Oct 2022'!O2&gt;0,'WA Oct 2022'!P2=""),IF(($C$5*E8/'WA Oct 2022'!AQ2&lt; SUM('WA Oct 2022'!L2:O2)),(0),($C$5*E8/'WA Oct 2022'!AQ2-SUM('WA Oct 2022'!L2:O2))*'WA Oct 2022'!AA2/100)* 'WA Oct 2022'!AQ2,IF(AND('WA Oct 2022'!N2&gt;0,'WA Oct 2022'!O2=""),IF(($C$5*E8/'WA Oct 2022'!AQ2&lt; SUM('WA Oct 2022'!L2:N2)),(0),($C$5*E8/'WA Oct 2022'!AQ2-SUM('WA Oct 2022'!L2:N2))*'WA Oct 2022'!Z2/100)* 'WA Oct 2022'!AQ2,IF(AND('WA Oct 2022'!M2&gt;0,'WA Oct 2022'!N2=""),IF(($C$5*E8/'WA Oct 2022'!AQ2&lt;'WA Oct 2022'!M2+'WA Oct 2022'!L2),(0),(($C$5*E8/'WA Oct 2022'!AQ2-('WA Oct 2022'!M2+'WA Oct 2022'!L2))*'WA Oct 2022'!Y2/100))*'WA Oct 2022'!AQ2,IF(AND('WA Oct 2022'!L2&gt;0,'WA Oct 2022'!M2=""&gt;0),IF(($C$5*E8/'WA Oct 2022'!AQ2&lt;'WA Oct 2022'!L2),(0),($C$5*E8/'WA Oct 2022'!AQ2-'WA Oct 2022'!L2)*'WA Oct 2022'!X2/100)*'WA Oct 2022'!AQ2,0)))))</f>
        <v>0</v>
      </c>
      <c r="I8" s="113">
        <f>IF('WA Oct 2022'!K2="",($C$5*F8/'WA Oct 2022'!AR2*'WA Oct 2022'!AC2/100)*'WA Oct 2022'!AR2,IF($C$5*F8/'WA Oct 2022'!AR2&gt;='WA Oct 2022'!L2,('WA Oct 2022'!L2*'WA Oct 2022'!AC2/100)*'WA Oct 2022'!AR2,($C$5*F8/'WA Oct 2022'!AR2*'WA Oct 2022'!AC2/100)*'WA Oct 2022'!AR2))</f>
        <v>1809.090909090909</v>
      </c>
      <c r="J8" s="113">
        <f>IF(AND('WA Oct 2022'!P2&gt;0,'WA Oct 2022'!O2&gt;0),IF(($C$5*F8/'WA Oct 2022'!AR2&lt;SUM('WA Oct 2022'!L2:P2)),(0),($C$5*F8/'WA Oct 2022'!AR2-SUM('WA Oct 2022'!L2:P2))*'WA Oct 2022'!AB2/100)* 'WA Oct 2022'!AR2,IF(AND('WA Oct 2022'!O2&gt;0,'WA Oct 2022'!P2=""),IF(($C$5*F8/'WA Oct 2022'!AR2&lt; SUM('WA Oct 2022'!L2:O2)),(0),($C$5*F8/'WA Oct 2022'!AR2-SUM('WA Oct 2022'!L2:O2))*'WA Oct 2022'!AG2/100)* 'WA Oct 2022'!AR2,IF(AND('WA Oct 2022'!N2&gt;0,'WA Oct 2022'!O2=""),IF(($C$5*F8/'WA Oct 2022'!AR2&lt; SUM('WA Oct 2022'!L2:N2)),(0),($C$5*F8/'WA Oct 2022'!AR2-SUM('WA Oct 2022'!L2:N2))*'WA Oct 2022'!AF2/100)* 'WA Oct 2022'!AR2,IF(AND('WA Oct 2022'!M2&gt;0,'WA Oct 2022'!N2=""),IF(($C$5*F8/'WA Oct 2022'!AR2&lt;'WA Oct 2022'!M2+'WA Oct 2022'!L2),(0),(($C$5*F8/'WA Oct 2022'!AR2-('WA Oct 2022'!M2+'WA Oct 2022'!L2))*'WA Oct 2022'!AE2/100))*'WA Oct 2022'!AR2,IF(AND('WA Oct 2022'!L2&gt;0,'WA Oct 2022'!M2=""&gt;0),IF(($C$5*F8/'WA Oct 2022'!AR2&lt;'WA Oct 2022'!L2),(0),($C$5*F8/'WA Oct 2022'!AR2-'WA Oct 2022'!L2)*'WA Oct 2022'!AD2/100)*'WA Oct 2022'!AR2,0)))))</f>
        <v>0</v>
      </c>
      <c r="K8" s="162">
        <f>SUM(G8:J8)</f>
        <v>3618.181818181818</v>
      </c>
      <c r="L8" s="187">
        <f>K8+D8</f>
        <v>3755.056818181818</v>
      </c>
      <c r="M8" s="122">
        <f>L8*1.1</f>
        <v>4130.5625</v>
      </c>
      <c r="N8" s="116">
        <f>'WA Oct 2022'!AT2</f>
        <v>0</v>
      </c>
      <c r="O8" s="116">
        <f>'WA Oct 2022'!AU2</f>
        <v>0</v>
      </c>
      <c r="P8" s="116">
        <f>'WA Oct 2022'!AV2</f>
        <v>0</v>
      </c>
      <c r="Q8" s="116">
        <f>'WA Oct 2022'!AW2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3755.056818181818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3755.056818181818</v>
      </c>
      <c r="V8" s="115">
        <f t="shared" ref="V8:W12" si="1">T8*1.1</f>
        <v>4130.5625</v>
      </c>
      <c r="W8" s="115">
        <f t="shared" si="1"/>
        <v>4130.5625</v>
      </c>
      <c r="X8" s="130">
        <f>'WA Oct 2022'!BF2</f>
        <v>0</v>
      </c>
      <c r="Y8" s="131" t="str">
        <f>'WA Oct 2022'!BG2</f>
        <v>n</v>
      </c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3"/>
      <c r="AY8" s="253"/>
      <c r="AZ8" s="253"/>
    </row>
    <row r="9" spans="1:52" ht="20" customHeight="1" x14ac:dyDescent="0.2">
      <c r="A9" s="293"/>
      <c r="B9" s="63" t="str">
        <f>'WA Oct 2022'!F3</f>
        <v>AGL</v>
      </c>
      <c r="C9" s="119" t="str">
        <f>'WA Oct 2022'!G3</f>
        <v>Business Savers</v>
      </c>
      <c r="D9" s="120">
        <f>365*'WA Oct 2022'!H3/100</f>
        <v>142.80127272727273</v>
      </c>
      <c r="E9" s="184">
        <f>IF('WA Oct 2022'!AQ3=3,0.5,IF('WA Oct 2022'!AQ3=2,0.33,0))</f>
        <v>0.5</v>
      </c>
      <c r="F9" s="184">
        <f t="shared" ref="F9:F12" si="2">1-E9</f>
        <v>0.5</v>
      </c>
      <c r="G9" s="120">
        <f>IF('WA Oct 2022'!K3="",($C$5*E9/'WA Oct 2022'!AQ3*'WA Oct 2022'!W3/100)*'WA Oct 2022'!AQ3,IF($C$5*E9/'WA Oct 2022'!AQ3&gt;='WA Oct 2022'!L3,('WA Oct 2022'!L3*'WA Oct 2022'!W3/100)*'WA Oct 2022'!AQ3,($C$5*E9/'WA Oct 2022'!AQ3*'WA Oct 2022'!W3/100)*'WA Oct 2022'!AQ3))</f>
        <v>1854.5454545454547</v>
      </c>
      <c r="H9" s="120">
        <f>IF(AND('WA Oct 2022'!P3&gt;0,'WA Oct 2022'!O3&gt;0),IF(($C$5*E9/'WA Oct 2022'!AQ3&lt;SUM('WA Oct 2022'!L3:P3)),(0),($C$5*E9/'WA Oct 2022'!AQ3-SUM('WA Oct 2022'!L3:P3))*'WA Oct 2022'!AB3/100)* 'WA Oct 2022'!AQ3,IF(AND('WA Oct 2022'!O3&gt;0,'WA Oct 2022'!P3=""),IF(($C$5*E9/'WA Oct 2022'!AQ3&lt; SUM('WA Oct 2022'!L3:O3)),(0),($C$5*E9/'WA Oct 2022'!AQ3-SUM('WA Oct 2022'!L3:O3))*'WA Oct 2022'!AA3/100)* 'WA Oct 2022'!AQ3,IF(AND('WA Oct 2022'!N3&gt;0,'WA Oct 2022'!O3=""),IF(($C$5*E9/'WA Oct 2022'!AQ3&lt; SUM('WA Oct 2022'!L3:N3)),(0),($C$5*E9/'WA Oct 2022'!AQ3-SUM('WA Oct 2022'!L3:N3))*'WA Oct 2022'!Z3/100)* 'WA Oct 2022'!AQ3,IF(AND('WA Oct 2022'!M3&gt;0,'WA Oct 2022'!N3=""),IF(($C$5*E9/'WA Oct 2022'!AQ3&lt;'WA Oct 2022'!M3+'WA Oct 2022'!L3),(0),(($C$5*E9/'WA Oct 2022'!AQ3-('WA Oct 2022'!M3+'WA Oct 2022'!L3))*'WA Oct 2022'!Y3/100))*'WA Oct 2022'!AQ3,IF(AND('WA Oct 2022'!L3&gt;0,'WA Oct 2022'!M3=""&gt;0),IF(($C$5*E9/'WA Oct 2022'!AQ3&lt;'WA Oct 2022'!L3),(0),($C$5*E9/'WA Oct 2022'!AQ3-'WA Oct 2022'!L3)*'WA Oct 2022'!X3/100)*'WA Oct 2022'!AQ3,0)))))</f>
        <v>0</v>
      </c>
      <c r="I9" s="120">
        <f>IF('WA Oct 2022'!K3="",($C$5*F9/'WA Oct 2022'!AR3*'WA Oct 2022'!AC3/100)*'WA Oct 2022'!AR3,IF($C$5*F9/'WA Oct 2022'!AR3&gt;='WA Oct 2022'!L3,('WA Oct 2022'!L3*'WA Oct 2022'!AC3/100)*'WA Oct 2022'!AR3,($C$5*F9/'WA Oct 2022'!AR3*'WA Oct 2022'!AC3/100)*'WA Oct 2022'!AR3))</f>
        <v>1854.5454545454547</v>
      </c>
      <c r="J9" s="120">
        <f>IF(AND('WA Oct 2022'!P3&gt;0,'WA Oct 2022'!O3&gt;0),IF(($C$5*F9/'WA Oct 2022'!AR3&lt;SUM('WA Oct 2022'!L3:P3)),(0),($C$5*F9/'WA Oct 2022'!AR3-SUM('WA Oct 2022'!L3:P3))*'WA Oct 2022'!AB3/100)* 'WA Oct 2022'!AR3,IF(AND('WA Oct 2022'!O3&gt;0,'WA Oct 2022'!P3=""),IF(($C$5*F9/'WA Oct 2022'!AR3&lt; SUM('WA Oct 2022'!L3:O3)),(0),($C$5*F9/'WA Oct 2022'!AR3-SUM('WA Oct 2022'!L3:O3))*'WA Oct 2022'!AG3/100)* 'WA Oct 2022'!AR3,IF(AND('WA Oct 2022'!N3&gt;0,'WA Oct 2022'!O3=""),IF(($C$5*F9/'WA Oct 2022'!AR3&lt; SUM('WA Oct 2022'!L3:N3)),(0),($C$5*F9/'WA Oct 2022'!AR3-SUM('WA Oct 2022'!L3:N3))*'WA Oct 2022'!AF3/100)* 'WA Oct 2022'!AR3,IF(AND('WA Oct 2022'!M3&gt;0,'WA Oct 2022'!N3=""),IF(($C$5*F9/'WA Oct 2022'!AR3&lt;'WA Oct 2022'!M3+'WA Oct 2022'!L3),(0),(($C$5*F9/'WA Oct 2022'!AR3-('WA Oct 2022'!M3+'WA Oct 2022'!L3))*'WA Oct 2022'!AE3/100))*'WA Oct 2022'!AR3,IF(AND('WA Oct 2022'!L3&gt;0,'WA Oct 2022'!M3=""&gt;0),IF(($C$5*F9/'WA Oct 2022'!AR3&lt;'WA Oct 2022'!L3),(0),($C$5*F9/'WA Oct 2022'!AR3-'WA Oct 2022'!L3)*'WA Oct 2022'!AD3/100)*'WA Oct 2022'!AR3,0)))))</f>
        <v>0</v>
      </c>
      <c r="K9" s="162">
        <f t="shared" ref="K9:K12" si="3">SUM(G9:J9)</f>
        <v>3709.0909090909095</v>
      </c>
      <c r="L9" s="187">
        <f t="shared" ref="L9:L12" si="4">K9+D9</f>
        <v>3851.8921818181821</v>
      </c>
      <c r="M9" s="122">
        <f t="shared" ref="M9:M12" si="5">L9*1.1</f>
        <v>4237.0814000000009</v>
      </c>
      <c r="N9" s="123">
        <f>'WA Oct 2022'!AT3</f>
        <v>0</v>
      </c>
      <c r="O9" s="123">
        <f>'WA Oct 2022'!AU3</f>
        <v>45</v>
      </c>
      <c r="P9" s="123">
        <f>'WA Oct 2022'!AV3</f>
        <v>0</v>
      </c>
      <c r="Q9" s="123">
        <f>'WA Oct 2022'!AW3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2182.801272727273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2182.801272727273</v>
      </c>
      <c r="V9" s="122">
        <f t="shared" si="1"/>
        <v>2401.0814000000005</v>
      </c>
      <c r="W9" s="122">
        <f t="shared" si="1"/>
        <v>2401.0814000000005</v>
      </c>
      <c r="X9" s="132">
        <f>'WA Oct 2022'!BF3</f>
        <v>0</v>
      </c>
      <c r="Y9" s="133" t="str">
        <f>'WA Oct 2022'!BG3</f>
        <v>n</v>
      </c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253"/>
    </row>
    <row r="10" spans="1:52" ht="20" customHeight="1" thickBot="1" x14ac:dyDescent="0.25">
      <c r="A10" s="294"/>
      <c r="B10" s="65" t="str">
        <f>'WA Oct 2022'!F4</f>
        <v>Origin</v>
      </c>
      <c r="C10" s="65" t="str">
        <f>'WA Oct 2022'!G4</f>
        <v>Go Variable</v>
      </c>
      <c r="D10" s="95">
        <f>365*'WA Oct 2022'!H4/100</f>
        <v>47.151363636363641</v>
      </c>
      <c r="E10" s="185">
        <f>IF('WA Oct 2022'!AQ4=3,0.5,IF('WA Oct 2022'!AQ4=2,0.33,0))</f>
        <v>0.5</v>
      </c>
      <c r="F10" s="185">
        <f t="shared" si="2"/>
        <v>0.5</v>
      </c>
      <c r="G10" s="95">
        <f>IF('WA Oct 2022'!K4="",($C$5*E10/'WA Oct 2022'!AQ4*'WA Oct 2022'!W4/100)*'WA Oct 2022'!AQ4,IF($C$5*E10/'WA Oct 2022'!AQ4&gt;='WA Oct 2022'!L4,('WA Oct 2022'!L4*'WA Oct 2022'!W4/100)*'WA Oct 2022'!AQ4,($C$5*E10/'WA Oct 2022'!AQ4*'WA Oct 2022'!W4/100)*'WA Oct 2022'!AQ4))</f>
        <v>1299.9999999999998</v>
      </c>
      <c r="H10" s="95">
        <f>IF(AND('WA Oct 2022'!P4&gt;0,'WA Oct 2022'!O4&gt;0),IF(($C$5*E10/'WA Oct 2022'!AQ4&lt;SUM('WA Oct 2022'!L4:P4)),(0),($C$5*E10/'WA Oct 2022'!AQ4-SUM('WA Oct 2022'!L4:P4))*'WA Oct 2022'!AB4/100)* 'WA Oct 2022'!AQ4,IF(AND('WA Oct 2022'!O4&gt;0,'WA Oct 2022'!P4=""),IF(($C$5*E10/'WA Oct 2022'!AQ4&lt; SUM('WA Oct 2022'!L4:O4)),(0),($C$5*E10/'WA Oct 2022'!AQ4-SUM('WA Oct 2022'!L4:O4))*'WA Oct 2022'!AA4/100)* 'WA Oct 2022'!AQ4,IF(AND('WA Oct 2022'!N4&gt;0,'WA Oct 2022'!O4=""),IF(($C$5*E10/'WA Oct 2022'!AQ4&lt; SUM('WA Oct 2022'!L4:N4)),(0),($C$5*E10/'WA Oct 2022'!AQ4-SUM('WA Oct 2022'!L4:N4))*'WA Oct 2022'!Z4/100)* 'WA Oct 2022'!AQ4,IF(AND('WA Oct 2022'!M4&gt;0,'WA Oct 2022'!N4=""),IF(($C$5*E10/'WA Oct 2022'!AQ4&lt;'WA Oct 2022'!M4+'WA Oct 2022'!L4),(0),(($C$5*E10/'WA Oct 2022'!AQ4-('WA Oct 2022'!M4+'WA Oct 2022'!L4))*'WA Oct 2022'!Y4/100))*'WA Oct 2022'!AQ4,IF(AND('WA Oct 2022'!L4&gt;0,'WA Oct 2022'!M4=""&gt;0),IF(($C$5*E10/'WA Oct 2022'!AQ4&lt;'WA Oct 2022'!L4),(0),($C$5*E10/'WA Oct 2022'!AQ4-'WA Oct 2022'!L4)*'WA Oct 2022'!X4/100)*'WA Oct 2022'!AQ4,0)))))</f>
        <v>0</v>
      </c>
      <c r="I10" s="95">
        <f>IF('WA Oct 2022'!K4="",($C$5*F10/'WA Oct 2022'!AR4*'WA Oct 2022'!AC4/100)*'WA Oct 2022'!AR4,IF($C$5*F10/'WA Oct 2022'!AR4&gt;='WA Oct 2022'!L4,('WA Oct 2022'!L4*'WA Oct 2022'!AC4/100)*'WA Oct 2022'!AR4,($C$5*F10/'WA Oct 2022'!AR4*'WA Oct 2022'!AC4/100)*'WA Oct 2022'!AR4))</f>
        <v>1299.9999999999998</v>
      </c>
      <c r="J10" s="95">
        <f>IF(AND('WA Oct 2022'!P4&gt;0,'WA Oct 2022'!O4&gt;0),IF(($C$5*F10/'WA Oct 2022'!AR4&lt;SUM('WA Oct 2022'!L4:P4)),(0),($C$5*F10/'WA Oct 2022'!AR4-SUM('WA Oct 2022'!L4:P4))*'WA Oct 2022'!AB4/100)* 'WA Oct 2022'!AR4,IF(AND('WA Oct 2022'!O4&gt;0,'WA Oct 2022'!P4=""),IF(($C$5*F10/'WA Oct 2022'!AR4&lt; SUM('WA Oct 2022'!L4:O4)),(0),($C$5*F10/'WA Oct 2022'!AR4-SUM('WA Oct 2022'!L4:O4))*'WA Oct 2022'!AG4/100)* 'WA Oct 2022'!AR4,IF(AND('WA Oct 2022'!N4&gt;0,'WA Oct 2022'!O4=""),IF(($C$5*F10/'WA Oct 2022'!AR4&lt; SUM('WA Oct 2022'!L4:N4)),(0),($C$5*F10/'WA Oct 2022'!AR4-SUM('WA Oct 2022'!L4:N4))*'WA Oct 2022'!AF4/100)* 'WA Oct 2022'!AR4,IF(AND('WA Oct 2022'!M4&gt;0,'WA Oct 2022'!N4=""),IF(($C$5*F10/'WA Oct 2022'!AR4&lt;'WA Oct 2022'!M4+'WA Oct 2022'!L4),(0),(($C$5*F10/'WA Oct 2022'!AR4-('WA Oct 2022'!M4+'WA Oct 2022'!L4))*'WA Oct 2022'!AE4/100))*'WA Oct 2022'!AR4,IF(AND('WA Oct 2022'!L4&gt;0,'WA Oct 2022'!M4=""&gt;0),IF(($C$5*F10/'WA Oct 2022'!AR4&lt;'WA Oct 2022'!L4),(0),($C$5*F10/'WA Oct 2022'!AR4-'WA Oct 2022'!L4)*'WA Oct 2022'!AD4/100)*'WA Oct 2022'!AR4,0)))))</f>
        <v>0</v>
      </c>
      <c r="K10" s="163">
        <f t="shared" si="3"/>
        <v>2599.9999999999995</v>
      </c>
      <c r="L10" s="188">
        <f t="shared" si="4"/>
        <v>2647.1513636363634</v>
      </c>
      <c r="M10" s="97">
        <f t="shared" si="5"/>
        <v>2911.8665000000001</v>
      </c>
      <c r="N10" s="98">
        <f>'WA Oct 2022'!AT4</f>
        <v>0</v>
      </c>
      <c r="O10" s="98">
        <f>'WA Oct 2022'!AU4</f>
        <v>0</v>
      </c>
      <c r="P10" s="98">
        <f>'WA Oct 2022'!AV4</f>
        <v>0</v>
      </c>
      <c r="Q10" s="98">
        <f>'WA Oct 2022'!AW4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2647.1513636363634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2647.1513636363634</v>
      </c>
      <c r="V10" s="97">
        <f t="shared" si="1"/>
        <v>2911.8665000000001</v>
      </c>
      <c r="W10" s="97">
        <f t="shared" si="1"/>
        <v>2911.8665000000001</v>
      </c>
      <c r="X10" s="134">
        <f>'WA Oct 2022'!BF4</f>
        <v>0</v>
      </c>
      <c r="Y10" s="135" t="str">
        <f>'WA Oct 2022'!BG4</f>
        <v>n</v>
      </c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</row>
    <row r="11" spans="1:52" ht="20" customHeight="1" thickTop="1" thickBot="1" x14ac:dyDescent="0.25">
      <c r="A11" s="196" t="str">
        <f>'WA Oct 2022'!D5</f>
        <v>Albany</v>
      </c>
      <c r="B11" s="65" t="str">
        <f>'WA Oct 2022'!F5</f>
        <v>Alinta Energy</v>
      </c>
      <c r="C11" s="65" t="str">
        <f>'WA Oct 2022'!G5</f>
        <v>Business</v>
      </c>
      <c r="D11" s="95">
        <f>365*'WA Oct 2022'!H5/100</f>
        <v>152.76909090909089</v>
      </c>
      <c r="E11" s="185">
        <f>IF('WA Oct 2022'!AQ5=3,0.5,IF('WA Oct 2022'!AQ5=2,0.33,0))</f>
        <v>0.5</v>
      </c>
      <c r="F11" s="185">
        <f t="shared" si="2"/>
        <v>0.5</v>
      </c>
      <c r="G11" s="96">
        <f>IF('WA Oct 2022'!K5="",($C$5*E11/'WA Oct 2022'!AQ5*'WA Oct 2022'!W5/100)*'WA Oct 2022'!AQ5,IF($C$5*E11/'WA Oct 2022'!AQ5&gt;='WA Oct 2022'!L5,('WA Oct 2022'!L5*'WA Oct 2022'!W5/100)*'WA Oct 2022'!AQ5,($C$5*E11/'WA Oct 2022'!AQ5*'WA Oct 2022'!W5/100)*'WA Oct 2022'!AQ5))</f>
        <v>2259.090909090909</v>
      </c>
      <c r="H11" s="96">
        <f>IF(AND('WA Oct 2022'!P5&gt;0,'WA Oct 2022'!O5&gt;0),IF(($C$5*E11/'WA Oct 2022'!AQ5&lt;SUM('WA Oct 2022'!L5:P5)),(0),($C$5*E11/'WA Oct 2022'!AQ5-SUM('WA Oct 2022'!L5:P5))*'WA Oct 2022'!AB5/100)* 'WA Oct 2022'!AQ5,IF(AND('WA Oct 2022'!O5&gt;0,'WA Oct 2022'!P5=""),IF(($C$5*E11/'WA Oct 2022'!AQ5&lt; SUM('WA Oct 2022'!L5:O5)),(0),($C$5*E11/'WA Oct 2022'!AQ5-SUM('WA Oct 2022'!L5:O5))*'WA Oct 2022'!AA5/100)* 'WA Oct 2022'!AQ5,IF(AND('WA Oct 2022'!N5&gt;0,'WA Oct 2022'!O5=""),IF(($C$5*E11/'WA Oct 2022'!AQ5&lt; SUM('WA Oct 2022'!L5:N5)),(0),($C$5*E11/'WA Oct 2022'!AQ5-SUM('WA Oct 2022'!L5:N5))*'WA Oct 2022'!Z5/100)* 'WA Oct 2022'!AQ5,IF(AND('WA Oct 2022'!M5&gt;0,'WA Oct 2022'!N5=""),IF(($C$5*E11/'WA Oct 2022'!AQ5&lt;'WA Oct 2022'!M5+'WA Oct 2022'!L5),(0),(($C$5*E11/'WA Oct 2022'!AQ5-('WA Oct 2022'!M5+'WA Oct 2022'!L5))*'WA Oct 2022'!Y5/100))*'WA Oct 2022'!AQ5,IF(AND('WA Oct 2022'!L5&gt;0,'WA Oct 2022'!M5=""&gt;0),IF(($C$5*E11/'WA Oct 2022'!AQ5&lt;'WA Oct 2022'!L5),(0),($C$5*E11/'WA Oct 2022'!AQ5-'WA Oct 2022'!L5)*'WA Oct 2022'!X5/100)*'WA Oct 2022'!AQ5,0)))))</f>
        <v>0</v>
      </c>
      <c r="I11" s="96">
        <f>IF('WA Oct 2022'!K5="",($C$5*F11/'WA Oct 2022'!AR5*'WA Oct 2022'!AC5/100)*'WA Oct 2022'!AR5,IF($C$5*F11/'WA Oct 2022'!AR5&gt;='WA Oct 2022'!L5,('WA Oct 2022'!L5*'WA Oct 2022'!AC5/100)*'WA Oct 2022'!AR5,($C$5*F11/'WA Oct 2022'!AR5*'WA Oct 2022'!AC5/100)*'WA Oct 2022'!AR5))</f>
        <v>2259.090909090909</v>
      </c>
      <c r="J11" s="96">
        <f>IF(AND('WA Oct 2022'!P5&gt;0,'WA Oct 2022'!O5&gt;0),IF(($C$5*F11/'WA Oct 2022'!AR5&lt;SUM('WA Oct 2022'!L5:P5)),(0),($C$5*F11/'WA Oct 2022'!AR5-SUM('WA Oct 2022'!L5:P5))*'WA Oct 2022'!AB5/100)* 'WA Oct 2022'!AR5,IF(AND('WA Oct 2022'!O5&gt;0,'WA Oct 2022'!P5=""),IF(($C$5*F11/'WA Oct 2022'!AR5&lt; SUM('WA Oct 2022'!L5:O5)),(0),($C$5*F11/'WA Oct 2022'!AR5-SUM('WA Oct 2022'!L5:O5))*'WA Oct 2022'!AG5/100)* 'WA Oct 2022'!AR5,IF(AND('WA Oct 2022'!N5&gt;0,'WA Oct 2022'!O5=""),IF(($C$5*F11/'WA Oct 2022'!AR5&lt; SUM('WA Oct 2022'!L5:N5)),(0),($C$5*F11/'WA Oct 2022'!AR5-SUM('WA Oct 2022'!L5:N5))*'WA Oct 2022'!AF5/100)* 'WA Oct 2022'!AR5,IF(AND('WA Oct 2022'!M5&gt;0,'WA Oct 2022'!N5=""),IF(($C$5*F11/'WA Oct 2022'!AR5&lt;'WA Oct 2022'!M5+'WA Oct 2022'!L5),(0),(($C$5*F11/'WA Oct 2022'!AR5-('WA Oct 2022'!M5+'WA Oct 2022'!L5))*'WA Oct 2022'!AE5/100))*'WA Oct 2022'!AR5,IF(AND('WA Oct 2022'!L5&gt;0,'WA Oct 2022'!M5=""&gt;0),IF(($C$5*F11/'WA Oct 2022'!AR5&lt;'WA Oct 2022'!L5),(0),($C$5*F11/'WA Oct 2022'!AR5-'WA Oct 2022'!L5)*'WA Oct 2022'!AD5/100)*'WA Oct 2022'!AR5,0)))))</f>
        <v>0</v>
      </c>
      <c r="K11" s="163">
        <f t="shared" si="3"/>
        <v>4518.181818181818</v>
      </c>
      <c r="L11" s="188">
        <f t="shared" si="4"/>
        <v>4670.9509090909087</v>
      </c>
      <c r="M11" s="164">
        <f t="shared" si="5"/>
        <v>5138.0460000000003</v>
      </c>
      <c r="N11" s="98">
        <f>'WA Oct 2022'!AT5</f>
        <v>0</v>
      </c>
      <c r="O11" s="98">
        <f>'WA Oct 2022'!AU5</f>
        <v>0</v>
      </c>
      <c r="P11" s="98">
        <f>'WA Oct 2022'!AV5</f>
        <v>0</v>
      </c>
      <c r="Q11" s="98">
        <f>'WA Oct 2022'!AW5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4670.9509090909087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4670.9509090909087</v>
      </c>
      <c r="V11" s="97">
        <f t="shared" si="1"/>
        <v>5138.0460000000003</v>
      </c>
      <c r="W11" s="97">
        <f t="shared" si="1"/>
        <v>5138.0460000000003</v>
      </c>
      <c r="X11" s="134">
        <f>'WA Oct 2022'!BF5</f>
        <v>0</v>
      </c>
      <c r="Y11" s="135" t="str">
        <f>'WA Oct 2022'!BG5</f>
        <v>n</v>
      </c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</row>
    <row r="12" spans="1:52" ht="20" customHeight="1" thickTop="1" thickBot="1" x14ac:dyDescent="0.25">
      <c r="A12" s="197" t="str">
        <f>'WA Oct 2022'!D6</f>
        <v>Kalgoorlie</v>
      </c>
      <c r="B12" s="103" t="str">
        <f>'WA Oct 2022'!F6</f>
        <v>Alinta Energy</v>
      </c>
      <c r="C12" s="103" t="str">
        <f>'WA Oct 2022'!G6</f>
        <v>Business</v>
      </c>
      <c r="D12" s="104">
        <f>365*'WA Oct 2022'!H6/100</f>
        <v>240.33590909090907</v>
      </c>
      <c r="E12" s="186">
        <f>IF('WA Oct 2022'!AQ6=3,0.5,IF('WA Oct 2022'!AQ6=2,0.33,0))</f>
        <v>0.5</v>
      </c>
      <c r="F12" s="186">
        <f t="shared" si="2"/>
        <v>0.5</v>
      </c>
      <c r="G12" s="106">
        <f>IF('WA Oct 2022'!K6="",($C$5*E12/'WA Oct 2022'!AQ6*'WA Oct 2022'!W6/100)*'WA Oct 2022'!AQ6,IF($C$5*E12/'WA Oct 2022'!AQ6&gt;='WA Oct 2022'!L6,('WA Oct 2022'!L6*'WA Oct 2022'!W6/100)*'WA Oct 2022'!AQ6,($C$5*E12/'WA Oct 2022'!AQ6*'WA Oct 2022'!W6/100)*'WA Oct 2022'!AQ6))</f>
        <v>1640.9090909090905</v>
      </c>
      <c r="H12" s="106">
        <f>IF(AND('WA Oct 2022'!P6&gt;0,'WA Oct 2022'!O6&gt;0),IF(($C$5*E12/'WA Oct 2022'!AQ6&lt;SUM('WA Oct 2022'!L6:P6)),(0),($C$5*E12/'WA Oct 2022'!AQ6-SUM('WA Oct 2022'!L6:P6))*'WA Oct 2022'!AB6/100)* 'WA Oct 2022'!AQ6,IF(AND('WA Oct 2022'!O6&gt;0,'WA Oct 2022'!P6=""),IF(($C$5*E12/'WA Oct 2022'!AQ6&lt; SUM('WA Oct 2022'!L6:O6)),(0),($C$5*E12/'WA Oct 2022'!AQ6-SUM('WA Oct 2022'!L6:O6))*'WA Oct 2022'!AA6/100)* 'WA Oct 2022'!AQ6,IF(AND('WA Oct 2022'!N6&gt;0,'WA Oct 2022'!O6=""),IF(($C$5*E12/'WA Oct 2022'!AQ6&lt; SUM('WA Oct 2022'!L6:N6)),(0),($C$5*E12/'WA Oct 2022'!AQ6-SUM('WA Oct 2022'!L6:N6))*'WA Oct 2022'!Z6/100)* 'WA Oct 2022'!AQ6,IF(AND('WA Oct 2022'!M6&gt;0,'WA Oct 2022'!N6=""),IF(($C$5*E12/'WA Oct 2022'!AQ6&lt;'WA Oct 2022'!M6+'WA Oct 2022'!L6),(0),(($C$5*E12/'WA Oct 2022'!AQ6-('WA Oct 2022'!M6+'WA Oct 2022'!L6))*'WA Oct 2022'!Y6/100))*'WA Oct 2022'!AQ6,IF(AND('WA Oct 2022'!L6&gt;0,'WA Oct 2022'!M6=""&gt;0),IF(($C$5*E12/'WA Oct 2022'!AQ6&lt;'WA Oct 2022'!L6),(0),($C$5*E12/'WA Oct 2022'!AQ6-'WA Oct 2022'!L6)*'WA Oct 2022'!X6/100)*'WA Oct 2022'!AQ6,0)))))</f>
        <v>0</v>
      </c>
      <c r="I12" s="106">
        <f>IF('WA Oct 2022'!K6="",($C$5*F12/'WA Oct 2022'!AR6*'WA Oct 2022'!AC6/100)*'WA Oct 2022'!AR6,IF($C$5*F12/'WA Oct 2022'!AR6&gt;='WA Oct 2022'!L6,('WA Oct 2022'!L6*'WA Oct 2022'!AC6/100)*'WA Oct 2022'!AR6,($C$5*F12/'WA Oct 2022'!AR6*'WA Oct 2022'!AC6/100)*'WA Oct 2022'!AR6))</f>
        <v>1640.9090909090905</v>
      </c>
      <c r="J12" s="106">
        <f>IF(AND('WA Oct 2022'!P6&gt;0,'WA Oct 2022'!O6&gt;0),IF(($C$5*F12/'WA Oct 2022'!AR6&lt;SUM('WA Oct 2022'!L6:P6)),(0),($C$5*F12/'WA Oct 2022'!AR6-SUM('WA Oct 2022'!L6:P6))*'WA Oct 2022'!AB6/100)* 'WA Oct 2022'!AR6,IF(AND('WA Oct 2022'!O6&gt;0,'WA Oct 2022'!P6=""),IF(($C$5*F12/'WA Oct 2022'!AR6&lt; SUM('WA Oct 2022'!L6:O6)),(0),($C$5*F12/'WA Oct 2022'!AR6-SUM('WA Oct 2022'!L6:O6))*'WA Oct 2022'!AG6/100)* 'WA Oct 2022'!AR6,IF(AND('WA Oct 2022'!N6&gt;0,'WA Oct 2022'!O6=""),IF(($C$5*F12/'WA Oct 2022'!AR6&lt; SUM('WA Oct 2022'!L6:N6)),(0),($C$5*F12/'WA Oct 2022'!AR6-SUM('WA Oct 2022'!L6:N6))*'WA Oct 2022'!AF6/100)* 'WA Oct 2022'!AR6,IF(AND('WA Oct 2022'!M6&gt;0,'WA Oct 2022'!N6=""),IF(($C$5*F12/'WA Oct 2022'!AR6&lt;'WA Oct 2022'!M6+'WA Oct 2022'!L6),(0),(($C$5*F12/'WA Oct 2022'!AR6-('WA Oct 2022'!M6+'WA Oct 2022'!L6))*'WA Oct 2022'!AE6/100))*'WA Oct 2022'!AR6,IF(AND('WA Oct 2022'!L6&gt;0,'WA Oct 2022'!M6=""&gt;0),IF(($C$5*F12/'WA Oct 2022'!AR6&lt;'WA Oct 2022'!L6),(0),($C$5*F12/'WA Oct 2022'!AR6-'WA Oct 2022'!L6)*'WA Oct 2022'!AD6/100)*'WA Oct 2022'!AR6,0)))))</f>
        <v>0</v>
      </c>
      <c r="K12" s="165">
        <f t="shared" si="3"/>
        <v>3281.8181818181811</v>
      </c>
      <c r="L12" s="189">
        <f t="shared" si="4"/>
        <v>3522.15409090909</v>
      </c>
      <c r="M12" s="166">
        <f t="shared" si="5"/>
        <v>3874.3694999999993</v>
      </c>
      <c r="N12" s="108">
        <f>'WA Oct 2022'!AT6</f>
        <v>0</v>
      </c>
      <c r="O12" s="108">
        <f>'WA Oct 2022'!AU6</f>
        <v>0</v>
      </c>
      <c r="P12" s="108">
        <f>'WA Oct 2022'!AV6</f>
        <v>0</v>
      </c>
      <c r="Q12" s="108">
        <f>'WA Oct 2022'!AW6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3522.15409090909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3522.15409090909</v>
      </c>
      <c r="V12" s="173">
        <f t="shared" si="1"/>
        <v>3874.3694999999993</v>
      </c>
      <c r="W12" s="173">
        <f t="shared" si="1"/>
        <v>3874.3694999999993</v>
      </c>
      <c r="X12" s="136">
        <f>'WA Oct 2022'!BF6</f>
        <v>0</v>
      </c>
      <c r="Y12" s="137" t="str">
        <f>'WA Oct 2022'!BG6</f>
        <v>n</v>
      </c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</row>
    <row r="13" spans="1:52" x14ac:dyDescent="0.2">
      <c r="A13" s="251"/>
      <c r="B13" s="251"/>
      <c r="C13" s="251"/>
      <c r="D13" s="251"/>
      <c r="E13" s="252"/>
      <c r="F13" s="252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</row>
    <row r="14" spans="1:52" x14ac:dyDescent="0.2">
      <c r="A14" s="251"/>
      <c r="B14" s="251"/>
      <c r="C14" s="251"/>
      <c r="D14" s="251"/>
      <c r="E14" s="252"/>
      <c r="F14" s="252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</row>
    <row r="15" spans="1:52" x14ac:dyDescent="0.2">
      <c r="A15" s="251"/>
      <c r="B15" s="251"/>
      <c r="C15" s="251"/>
      <c r="D15" s="251"/>
      <c r="E15" s="252"/>
      <c r="F15" s="252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</row>
    <row r="16" spans="1:52" x14ac:dyDescent="0.2">
      <c r="A16" s="251"/>
      <c r="B16" s="251"/>
      <c r="C16" s="251"/>
      <c r="D16" s="251"/>
      <c r="E16" s="252"/>
      <c r="F16" s="252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</row>
    <row r="17" spans="1:52" x14ac:dyDescent="0.2">
      <c r="A17" s="251"/>
      <c r="B17" s="251"/>
      <c r="C17" s="251"/>
      <c r="D17" s="251"/>
      <c r="E17" s="252"/>
      <c r="F17" s="252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</row>
    <row r="18" spans="1:52" x14ac:dyDescent="0.2">
      <c r="A18" s="251"/>
      <c r="B18" s="251"/>
      <c r="C18" s="251"/>
      <c r="D18" s="251"/>
      <c r="E18" s="252"/>
      <c r="F18" s="252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</row>
    <row r="19" spans="1:52" x14ac:dyDescent="0.2">
      <c r="A19" s="251"/>
      <c r="B19" s="251"/>
      <c r="C19" s="251"/>
      <c r="D19" s="251"/>
      <c r="E19" s="252"/>
      <c r="F19" s="252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253"/>
      <c r="AV19" s="253"/>
      <c r="AW19" s="253"/>
      <c r="AX19" s="253"/>
      <c r="AY19" s="253"/>
      <c r="AZ19" s="253"/>
    </row>
    <row r="20" spans="1:52" x14ac:dyDescent="0.2">
      <c r="A20" s="251"/>
      <c r="B20" s="251"/>
      <c r="C20" s="251"/>
      <c r="D20" s="251"/>
      <c r="E20" s="252"/>
      <c r="F20" s="252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</row>
    <row r="21" spans="1:52" x14ac:dyDescent="0.2">
      <c r="A21" s="251"/>
      <c r="B21" s="251"/>
      <c r="C21" s="251"/>
      <c r="D21" s="251"/>
      <c r="E21" s="252"/>
      <c r="F21" s="252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253"/>
      <c r="AW21" s="253"/>
      <c r="AX21" s="253"/>
      <c r="AY21" s="253"/>
      <c r="AZ21" s="253"/>
    </row>
    <row r="22" spans="1:52" x14ac:dyDescent="0.2">
      <c r="A22" s="251"/>
      <c r="B22" s="251"/>
      <c r="C22" s="251"/>
      <c r="D22" s="251"/>
      <c r="E22" s="252"/>
      <c r="F22" s="252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</row>
    <row r="23" spans="1:52" x14ac:dyDescent="0.2">
      <c r="A23" s="251"/>
      <c r="B23" s="251"/>
      <c r="C23" s="251"/>
      <c r="D23" s="251"/>
      <c r="E23" s="252"/>
      <c r="F23" s="252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</row>
    <row r="24" spans="1:52" x14ac:dyDescent="0.2">
      <c r="A24" s="251"/>
      <c r="B24" s="251"/>
      <c r="C24" s="251"/>
      <c r="D24" s="251"/>
      <c r="E24" s="252"/>
      <c r="F24" s="252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</row>
    <row r="25" spans="1:52" x14ac:dyDescent="0.2">
      <c r="A25" s="251"/>
      <c r="B25" s="251"/>
      <c r="C25" s="251"/>
      <c r="D25" s="251"/>
      <c r="E25" s="252"/>
      <c r="F25" s="252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</row>
    <row r="26" spans="1:52" x14ac:dyDescent="0.2">
      <c r="A26" s="251"/>
      <c r="B26" s="251"/>
      <c r="C26" s="251"/>
      <c r="D26" s="251"/>
      <c r="E26" s="252"/>
      <c r="F26" s="252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253"/>
      <c r="AN26" s="253"/>
      <c r="AO26" s="253"/>
      <c r="AP26" s="253"/>
      <c r="AQ26" s="253"/>
      <c r="AR26" s="253"/>
      <c r="AS26" s="253"/>
      <c r="AT26" s="253"/>
      <c r="AU26" s="253"/>
      <c r="AV26" s="253"/>
      <c r="AW26" s="253"/>
      <c r="AX26" s="253"/>
      <c r="AY26" s="253"/>
      <c r="AZ26" s="253"/>
    </row>
    <row r="27" spans="1:52" x14ac:dyDescent="0.2">
      <c r="A27" s="251"/>
      <c r="B27" s="251"/>
      <c r="C27" s="251"/>
      <c r="D27" s="251"/>
      <c r="E27" s="252"/>
      <c r="F27" s="252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</row>
    <row r="28" spans="1:52" x14ac:dyDescent="0.2">
      <c r="A28" s="251"/>
      <c r="B28" s="251"/>
      <c r="C28" s="251"/>
      <c r="D28" s="251"/>
      <c r="E28" s="252"/>
      <c r="F28" s="252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</row>
    <row r="29" spans="1:52" x14ac:dyDescent="0.2">
      <c r="A29" s="251"/>
      <c r="B29" s="251"/>
      <c r="C29" s="251"/>
      <c r="D29" s="251"/>
      <c r="E29" s="252"/>
      <c r="F29" s="252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53"/>
    </row>
    <row r="30" spans="1:52" x14ac:dyDescent="0.2">
      <c r="A30" s="251"/>
      <c r="B30" s="251"/>
      <c r="C30" s="251"/>
      <c r="D30" s="251"/>
      <c r="E30" s="252"/>
      <c r="F30" s="252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</row>
    <row r="31" spans="1:52" x14ac:dyDescent="0.2">
      <c r="A31" s="251"/>
      <c r="B31" s="251"/>
      <c r="C31" s="251"/>
      <c r="D31" s="251"/>
      <c r="E31" s="252"/>
      <c r="F31" s="252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</row>
    <row r="32" spans="1:52" x14ac:dyDescent="0.2">
      <c r="A32" s="251"/>
      <c r="B32" s="251"/>
      <c r="C32" s="251"/>
      <c r="D32" s="251"/>
      <c r="E32" s="252"/>
      <c r="F32" s="252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253"/>
      <c r="AP32" s="253"/>
      <c r="AQ32" s="253"/>
      <c r="AR32" s="253"/>
      <c r="AS32" s="253"/>
      <c r="AT32" s="253"/>
      <c r="AU32" s="253"/>
      <c r="AV32" s="253"/>
      <c r="AW32" s="253"/>
      <c r="AX32" s="253"/>
      <c r="AY32" s="253"/>
      <c r="AZ32" s="253"/>
    </row>
    <row r="33" spans="1:52" x14ac:dyDescent="0.2">
      <c r="A33" s="251"/>
      <c r="B33" s="251"/>
      <c r="C33" s="251"/>
      <c r="D33" s="251"/>
      <c r="E33" s="252"/>
      <c r="F33" s="252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</row>
    <row r="34" spans="1:52" x14ac:dyDescent="0.2">
      <c r="A34" s="251"/>
      <c r="B34" s="251"/>
      <c r="C34" s="251"/>
      <c r="D34" s="251"/>
      <c r="E34" s="252"/>
      <c r="F34" s="252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</row>
    <row r="35" spans="1:52" x14ac:dyDescent="0.2">
      <c r="A35" s="251"/>
      <c r="B35" s="251"/>
      <c r="C35" s="251"/>
      <c r="D35" s="251"/>
      <c r="E35" s="252"/>
      <c r="F35" s="252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</row>
    <row r="36" spans="1:52" x14ac:dyDescent="0.2">
      <c r="A36" s="251"/>
      <c r="B36" s="251"/>
      <c r="C36" s="251"/>
      <c r="D36" s="251"/>
      <c r="E36" s="252"/>
      <c r="F36" s="252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</row>
    <row r="37" spans="1:52" x14ac:dyDescent="0.2">
      <c r="A37" s="251"/>
      <c r="B37" s="251"/>
      <c r="C37" s="251"/>
      <c r="D37" s="251"/>
      <c r="E37" s="252"/>
      <c r="F37" s="252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</row>
    <row r="38" spans="1:52" x14ac:dyDescent="0.2">
      <c r="A38" s="251"/>
      <c r="B38" s="251"/>
      <c r="C38" s="251"/>
      <c r="D38" s="251"/>
      <c r="E38" s="252"/>
      <c r="F38" s="252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</row>
    <row r="39" spans="1:52" x14ac:dyDescent="0.2">
      <c r="A39" s="251"/>
      <c r="B39" s="251"/>
      <c r="C39" s="251"/>
      <c r="D39" s="251"/>
      <c r="E39" s="252"/>
      <c r="F39" s="252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</row>
    <row r="40" spans="1:52" x14ac:dyDescent="0.2">
      <c r="A40" s="251"/>
      <c r="B40" s="251"/>
      <c r="C40" s="251"/>
      <c r="D40" s="251"/>
      <c r="E40" s="252"/>
      <c r="F40" s="252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3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3"/>
      <c r="AM40" s="253"/>
      <c r="AN40" s="253"/>
      <c r="AO40" s="253"/>
      <c r="AP40" s="253"/>
      <c r="AQ40" s="253"/>
      <c r="AR40" s="253"/>
      <c r="AS40" s="253"/>
      <c r="AT40" s="253"/>
      <c r="AU40" s="253"/>
      <c r="AV40" s="253"/>
      <c r="AW40" s="253"/>
      <c r="AX40" s="253"/>
      <c r="AY40" s="253"/>
      <c r="AZ40" s="253"/>
    </row>
    <row r="41" spans="1:52" x14ac:dyDescent="0.2">
      <c r="A41" s="251"/>
      <c r="B41" s="251"/>
      <c r="C41" s="251"/>
      <c r="D41" s="251"/>
      <c r="E41" s="252"/>
      <c r="F41" s="252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3"/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3"/>
      <c r="AM41" s="253"/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3"/>
      <c r="AZ41" s="253"/>
    </row>
    <row r="42" spans="1:52" x14ac:dyDescent="0.2">
      <c r="A42" s="251"/>
      <c r="B42" s="251"/>
      <c r="C42" s="251"/>
      <c r="D42" s="251"/>
      <c r="E42" s="252"/>
      <c r="F42" s="252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3"/>
      <c r="AZ42" s="253"/>
    </row>
    <row r="43" spans="1:52" x14ac:dyDescent="0.2">
      <c r="A43" s="251"/>
      <c r="B43" s="251"/>
      <c r="C43" s="251"/>
      <c r="D43" s="251"/>
      <c r="E43" s="252"/>
      <c r="F43" s="252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/>
      <c r="AJ43" s="253"/>
      <c r="AK43" s="253"/>
      <c r="AL43" s="253"/>
      <c r="AM43" s="253"/>
      <c r="AN43" s="253"/>
      <c r="AO43" s="253"/>
      <c r="AP43" s="253"/>
      <c r="AQ43" s="253"/>
      <c r="AR43" s="253"/>
      <c r="AS43" s="253"/>
      <c r="AT43" s="253"/>
      <c r="AU43" s="253"/>
      <c r="AV43" s="253"/>
      <c r="AW43" s="253"/>
      <c r="AX43" s="253"/>
      <c r="AY43" s="253"/>
      <c r="AZ43" s="253"/>
    </row>
    <row r="44" spans="1:52" x14ac:dyDescent="0.2">
      <c r="A44" s="251"/>
      <c r="B44" s="251"/>
      <c r="C44" s="251"/>
      <c r="D44" s="251"/>
      <c r="E44" s="252"/>
      <c r="F44" s="252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3"/>
      <c r="AA44" s="253"/>
      <c r="AB44" s="253"/>
      <c r="AC44" s="253"/>
      <c r="AD44" s="253"/>
      <c r="AE44" s="253"/>
      <c r="AF44" s="253"/>
      <c r="AG44" s="253"/>
      <c r="AH44" s="253"/>
      <c r="AI44" s="253"/>
      <c r="AJ44" s="253"/>
      <c r="AK44" s="253"/>
      <c r="AL44" s="253"/>
      <c r="AM44" s="253"/>
      <c r="AN44" s="253"/>
      <c r="AO44" s="253"/>
      <c r="AP44" s="253"/>
      <c r="AQ44" s="253"/>
      <c r="AR44" s="253"/>
      <c r="AS44" s="253"/>
      <c r="AT44" s="253"/>
      <c r="AU44" s="253"/>
      <c r="AV44" s="253"/>
      <c r="AW44" s="253"/>
      <c r="AX44" s="253"/>
      <c r="AY44" s="253"/>
      <c r="AZ44" s="253"/>
    </row>
    <row r="45" spans="1:52" x14ac:dyDescent="0.2">
      <c r="A45" s="251"/>
      <c r="B45" s="251"/>
      <c r="C45" s="251"/>
      <c r="D45" s="251"/>
      <c r="E45" s="252"/>
      <c r="F45" s="252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253"/>
      <c r="AZ45" s="253"/>
    </row>
    <row r="46" spans="1:52" x14ac:dyDescent="0.2">
      <c r="A46" s="251"/>
      <c r="B46" s="251"/>
      <c r="C46" s="251"/>
      <c r="D46" s="251"/>
      <c r="E46" s="252"/>
      <c r="F46" s="252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3"/>
      <c r="AZ46" s="253"/>
    </row>
    <row r="47" spans="1:52" x14ac:dyDescent="0.2">
      <c r="A47" s="251"/>
      <c r="B47" s="251"/>
      <c r="C47" s="251"/>
      <c r="D47" s="251"/>
      <c r="E47" s="252"/>
      <c r="F47" s="252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53"/>
      <c r="AR47" s="253"/>
      <c r="AS47" s="253"/>
      <c r="AT47" s="253"/>
      <c r="AU47" s="253"/>
      <c r="AV47" s="253"/>
      <c r="AW47" s="253"/>
      <c r="AX47" s="253"/>
      <c r="AY47" s="253"/>
      <c r="AZ47" s="253"/>
    </row>
    <row r="48" spans="1:52" x14ac:dyDescent="0.2">
      <c r="A48" s="251"/>
      <c r="B48" s="251"/>
      <c r="C48" s="251"/>
      <c r="D48" s="251"/>
      <c r="E48" s="252"/>
      <c r="F48" s="252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N48" s="253"/>
      <c r="AO48" s="253"/>
      <c r="AP48" s="253"/>
      <c r="AQ48" s="253"/>
      <c r="AR48" s="253"/>
      <c r="AS48" s="253"/>
      <c r="AT48" s="253"/>
      <c r="AU48" s="253"/>
      <c r="AV48" s="253"/>
      <c r="AW48" s="253"/>
      <c r="AX48" s="253"/>
      <c r="AY48" s="253"/>
      <c r="AZ48" s="253"/>
    </row>
    <row r="49" spans="1:52" x14ac:dyDescent="0.2">
      <c r="A49" s="251"/>
      <c r="B49" s="251"/>
      <c r="C49" s="251"/>
      <c r="D49" s="251"/>
      <c r="E49" s="252"/>
      <c r="F49" s="252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  <c r="AY49" s="253"/>
      <c r="AZ49" s="253"/>
    </row>
    <row r="50" spans="1:52" x14ac:dyDescent="0.2">
      <c r="A50" s="251"/>
      <c r="B50" s="251"/>
      <c r="C50" s="251"/>
      <c r="D50" s="251"/>
      <c r="E50" s="252"/>
      <c r="F50" s="252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253"/>
      <c r="AZ50" s="253"/>
    </row>
    <row r="51" spans="1:52" x14ac:dyDescent="0.2">
      <c r="A51" s="251"/>
      <c r="B51" s="251"/>
      <c r="C51" s="251"/>
      <c r="D51" s="251"/>
      <c r="E51" s="252"/>
      <c r="F51" s="252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  <c r="AO51" s="253"/>
      <c r="AP51" s="253"/>
      <c r="AQ51" s="253"/>
      <c r="AR51" s="253"/>
      <c r="AS51" s="253"/>
      <c r="AT51" s="253"/>
      <c r="AU51" s="253"/>
      <c r="AV51" s="253"/>
      <c r="AW51" s="253"/>
      <c r="AX51" s="253"/>
      <c r="AY51" s="253"/>
      <c r="AZ51" s="253"/>
    </row>
    <row r="52" spans="1:52" x14ac:dyDescent="0.2">
      <c r="A52" s="251"/>
      <c r="B52" s="251"/>
      <c r="C52" s="251"/>
      <c r="D52" s="251"/>
      <c r="E52" s="252"/>
      <c r="F52" s="252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53"/>
      <c r="AR52" s="253"/>
      <c r="AS52" s="253"/>
      <c r="AT52" s="253"/>
      <c r="AU52" s="253"/>
      <c r="AV52" s="253"/>
      <c r="AW52" s="253"/>
      <c r="AX52" s="253"/>
      <c r="AY52" s="253"/>
      <c r="AZ52" s="253"/>
    </row>
    <row r="53" spans="1:52" x14ac:dyDescent="0.2">
      <c r="A53" s="251"/>
      <c r="B53" s="251"/>
      <c r="C53" s="251"/>
      <c r="D53" s="251"/>
      <c r="E53" s="252"/>
      <c r="F53" s="252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53"/>
      <c r="AR53" s="253"/>
      <c r="AS53" s="253"/>
      <c r="AT53" s="253"/>
      <c r="AU53" s="253"/>
      <c r="AV53" s="253"/>
      <c r="AW53" s="253"/>
      <c r="AX53" s="253"/>
      <c r="AY53" s="253"/>
      <c r="AZ53" s="253"/>
    </row>
    <row r="54" spans="1:52" x14ac:dyDescent="0.2">
      <c r="A54" s="251"/>
      <c r="B54" s="251"/>
      <c r="C54" s="251"/>
      <c r="D54" s="251"/>
      <c r="E54" s="252"/>
      <c r="F54" s="252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3"/>
      <c r="AA54" s="253"/>
      <c r="AB54" s="253"/>
      <c r="AC54" s="253"/>
      <c r="AD54" s="253"/>
      <c r="AE54" s="253"/>
      <c r="AF54" s="253"/>
      <c r="AG54" s="253"/>
      <c r="AH54" s="253"/>
      <c r="AI54" s="253"/>
      <c r="AJ54" s="253"/>
      <c r="AK54" s="253"/>
      <c r="AL54" s="253"/>
      <c r="AM54" s="253"/>
      <c r="AN54" s="253"/>
      <c r="AO54" s="253"/>
      <c r="AP54" s="253"/>
      <c r="AQ54" s="253"/>
      <c r="AR54" s="253"/>
      <c r="AS54" s="253"/>
      <c r="AT54" s="253"/>
      <c r="AU54" s="253"/>
      <c r="AV54" s="253"/>
      <c r="AW54" s="253"/>
      <c r="AX54" s="253"/>
      <c r="AY54" s="253"/>
      <c r="AZ54" s="253"/>
    </row>
    <row r="55" spans="1:52" x14ac:dyDescent="0.2">
      <c r="A55" s="251"/>
      <c r="B55" s="251"/>
      <c r="C55" s="251"/>
      <c r="D55" s="251"/>
      <c r="E55" s="252"/>
      <c r="F55" s="252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3"/>
      <c r="AZ55" s="253"/>
    </row>
  </sheetData>
  <sheetProtection algorithmName="SHA-512" hashValue="4UgIUIZ+Q2ZAzGQpeR80OMFJTFWO4VMEiC+92KYdL40fmWD16cu8zwqehX4W7ojtOACPKLAzPaDNerJqUg7zNQ==" saltValue="ylKhN9sN5CPpEWNpRvLB8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3C6-A5D9-0648-BD9B-EFB3F42712A4}">
  <sheetPr codeName="Sheet27">
    <tabColor theme="4" tint="0.79998168889431442"/>
  </sheetPr>
  <dimension ref="A1:AZ55"/>
  <sheetViews>
    <sheetView workbookViewId="0">
      <selection activeCell="V8" sqref="V8:W10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68" t="s">
        <v>21</v>
      </c>
      <c r="B1" s="68"/>
      <c r="C1" s="68"/>
      <c r="D1" s="68"/>
      <c r="E1" s="249"/>
      <c r="F1" s="249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</row>
    <row r="2" spans="1:52" x14ac:dyDescent="0.2">
      <c r="A2" s="70" t="s">
        <v>80</v>
      </c>
      <c r="B2" s="68"/>
      <c r="C2" s="68"/>
      <c r="D2" s="68"/>
      <c r="E2" s="249"/>
      <c r="F2" s="249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</row>
    <row r="3" spans="1:52" ht="16" thickBot="1" x14ac:dyDescent="0.25">
      <c r="A3" s="68"/>
      <c r="B3" s="71"/>
      <c r="C3" s="68"/>
      <c r="D3" s="68"/>
      <c r="E3" s="249"/>
      <c r="F3" s="249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</row>
    <row r="8" spans="1:52" ht="20" customHeight="1" x14ac:dyDescent="0.2">
      <c r="A8" s="292" t="str">
        <f>'WA Apr 2022'!D2</f>
        <v>South West</v>
      </c>
      <c r="B8" s="63" t="str">
        <f>'WA Apr 2022'!F2</f>
        <v>Alinta Energy</v>
      </c>
      <c r="C8" s="119" t="str">
        <f>'WA Apr 2022'!G2</f>
        <v>Business</v>
      </c>
      <c r="D8" s="113">
        <f>365*'WA Apr 2022'!H2/100</f>
        <v>135.28227272727273</v>
      </c>
      <c r="E8" s="183">
        <f>IF('WA Apr 2022'!AQ2=3,0.5,IF('WA Apr 2022'!AQ2=2,0.33,0))</f>
        <v>0.5</v>
      </c>
      <c r="F8" s="183">
        <f>1-E8</f>
        <v>0.5</v>
      </c>
      <c r="G8" s="113">
        <f>IF('WA Apr 2022'!K2="",($C$5*E8/'WA Apr 2022'!AQ2*'WA Apr 2022'!W2/100)*'WA Apr 2022'!AQ2,IF($C$5*E8/'WA Apr 2022'!AQ2&gt;='WA Apr 2022'!L2,('WA Apr 2022'!L2*'WA Apr 2022'!W2/100)*'WA Apr 2022'!AQ2,($C$5*E8/'WA Apr 2022'!AQ2*'WA Apr 2022'!W2/100)*'WA Apr 2022'!AQ2))</f>
        <v>1763.6363636363635</v>
      </c>
      <c r="H8" s="113">
        <f>IF(AND('WA Apr 2022'!P2&gt;0,'WA Apr 2022'!O2&gt;0),IF(($C$5*E8/'WA Apr 2022'!AQ2&lt;SUM('WA Apr 2022'!L2:P2)),(0),($C$5*E8/'WA Apr 2022'!AQ2-SUM('WA Apr 2022'!L2:P2))*'WA Apr 2022'!AB2/100)* 'WA Apr 2022'!AQ2,IF(AND('WA Apr 2022'!O2&gt;0,'WA Apr 2022'!P2=""),IF(($C$5*E8/'WA Apr 2022'!AQ2&lt; SUM('WA Apr 2022'!L2:O2)),(0),($C$5*E8/'WA Apr 2022'!AQ2-SUM('WA Apr 2022'!L2:O2))*'WA Apr 2022'!AA2/100)* 'WA Apr 2022'!AQ2,IF(AND('WA Apr 2022'!N2&gt;0,'WA Apr 2022'!O2=""),IF(($C$5*E8/'WA Apr 2022'!AQ2&lt; SUM('WA Apr 2022'!L2:N2)),(0),($C$5*E8/'WA Apr 2022'!AQ2-SUM('WA Apr 2022'!L2:N2))*'WA Apr 2022'!Z2/100)* 'WA Apr 2022'!AQ2,IF(AND('WA Apr 2022'!M2&gt;0,'WA Apr 2022'!N2=""),IF(($C$5*E8/'WA Apr 2022'!AQ2&lt;'WA Apr 2022'!M2+'WA Apr 2022'!L2),(0),(($C$5*E8/'WA Apr 2022'!AQ2-('WA Apr 2022'!M2+'WA Apr 2022'!L2))*'WA Apr 2022'!Y2/100))*'WA Apr 2022'!AQ2,IF(AND('WA Apr 2022'!L2&gt;0,'WA Apr 2022'!M2=""&gt;0),IF(($C$5*E8/'WA Apr 2022'!AQ2&lt;'WA Apr 2022'!L2),(0),($C$5*E8/'WA Apr 2022'!AQ2-'WA Apr 2022'!L2)*'WA Apr 2022'!X2/100)*'WA Apr 2022'!AQ2,0)))))</f>
        <v>0</v>
      </c>
      <c r="I8" s="113">
        <f>IF('WA Apr 2022'!K2="",($C$5*F8/'WA Apr 2022'!AR2*'WA Apr 2022'!AC2/100)*'WA Apr 2022'!AR2,IF($C$5*F8/'WA Apr 2022'!AR2&gt;='WA Apr 2022'!L2,('WA Apr 2022'!L2*'WA Apr 2022'!AC2/100)*'WA Apr 2022'!AR2,($C$5*F8/'WA Apr 2022'!AR2*'WA Apr 2022'!AC2/100)*'WA Apr 2022'!AR2))</f>
        <v>1763.6363636363635</v>
      </c>
      <c r="J8" s="113">
        <f>IF(AND('WA Apr 2022'!P2&gt;0,'WA Apr 2022'!O2&gt;0),IF(($C$5*F8/'WA Apr 2022'!AR2&lt;SUM('WA Apr 2022'!L2:P2)),(0),($C$5*F8/'WA Apr 2022'!AR2-SUM('WA Apr 2022'!L2:P2))*'WA Apr 2022'!AB2/100)* 'WA Apr 2022'!AR2,IF(AND('WA Apr 2022'!O2&gt;0,'WA Apr 2022'!P2=""),IF(($C$5*F8/'WA Apr 2022'!AR2&lt; SUM('WA Apr 2022'!L2:O2)),(0),($C$5*F8/'WA Apr 2022'!AR2-SUM('WA Apr 2022'!L2:O2))*'WA Apr 2022'!AG2/100)* 'WA Apr 2022'!AR2,IF(AND('WA Apr 2022'!N2&gt;0,'WA Apr 2022'!O2=""),IF(($C$5*F8/'WA Apr 2022'!AR2&lt; SUM('WA Apr 2022'!L2:N2)),(0),($C$5*F8/'WA Apr 2022'!AR2-SUM('WA Apr 2022'!L2:N2))*'WA Apr 2022'!AF2/100)* 'WA Apr 2022'!AR2,IF(AND('WA Apr 2022'!M2&gt;0,'WA Apr 2022'!N2=""),IF(($C$5*F8/'WA Apr 2022'!AR2&lt;'WA Apr 2022'!M2+'WA Apr 2022'!L2),(0),(($C$5*F8/'WA Apr 2022'!AR2-('WA Apr 2022'!M2+'WA Apr 2022'!L2))*'WA Apr 2022'!AE2/100))*'WA Apr 2022'!AR2,IF(AND('WA Apr 2022'!L2&gt;0,'WA Apr 2022'!M2=""&gt;0),IF(($C$5*F8/'WA Apr 2022'!AR2&lt;'WA Apr 2022'!L2),(0),($C$5*F8/'WA Apr 2022'!AR2-'WA Apr 2022'!L2)*'WA Apr 2022'!AD2/100)*'WA Apr 2022'!AR2,0)))))</f>
        <v>0</v>
      </c>
      <c r="K8" s="162">
        <f>SUM(G8:J8)</f>
        <v>3527.272727272727</v>
      </c>
      <c r="L8" s="187">
        <f>K8+D8</f>
        <v>3662.5549999999998</v>
      </c>
      <c r="M8" s="122">
        <f>L8*1.1</f>
        <v>4028.8105</v>
      </c>
      <c r="N8" s="116">
        <f>'WA Apr 2022'!AT2</f>
        <v>0</v>
      </c>
      <c r="O8" s="116">
        <f>'WA Apr 2022'!AU2</f>
        <v>0</v>
      </c>
      <c r="P8" s="116">
        <f>'WA Apr 2022'!AV2</f>
        <v>0</v>
      </c>
      <c r="Q8" s="116">
        <f>'WA Apr 2022'!AW2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15">
        <f t="shared" ref="V8:W12" si="1">T8*1.1</f>
        <v>4028.8105</v>
      </c>
      <c r="W8" s="115">
        <f t="shared" si="1"/>
        <v>4028.8105</v>
      </c>
      <c r="X8" s="130">
        <f>'WA Apr 2022'!BF2</f>
        <v>0</v>
      </c>
      <c r="Y8" s="131" t="str">
        <f>'WA Apr 2022'!BG2</f>
        <v>n</v>
      </c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</row>
    <row r="9" spans="1:52" ht="20" customHeight="1" x14ac:dyDescent="0.2">
      <c r="A9" s="293"/>
      <c r="B9" s="63" t="str">
        <f>'WA Apr 2022'!F3</f>
        <v>AGL</v>
      </c>
      <c r="C9" s="119" t="str">
        <f>'WA Apr 2022'!G3</f>
        <v>Business Savers</v>
      </c>
      <c r="D9" s="120">
        <f>365*'WA Apr 2022'!H3/100</f>
        <v>135.87954545454545</v>
      </c>
      <c r="E9" s="184">
        <f>IF('WA Apr 2022'!AQ3=3,0.5,IF('WA Apr 2022'!AQ3=2,0.33,0))</f>
        <v>0.5</v>
      </c>
      <c r="F9" s="184">
        <f t="shared" ref="F9:F12" si="2">1-E9</f>
        <v>0.5</v>
      </c>
      <c r="G9" s="120">
        <f>IF('WA Apr 2022'!K3="",($C$5*E9/'WA Apr 2022'!AQ3*'WA Apr 2022'!W3/100)*'WA Apr 2022'!AQ3,IF($C$5*E9/'WA Apr 2022'!AQ3&gt;='WA Apr 2022'!L3,('WA Apr 2022'!L3*'WA Apr 2022'!W3/100)*'WA Apr 2022'!AQ3,($C$5*E9/'WA Apr 2022'!AQ3*'WA Apr 2022'!W3/100)*'WA Apr 2022'!AQ3))</f>
        <v>1763.6363636363635</v>
      </c>
      <c r="H9" s="120">
        <f>IF(AND('WA Apr 2022'!P3&gt;0,'WA Apr 2022'!O3&gt;0),IF(($C$5*E9/'WA Apr 2022'!AQ3&lt;SUM('WA Apr 2022'!L3:P3)),(0),($C$5*E9/'WA Apr 2022'!AQ3-SUM('WA Apr 2022'!L3:P3))*'WA Apr 2022'!AB3/100)* 'WA Apr 2022'!AQ3,IF(AND('WA Apr 2022'!O3&gt;0,'WA Apr 2022'!P3=""),IF(($C$5*E9/'WA Apr 2022'!AQ3&lt; SUM('WA Apr 2022'!L3:O3)),(0),($C$5*E9/'WA Apr 2022'!AQ3-SUM('WA Apr 2022'!L3:O3))*'WA Apr 2022'!AA3/100)* 'WA Apr 2022'!AQ3,IF(AND('WA Apr 2022'!N3&gt;0,'WA Apr 2022'!O3=""),IF(($C$5*E9/'WA Apr 2022'!AQ3&lt; SUM('WA Apr 2022'!L3:N3)),(0),($C$5*E9/'WA Apr 2022'!AQ3-SUM('WA Apr 2022'!L3:N3))*'WA Apr 2022'!Z3/100)* 'WA Apr 2022'!AQ3,IF(AND('WA Apr 2022'!M3&gt;0,'WA Apr 2022'!N3=""),IF(($C$5*E9/'WA Apr 2022'!AQ3&lt;'WA Apr 2022'!M3+'WA Apr 2022'!L3),(0),(($C$5*E9/'WA Apr 2022'!AQ3-('WA Apr 2022'!M3+'WA Apr 2022'!L3))*'WA Apr 2022'!Y3/100))*'WA Apr 2022'!AQ3,IF(AND('WA Apr 2022'!L3&gt;0,'WA Apr 2022'!M3=""&gt;0),IF(($C$5*E9/'WA Apr 2022'!AQ3&lt;'WA Apr 2022'!L3),(0),($C$5*E9/'WA Apr 2022'!AQ3-'WA Apr 2022'!L3)*'WA Apr 2022'!X3/100)*'WA Apr 2022'!AQ3,0)))))</f>
        <v>0</v>
      </c>
      <c r="I9" s="120">
        <f>IF('WA Apr 2022'!K3="",($C$5*F9/'WA Apr 2022'!AR3*'WA Apr 2022'!AC3/100)*'WA Apr 2022'!AR3,IF($C$5*F9/'WA Apr 2022'!AR3&gt;='WA Apr 2022'!L3,('WA Apr 2022'!L3*'WA Apr 2022'!AC3/100)*'WA Apr 2022'!AR3,($C$5*F9/'WA Apr 2022'!AR3*'WA Apr 2022'!AC3/100)*'WA Apr 2022'!AR3))</f>
        <v>1763.6363636363635</v>
      </c>
      <c r="J9" s="120">
        <f>IF(AND('WA Apr 2022'!P3&gt;0,'WA Apr 2022'!O3&gt;0),IF(($C$5*F9/'WA Apr 2022'!AR3&lt;SUM('WA Apr 2022'!L3:P3)),(0),($C$5*F9/'WA Apr 2022'!AR3-SUM('WA Apr 2022'!L3:P3))*'WA Apr 2022'!AB3/100)* 'WA Apr 2022'!AR3,IF(AND('WA Apr 2022'!O3&gt;0,'WA Apr 2022'!P3=""),IF(($C$5*F9/'WA Apr 2022'!AR3&lt; SUM('WA Apr 2022'!L3:O3)),(0),($C$5*F9/'WA Apr 2022'!AR3-SUM('WA Apr 2022'!L3:O3))*'WA Apr 2022'!AG3/100)* 'WA Apr 2022'!AR3,IF(AND('WA Apr 2022'!N3&gt;0,'WA Apr 2022'!O3=""),IF(($C$5*F9/'WA Apr 2022'!AR3&lt; SUM('WA Apr 2022'!L3:N3)),(0),($C$5*F9/'WA Apr 2022'!AR3-SUM('WA Apr 2022'!L3:N3))*'WA Apr 2022'!AF3/100)* 'WA Apr 2022'!AR3,IF(AND('WA Apr 2022'!M3&gt;0,'WA Apr 2022'!N3=""),IF(($C$5*F9/'WA Apr 2022'!AR3&lt;'WA Apr 2022'!M3+'WA Apr 2022'!L3),(0),(($C$5*F9/'WA Apr 2022'!AR3-('WA Apr 2022'!M3+'WA Apr 2022'!L3))*'WA Apr 2022'!AE3/100))*'WA Apr 2022'!AR3,IF(AND('WA Apr 2022'!L3&gt;0,'WA Apr 2022'!M3=""&gt;0),IF(($C$5*F9/'WA Apr 2022'!AR3&lt;'WA Apr 2022'!L3),(0),($C$5*F9/'WA Apr 2022'!AR3-'WA Apr 2022'!L3)*'WA Apr 2022'!AD3/100)*'WA Apr 2022'!AR3,0)))))</f>
        <v>0</v>
      </c>
      <c r="K9" s="162">
        <f t="shared" ref="K9:K12" si="3">SUM(G9:J9)</f>
        <v>3527.272727272727</v>
      </c>
      <c r="L9" s="187">
        <f t="shared" ref="L9:L12" si="4">K9+D9</f>
        <v>3663.1522727272722</v>
      </c>
      <c r="M9" s="122">
        <f t="shared" ref="M9:M12" si="5">L9*1.1</f>
        <v>4029.4674999999997</v>
      </c>
      <c r="N9" s="123">
        <f>'WA Apr 2022'!AT3</f>
        <v>0</v>
      </c>
      <c r="O9" s="123">
        <f>'WA Apr 2022'!AU3</f>
        <v>45</v>
      </c>
      <c r="P9" s="123">
        <f>'WA Apr 2022'!AV3</f>
        <v>0</v>
      </c>
      <c r="Q9" s="123">
        <f>'WA Apr 2022'!AW3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22">
        <f t="shared" si="1"/>
        <v>2283.4674999999997</v>
      </c>
      <c r="W9" s="122">
        <f t="shared" si="1"/>
        <v>2283.4674999999997</v>
      </c>
      <c r="X9" s="132">
        <f>'WA Apr 2022'!BF3</f>
        <v>0</v>
      </c>
      <c r="Y9" s="133" t="str">
        <f>'WA Apr 2022'!BG3</f>
        <v>n</v>
      </c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</row>
    <row r="10" spans="1:52" ht="20" customHeight="1" thickBot="1" x14ac:dyDescent="0.25">
      <c r="A10" s="294"/>
      <c r="B10" s="65" t="str">
        <f>'WA Apr 2022'!F4</f>
        <v>Origin</v>
      </c>
      <c r="C10" s="65" t="str">
        <f>'WA Apr 2022'!G4</f>
        <v>Go</v>
      </c>
      <c r="D10" s="95">
        <f>365*'WA Apr 2022'!H4/100</f>
        <v>52.523500000000006</v>
      </c>
      <c r="E10" s="185">
        <f>IF('WA Apr 2022'!AQ4=3,0.5,IF('WA Apr 2022'!AQ4=2,0.33,0))</f>
        <v>0.5</v>
      </c>
      <c r="F10" s="185">
        <f t="shared" si="2"/>
        <v>0.5</v>
      </c>
      <c r="G10" s="95">
        <f>IF('WA Apr 2022'!K4="",($C$5*E10/'WA Apr 2022'!AQ4*'WA Apr 2022'!W4/100)*'WA Apr 2022'!AQ4,IF($C$5*E10/'WA Apr 2022'!AQ4&gt;='WA Apr 2022'!L4,('WA Apr 2022'!L4*'WA Apr 2022'!W4/100)*'WA Apr 2022'!AQ4,($C$5*E10/'WA Apr 2022'!AQ4*'WA Apr 2022'!W4/100)*'WA Apr 2022'!AQ4))</f>
        <v>1236.3636363636365</v>
      </c>
      <c r="H10" s="95">
        <f>IF(AND('WA Apr 2022'!P4&gt;0,'WA Apr 2022'!O4&gt;0),IF(($C$5*E10/'WA Apr 2022'!AQ4&lt;SUM('WA Apr 2022'!L4:P4)),(0),($C$5*E10/'WA Apr 2022'!AQ4-SUM('WA Apr 2022'!L4:P4))*'WA Apr 2022'!AB4/100)* 'WA Apr 2022'!AQ4,IF(AND('WA Apr 2022'!O4&gt;0,'WA Apr 2022'!P4=""),IF(($C$5*E10/'WA Apr 2022'!AQ4&lt; SUM('WA Apr 2022'!L4:O4)),(0),($C$5*E10/'WA Apr 2022'!AQ4-SUM('WA Apr 2022'!L4:O4))*'WA Apr 2022'!AA4/100)* 'WA Apr 2022'!AQ4,IF(AND('WA Apr 2022'!N4&gt;0,'WA Apr 2022'!O4=""),IF(($C$5*E10/'WA Apr 2022'!AQ4&lt; SUM('WA Apr 2022'!L4:N4)),(0),($C$5*E10/'WA Apr 2022'!AQ4-SUM('WA Apr 2022'!L4:N4))*'WA Apr 2022'!Z4/100)* 'WA Apr 2022'!AQ4,IF(AND('WA Apr 2022'!M4&gt;0,'WA Apr 2022'!N4=""),IF(($C$5*E10/'WA Apr 2022'!AQ4&lt;'WA Apr 2022'!M4+'WA Apr 2022'!L4),(0),(($C$5*E10/'WA Apr 2022'!AQ4-('WA Apr 2022'!M4+'WA Apr 2022'!L4))*'WA Apr 2022'!Y4/100))*'WA Apr 2022'!AQ4,IF(AND('WA Apr 2022'!L4&gt;0,'WA Apr 2022'!M4=""&gt;0),IF(($C$5*E10/'WA Apr 2022'!AQ4&lt;'WA Apr 2022'!L4),(0),($C$5*E10/'WA Apr 2022'!AQ4-'WA Apr 2022'!L4)*'WA Apr 2022'!X4/100)*'WA Apr 2022'!AQ4,0)))))</f>
        <v>0</v>
      </c>
      <c r="I10" s="95">
        <f>IF('WA Apr 2022'!K4="",($C$5*F10/'WA Apr 2022'!AR4*'WA Apr 2022'!AC4/100)*'WA Apr 2022'!AR4,IF($C$5*F10/'WA Apr 2022'!AR4&gt;='WA Apr 2022'!L4,('WA Apr 2022'!L4*'WA Apr 2022'!AC4/100)*'WA Apr 2022'!AR4,($C$5*F10/'WA Apr 2022'!AR4*'WA Apr 2022'!AC4/100)*'WA Apr 2022'!AR4))</f>
        <v>1236.3636363636365</v>
      </c>
      <c r="J10" s="95">
        <f>IF(AND('WA Apr 2022'!P4&gt;0,'WA Apr 2022'!O4&gt;0),IF(($C$5*F10/'WA Apr 2022'!AR4&lt;SUM('WA Apr 2022'!L4:P4)),(0),($C$5*F10/'WA Apr 2022'!AR4-SUM('WA Apr 2022'!L4:P4))*'WA Apr 2022'!AB4/100)* 'WA Apr 2022'!AR4,IF(AND('WA Apr 2022'!O4&gt;0,'WA Apr 2022'!P4=""),IF(($C$5*F10/'WA Apr 2022'!AR4&lt; SUM('WA Apr 2022'!L4:O4)),(0),($C$5*F10/'WA Apr 2022'!AR4-SUM('WA Apr 2022'!L4:O4))*'WA Apr 2022'!AG4/100)* 'WA Apr 2022'!AR4,IF(AND('WA Apr 2022'!N4&gt;0,'WA Apr 2022'!O4=""),IF(($C$5*F10/'WA Apr 2022'!AR4&lt; SUM('WA Apr 2022'!L4:N4)),(0),($C$5*F10/'WA Apr 2022'!AR4-SUM('WA Apr 2022'!L4:N4))*'WA Apr 2022'!AF4/100)* 'WA Apr 2022'!AR4,IF(AND('WA Apr 2022'!M4&gt;0,'WA Apr 2022'!N4=""),IF(($C$5*F10/'WA Apr 2022'!AR4&lt;'WA Apr 2022'!M4+'WA Apr 2022'!L4),(0),(($C$5*F10/'WA Apr 2022'!AR4-('WA Apr 2022'!M4+'WA Apr 2022'!L4))*'WA Apr 2022'!AE4/100))*'WA Apr 2022'!AR4,IF(AND('WA Apr 2022'!L4&gt;0,'WA Apr 2022'!M4=""&gt;0),IF(($C$5*F10/'WA Apr 2022'!AR4&lt;'WA Apr 2022'!L4),(0),($C$5*F10/'WA Apr 2022'!AR4-'WA Apr 2022'!L4)*'WA Apr 2022'!AD4/100)*'WA Apr 2022'!AR4,0)))))</f>
        <v>0</v>
      </c>
      <c r="K10" s="163">
        <f t="shared" si="3"/>
        <v>2472.727272727273</v>
      </c>
      <c r="L10" s="188">
        <f t="shared" si="4"/>
        <v>2525.2507727272728</v>
      </c>
      <c r="M10" s="97">
        <f t="shared" si="5"/>
        <v>2777.7758500000004</v>
      </c>
      <c r="N10" s="98">
        <f>'WA Apr 2022'!AT4</f>
        <v>0</v>
      </c>
      <c r="O10" s="98">
        <f>'WA Apr 2022'!AU4</f>
        <v>0</v>
      </c>
      <c r="P10" s="98">
        <f>'WA Apr 2022'!AV4</f>
        <v>0</v>
      </c>
      <c r="Q10" s="98">
        <f>'WA Apr 2022'!AW4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2525.2507727272728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2525.2507727272728</v>
      </c>
      <c r="V10" s="97">
        <f t="shared" si="1"/>
        <v>2777.7758500000004</v>
      </c>
      <c r="W10" s="97">
        <f t="shared" si="1"/>
        <v>2777.7758500000004</v>
      </c>
      <c r="X10" s="134">
        <f>'WA Apr 2022'!BF4</f>
        <v>0</v>
      </c>
      <c r="Y10" s="135" t="str">
        <f>'WA Apr 2022'!BG4</f>
        <v>n</v>
      </c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</row>
    <row r="11" spans="1:52" ht="20" customHeight="1" thickTop="1" thickBot="1" x14ac:dyDescent="0.25">
      <c r="A11" s="196" t="str">
        <f>'WA Apr 2022'!D5</f>
        <v>Albany</v>
      </c>
      <c r="B11" s="65" t="str">
        <f>'WA Apr 2022'!F5</f>
        <v>Alinta Energy</v>
      </c>
      <c r="C11" s="65" t="str">
        <f>'WA Apr 2022'!G5</f>
        <v>Business</v>
      </c>
      <c r="D11" s="95">
        <f>365*'WA Apr 2022'!H5/100</f>
        <v>150.78150000000002</v>
      </c>
      <c r="E11" s="185">
        <f>IF('WA Apr 2022'!AQ5=3,0.5,IF('WA Apr 2022'!AQ5=2,0.33,0))</f>
        <v>0.5</v>
      </c>
      <c r="F11" s="185">
        <f t="shared" si="2"/>
        <v>0.5</v>
      </c>
      <c r="G11" s="96">
        <f>IF('WA Apr 2022'!K5="",($C$5*E11/'WA Apr 2022'!AQ5*'WA Apr 2022'!W5/100)*'WA Apr 2022'!AQ5,IF($C$5*E11/'WA Apr 2022'!AQ5&gt;='WA Apr 2022'!L5,('WA Apr 2022'!L5*'WA Apr 2022'!W5/100)*'WA Apr 2022'!AQ5,($C$5*E11/'WA Apr 2022'!AQ5*'WA Apr 2022'!W5/100)*'WA Apr 2022'!AQ5))</f>
        <v>2204.545454545454</v>
      </c>
      <c r="H11" s="96">
        <f>IF(AND('WA Apr 2022'!P5&gt;0,'WA Apr 2022'!O5&gt;0),IF(($C$5*E11/'WA Apr 2022'!AQ5&lt;SUM('WA Apr 2022'!L5:P5)),(0),($C$5*E11/'WA Apr 2022'!AQ5-SUM('WA Apr 2022'!L5:P5))*'WA Apr 2022'!AB5/100)* 'WA Apr 2022'!AQ5,IF(AND('WA Apr 2022'!O5&gt;0,'WA Apr 2022'!P5=""),IF(($C$5*E11/'WA Apr 2022'!AQ5&lt; SUM('WA Apr 2022'!L5:O5)),(0),($C$5*E11/'WA Apr 2022'!AQ5-SUM('WA Apr 2022'!L5:O5))*'WA Apr 2022'!AA5/100)* 'WA Apr 2022'!AQ5,IF(AND('WA Apr 2022'!N5&gt;0,'WA Apr 2022'!O5=""),IF(($C$5*E11/'WA Apr 2022'!AQ5&lt; SUM('WA Apr 2022'!L5:N5)),(0),($C$5*E11/'WA Apr 2022'!AQ5-SUM('WA Apr 2022'!L5:N5))*'WA Apr 2022'!Z5/100)* 'WA Apr 2022'!AQ5,IF(AND('WA Apr 2022'!M5&gt;0,'WA Apr 2022'!N5=""),IF(($C$5*E11/'WA Apr 2022'!AQ5&lt;'WA Apr 2022'!M5+'WA Apr 2022'!L5),(0),(($C$5*E11/'WA Apr 2022'!AQ5-('WA Apr 2022'!M5+'WA Apr 2022'!L5))*'WA Apr 2022'!Y5/100))*'WA Apr 2022'!AQ5,IF(AND('WA Apr 2022'!L5&gt;0,'WA Apr 2022'!M5=""&gt;0),IF(($C$5*E11/'WA Apr 2022'!AQ5&lt;'WA Apr 2022'!L5),(0),($C$5*E11/'WA Apr 2022'!AQ5-'WA Apr 2022'!L5)*'WA Apr 2022'!X5/100)*'WA Apr 2022'!AQ5,0)))))</f>
        <v>0</v>
      </c>
      <c r="I11" s="96">
        <f>IF('WA Apr 2022'!K5="",($C$5*F11/'WA Apr 2022'!AR5*'WA Apr 2022'!AC5/100)*'WA Apr 2022'!AR5,IF($C$5*F11/'WA Apr 2022'!AR5&gt;='WA Apr 2022'!L5,('WA Apr 2022'!L5*'WA Apr 2022'!AC5/100)*'WA Apr 2022'!AR5,($C$5*F11/'WA Apr 2022'!AR5*'WA Apr 2022'!AC5/100)*'WA Apr 2022'!AR5))</f>
        <v>2204.545454545454</v>
      </c>
      <c r="J11" s="96">
        <f>IF(AND('WA Apr 2022'!P5&gt;0,'WA Apr 2022'!O5&gt;0),IF(($C$5*F11/'WA Apr 2022'!AR5&lt;SUM('WA Apr 2022'!L5:P5)),(0),($C$5*F11/'WA Apr 2022'!AR5-SUM('WA Apr 2022'!L5:P5))*'WA Apr 2022'!AB5/100)* 'WA Apr 2022'!AR5,IF(AND('WA Apr 2022'!O5&gt;0,'WA Apr 2022'!P5=""),IF(($C$5*F11/'WA Apr 2022'!AR5&lt; SUM('WA Apr 2022'!L5:O5)),(0),($C$5*F11/'WA Apr 2022'!AR5-SUM('WA Apr 2022'!L5:O5))*'WA Apr 2022'!AG5/100)* 'WA Apr 2022'!AR5,IF(AND('WA Apr 2022'!N5&gt;0,'WA Apr 2022'!O5=""),IF(($C$5*F11/'WA Apr 2022'!AR5&lt; SUM('WA Apr 2022'!L5:N5)),(0),($C$5*F11/'WA Apr 2022'!AR5-SUM('WA Apr 2022'!L5:N5))*'WA Apr 2022'!AF5/100)* 'WA Apr 2022'!AR5,IF(AND('WA Apr 2022'!M5&gt;0,'WA Apr 2022'!N5=""),IF(($C$5*F11/'WA Apr 2022'!AR5&lt;'WA Apr 2022'!M5+'WA Apr 2022'!L5),(0),(($C$5*F11/'WA Apr 2022'!AR5-('WA Apr 2022'!M5+'WA Apr 2022'!L5))*'WA Apr 2022'!AE5/100))*'WA Apr 2022'!AR5,IF(AND('WA Apr 2022'!L5&gt;0,'WA Apr 2022'!M5=""&gt;0),IF(($C$5*F11/'WA Apr 2022'!AR5&lt;'WA Apr 2022'!L5),(0),($C$5*F11/'WA Apr 2022'!AR5-'WA Apr 2022'!L5)*'WA Apr 2022'!AD5/100)*'WA Apr 2022'!AR5,0)))))</f>
        <v>0</v>
      </c>
      <c r="K11" s="163">
        <f t="shared" si="3"/>
        <v>4409.0909090909081</v>
      </c>
      <c r="L11" s="188">
        <f t="shared" si="4"/>
        <v>4559.8724090909081</v>
      </c>
      <c r="M11" s="164">
        <f t="shared" si="5"/>
        <v>5015.8596499999994</v>
      </c>
      <c r="N11" s="98">
        <f>'WA Apr 2022'!AT5</f>
        <v>0</v>
      </c>
      <c r="O11" s="98">
        <f>'WA Apr 2022'!AU5</f>
        <v>0</v>
      </c>
      <c r="P11" s="98">
        <f>'WA Apr 2022'!AV5</f>
        <v>0</v>
      </c>
      <c r="Q11" s="98">
        <f>'WA Apr 2022'!AW5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4559.8724090909081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4559.8724090909081</v>
      </c>
      <c r="V11" s="97">
        <f t="shared" si="1"/>
        <v>5015.8596499999994</v>
      </c>
      <c r="W11" s="97">
        <f t="shared" si="1"/>
        <v>5015.8596499999994</v>
      </c>
      <c r="X11" s="134">
        <f>'WA Apr 2022'!BF5</f>
        <v>0</v>
      </c>
      <c r="Y11" s="135" t="str">
        <f>'WA Apr 2022'!BG5</f>
        <v>n</v>
      </c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</row>
    <row r="12" spans="1:52" ht="20" customHeight="1" thickTop="1" thickBot="1" x14ac:dyDescent="0.25">
      <c r="A12" s="197" t="str">
        <f>'WA Apr 2022'!D6</f>
        <v>Kalgoorlie</v>
      </c>
      <c r="B12" s="103" t="str">
        <f>'WA Apr 2022'!F6</f>
        <v>Alinta Energy</v>
      </c>
      <c r="C12" s="103" t="str">
        <f>'WA Apr 2022'!G6</f>
        <v>Business</v>
      </c>
      <c r="D12" s="104">
        <f>365*'WA Apr 2022'!H6/100</f>
        <v>236.22799999999998</v>
      </c>
      <c r="E12" s="186">
        <f>IF('WA Apr 2022'!AQ6=3,0.5,IF('WA Apr 2022'!AQ6=2,0.33,0))</f>
        <v>0.5</v>
      </c>
      <c r="F12" s="186">
        <f t="shared" si="2"/>
        <v>0.5</v>
      </c>
      <c r="G12" s="106">
        <f>IF('WA Apr 2022'!K6="",($C$5*E12/'WA Apr 2022'!AQ6*'WA Apr 2022'!W6/100)*'WA Apr 2022'!AQ6,IF($C$5*E12/'WA Apr 2022'!AQ6&gt;='WA Apr 2022'!L6,('WA Apr 2022'!L6*'WA Apr 2022'!W6/100)*'WA Apr 2022'!AQ6,($C$5*E12/'WA Apr 2022'!AQ6*'WA Apr 2022'!W6/100)*'WA Apr 2022'!AQ6))</f>
        <v>1600</v>
      </c>
      <c r="H12" s="106">
        <f>IF(AND('WA Apr 2022'!P6&gt;0,'WA Apr 2022'!O6&gt;0),IF(($C$5*E12/'WA Apr 2022'!AQ6&lt;SUM('WA Apr 2022'!L6:P6)),(0),($C$5*E12/'WA Apr 2022'!AQ6-SUM('WA Apr 2022'!L6:P6))*'WA Apr 2022'!AB6/100)* 'WA Apr 2022'!AQ6,IF(AND('WA Apr 2022'!O6&gt;0,'WA Apr 2022'!P6=""),IF(($C$5*E12/'WA Apr 2022'!AQ6&lt; SUM('WA Apr 2022'!L6:O6)),(0),($C$5*E12/'WA Apr 2022'!AQ6-SUM('WA Apr 2022'!L6:O6))*'WA Apr 2022'!AA6/100)* 'WA Apr 2022'!AQ6,IF(AND('WA Apr 2022'!N6&gt;0,'WA Apr 2022'!O6=""),IF(($C$5*E12/'WA Apr 2022'!AQ6&lt; SUM('WA Apr 2022'!L6:N6)),(0),($C$5*E12/'WA Apr 2022'!AQ6-SUM('WA Apr 2022'!L6:N6))*'WA Apr 2022'!Z6/100)* 'WA Apr 2022'!AQ6,IF(AND('WA Apr 2022'!M6&gt;0,'WA Apr 2022'!N6=""),IF(($C$5*E12/'WA Apr 2022'!AQ6&lt;'WA Apr 2022'!M6+'WA Apr 2022'!L6),(0),(($C$5*E12/'WA Apr 2022'!AQ6-('WA Apr 2022'!M6+'WA Apr 2022'!L6))*'WA Apr 2022'!Y6/100))*'WA Apr 2022'!AQ6,IF(AND('WA Apr 2022'!L6&gt;0,'WA Apr 2022'!M6=""&gt;0),IF(($C$5*E12/'WA Apr 2022'!AQ6&lt;'WA Apr 2022'!L6),(0),($C$5*E12/'WA Apr 2022'!AQ6-'WA Apr 2022'!L6)*'WA Apr 2022'!X6/100)*'WA Apr 2022'!AQ6,0)))))</f>
        <v>0</v>
      </c>
      <c r="I12" s="106">
        <f>IF('WA Apr 2022'!K6="",($C$5*F12/'WA Apr 2022'!AR6*'WA Apr 2022'!AC6/100)*'WA Apr 2022'!AR6,IF($C$5*F12/'WA Apr 2022'!AR6&gt;='WA Apr 2022'!L6,('WA Apr 2022'!L6*'WA Apr 2022'!AC6/100)*'WA Apr 2022'!AR6,($C$5*F12/'WA Apr 2022'!AR6*'WA Apr 2022'!AC6/100)*'WA Apr 2022'!AR6))</f>
        <v>1600</v>
      </c>
      <c r="J12" s="106">
        <f>IF(AND('WA Apr 2022'!P6&gt;0,'WA Apr 2022'!O6&gt;0),IF(($C$5*F12/'WA Apr 2022'!AR6&lt;SUM('WA Apr 2022'!L6:P6)),(0),($C$5*F12/'WA Apr 2022'!AR6-SUM('WA Apr 2022'!L6:P6))*'WA Apr 2022'!AB6/100)* 'WA Apr 2022'!AR6,IF(AND('WA Apr 2022'!O6&gt;0,'WA Apr 2022'!P6=""),IF(($C$5*F12/'WA Apr 2022'!AR6&lt; SUM('WA Apr 2022'!L6:O6)),(0),($C$5*F12/'WA Apr 2022'!AR6-SUM('WA Apr 2022'!L6:O6))*'WA Apr 2022'!AG6/100)* 'WA Apr 2022'!AR6,IF(AND('WA Apr 2022'!N6&gt;0,'WA Apr 2022'!O6=""),IF(($C$5*F12/'WA Apr 2022'!AR6&lt; SUM('WA Apr 2022'!L6:N6)),(0),($C$5*F12/'WA Apr 2022'!AR6-SUM('WA Apr 2022'!L6:N6))*'WA Apr 2022'!AF6/100)* 'WA Apr 2022'!AR6,IF(AND('WA Apr 2022'!M6&gt;0,'WA Apr 2022'!N6=""),IF(($C$5*F12/'WA Apr 2022'!AR6&lt;'WA Apr 2022'!M6+'WA Apr 2022'!L6),(0),(($C$5*F12/'WA Apr 2022'!AR6-('WA Apr 2022'!M6+'WA Apr 2022'!L6))*'WA Apr 2022'!AE6/100))*'WA Apr 2022'!AR6,IF(AND('WA Apr 2022'!L6&gt;0,'WA Apr 2022'!M6=""&gt;0),IF(($C$5*F12/'WA Apr 2022'!AR6&lt;'WA Apr 2022'!L6),(0),($C$5*F12/'WA Apr 2022'!AR6-'WA Apr 2022'!L6)*'WA Apr 2022'!AD6/100)*'WA Apr 2022'!AR6,0)))))</f>
        <v>0</v>
      </c>
      <c r="K12" s="165">
        <f t="shared" si="3"/>
        <v>3200</v>
      </c>
      <c r="L12" s="189">
        <f t="shared" si="4"/>
        <v>3436.2280000000001</v>
      </c>
      <c r="M12" s="166">
        <f t="shared" si="5"/>
        <v>3779.8508000000002</v>
      </c>
      <c r="N12" s="108">
        <f>'WA Apr 2022'!AT6</f>
        <v>0</v>
      </c>
      <c r="O12" s="108">
        <f>'WA Apr 2022'!AU6</f>
        <v>0</v>
      </c>
      <c r="P12" s="108">
        <f>'WA Apr 2022'!AV6</f>
        <v>0</v>
      </c>
      <c r="Q12" s="108">
        <f>'WA Apr 2022'!AW6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3436.2280000000001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3436.2280000000001</v>
      </c>
      <c r="V12" s="173">
        <f t="shared" si="1"/>
        <v>3779.8508000000002</v>
      </c>
      <c r="W12" s="173">
        <f t="shared" si="1"/>
        <v>3779.8508000000002</v>
      </c>
      <c r="X12" s="136">
        <f>'WA Apr 2022'!BF6</f>
        <v>0</v>
      </c>
      <c r="Y12" s="137" t="str">
        <f>'WA Apr 2022'!BG6</f>
        <v>n</v>
      </c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</row>
    <row r="13" spans="1:52" x14ac:dyDescent="0.2">
      <c r="A13" s="69"/>
      <c r="B13" s="69"/>
      <c r="C13" s="69"/>
      <c r="D13" s="69"/>
      <c r="E13" s="248"/>
      <c r="F13" s="248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</row>
    <row r="14" spans="1:52" x14ac:dyDescent="0.2">
      <c r="A14" s="69"/>
      <c r="B14" s="69"/>
      <c r="C14" s="69"/>
      <c r="D14" s="69"/>
      <c r="E14" s="248"/>
      <c r="F14" s="248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</row>
    <row r="15" spans="1:52" x14ac:dyDescent="0.2">
      <c r="A15" s="69"/>
      <c r="B15" s="69"/>
      <c r="C15" s="69"/>
      <c r="D15" s="69"/>
      <c r="E15" s="248"/>
      <c r="F15" s="248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</row>
    <row r="16" spans="1:52" x14ac:dyDescent="0.2">
      <c r="A16" s="69"/>
      <c r="B16" s="69"/>
      <c r="C16" s="69"/>
      <c r="D16" s="69"/>
      <c r="E16" s="248"/>
      <c r="F16" s="248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</row>
    <row r="17" spans="1:52" x14ac:dyDescent="0.2">
      <c r="A17" s="69"/>
      <c r="B17" s="69"/>
      <c r="C17" s="69"/>
      <c r="D17" s="69"/>
      <c r="E17" s="248"/>
      <c r="F17" s="248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</row>
    <row r="18" spans="1:52" x14ac:dyDescent="0.2">
      <c r="A18" s="69"/>
      <c r="B18" s="69"/>
      <c r="C18" s="69"/>
      <c r="D18" s="69"/>
      <c r="E18" s="248"/>
      <c r="F18" s="248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</row>
    <row r="19" spans="1:52" x14ac:dyDescent="0.2">
      <c r="A19" s="69"/>
      <c r="B19" s="69"/>
      <c r="C19" s="69"/>
      <c r="D19" s="69"/>
      <c r="E19" s="248"/>
      <c r="F19" s="248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</row>
    <row r="20" spans="1:52" x14ac:dyDescent="0.2">
      <c r="A20" s="69"/>
      <c r="B20" s="69"/>
      <c r="C20" s="69"/>
      <c r="D20" s="69"/>
      <c r="E20" s="248"/>
      <c r="F20" s="248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</row>
    <row r="21" spans="1:52" x14ac:dyDescent="0.2">
      <c r="A21" s="69"/>
      <c r="B21" s="69"/>
      <c r="C21" s="69"/>
      <c r="D21" s="69"/>
      <c r="E21" s="248"/>
      <c r="F21" s="248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</row>
    <row r="22" spans="1:52" x14ac:dyDescent="0.2">
      <c r="A22" s="69"/>
      <c r="B22" s="69"/>
      <c r="C22" s="69"/>
      <c r="D22" s="69"/>
      <c r="E22" s="248"/>
      <c r="F22" s="248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</row>
    <row r="23" spans="1:52" x14ac:dyDescent="0.2">
      <c r="A23" s="69"/>
      <c r="B23" s="69"/>
      <c r="C23" s="69"/>
      <c r="D23" s="69"/>
      <c r="E23" s="248"/>
      <c r="F23" s="24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</row>
    <row r="24" spans="1:52" x14ac:dyDescent="0.2">
      <c r="A24" s="69"/>
      <c r="B24" s="69"/>
      <c r="C24" s="69"/>
      <c r="D24" s="69"/>
      <c r="E24" s="248"/>
      <c r="F24" s="24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</row>
    <row r="25" spans="1:52" x14ac:dyDescent="0.2">
      <c r="A25" s="69"/>
      <c r="B25" s="69"/>
      <c r="C25" s="69"/>
      <c r="D25" s="69"/>
      <c r="E25" s="248"/>
      <c r="F25" s="24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</row>
    <row r="26" spans="1:52" x14ac:dyDescent="0.2">
      <c r="A26" s="69"/>
      <c r="B26" s="69"/>
      <c r="C26" s="69"/>
      <c r="D26" s="69"/>
      <c r="E26" s="248"/>
      <c r="F26" s="24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</row>
    <row r="27" spans="1:52" x14ac:dyDescent="0.2">
      <c r="A27" s="69"/>
      <c r="B27" s="69"/>
      <c r="C27" s="69"/>
      <c r="D27" s="69"/>
      <c r="E27" s="248"/>
      <c r="F27" s="248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</row>
    <row r="28" spans="1:52" x14ac:dyDescent="0.2">
      <c r="A28" s="69"/>
      <c r="B28" s="69"/>
      <c r="C28" s="69"/>
      <c r="D28" s="69"/>
      <c r="E28" s="248"/>
      <c r="F28" s="248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</row>
    <row r="29" spans="1:52" x14ac:dyDescent="0.2">
      <c r="A29" s="69"/>
      <c r="B29" s="69"/>
      <c r="C29" s="69"/>
      <c r="D29" s="69"/>
      <c r="E29" s="248"/>
      <c r="F29" s="248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</row>
    <row r="30" spans="1:52" x14ac:dyDescent="0.2">
      <c r="A30" s="69"/>
      <c r="B30" s="69"/>
      <c r="C30" s="69"/>
      <c r="D30" s="69"/>
      <c r="E30" s="248"/>
      <c r="F30" s="248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</row>
    <row r="31" spans="1:52" x14ac:dyDescent="0.2">
      <c r="A31" s="69"/>
      <c r="B31" s="69"/>
      <c r="C31" s="69"/>
      <c r="D31" s="69"/>
      <c r="E31" s="248"/>
      <c r="F31" s="248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</row>
    <row r="32" spans="1:52" x14ac:dyDescent="0.2">
      <c r="A32" s="69"/>
      <c r="B32" s="69"/>
      <c r="C32" s="69"/>
      <c r="D32" s="69"/>
      <c r="E32" s="248"/>
      <c r="F32" s="248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</row>
    <row r="33" spans="1:52" x14ac:dyDescent="0.2">
      <c r="A33" s="69"/>
      <c r="B33" s="69"/>
      <c r="C33" s="69"/>
      <c r="D33" s="69"/>
      <c r="E33" s="248"/>
      <c r="F33" s="248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</row>
    <row r="34" spans="1:52" x14ac:dyDescent="0.2">
      <c r="A34" s="69"/>
      <c r="B34" s="69"/>
      <c r="C34" s="69"/>
      <c r="D34" s="69"/>
      <c r="E34" s="248"/>
      <c r="F34" s="248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</row>
    <row r="35" spans="1:52" x14ac:dyDescent="0.2">
      <c r="A35" s="69"/>
      <c r="B35" s="69"/>
      <c r="C35" s="69"/>
      <c r="D35" s="69"/>
      <c r="E35" s="248"/>
      <c r="F35" s="248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</row>
    <row r="36" spans="1:52" x14ac:dyDescent="0.2">
      <c r="A36" s="69"/>
      <c r="B36" s="69"/>
      <c r="C36" s="69"/>
      <c r="D36" s="69"/>
      <c r="E36" s="248"/>
      <c r="F36" s="248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</row>
    <row r="37" spans="1:52" x14ac:dyDescent="0.2">
      <c r="A37" s="69"/>
      <c r="B37" s="69"/>
      <c r="C37" s="69"/>
      <c r="D37" s="69"/>
      <c r="E37" s="248"/>
      <c r="F37" s="248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</row>
    <row r="38" spans="1:52" x14ac:dyDescent="0.2">
      <c r="A38" s="69"/>
      <c r="B38" s="69"/>
      <c r="C38" s="69"/>
      <c r="D38" s="69"/>
      <c r="E38" s="248"/>
      <c r="F38" s="248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</row>
    <row r="39" spans="1:52" x14ac:dyDescent="0.2">
      <c r="A39" s="69"/>
      <c r="B39" s="69"/>
      <c r="C39" s="69"/>
      <c r="D39" s="69"/>
      <c r="E39" s="248"/>
      <c r="F39" s="248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</row>
    <row r="40" spans="1:52" x14ac:dyDescent="0.2">
      <c r="A40" s="69"/>
      <c r="B40" s="69"/>
      <c r="C40" s="69"/>
      <c r="D40" s="69"/>
      <c r="E40" s="248"/>
      <c r="F40" s="248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</row>
    <row r="41" spans="1:52" x14ac:dyDescent="0.2">
      <c r="A41" s="69"/>
      <c r="B41" s="69"/>
      <c r="C41" s="69"/>
      <c r="D41" s="69"/>
      <c r="E41" s="248"/>
      <c r="F41" s="248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</row>
    <row r="42" spans="1:52" x14ac:dyDescent="0.2">
      <c r="A42" s="69"/>
      <c r="B42" s="69"/>
      <c r="C42" s="69"/>
      <c r="D42" s="69"/>
      <c r="E42" s="248"/>
      <c r="F42" s="248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</row>
    <row r="43" spans="1:52" x14ac:dyDescent="0.2">
      <c r="A43" s="69"/>
      <c r="B43" s="69"/>
      <c r="C43" s="69"/>
      <c r="D43" s="69"/>
      <c r="E43" s="248"/>
      <c r="F43" s="248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</row>
    <row r="44" spans="1:52" x14ac:dyDescent="0.2">
      <c r="A44" s="69"/>
      <c r="B44" s="69"/>
      <c r="C44" s="69"/>
      <c r="D44" s="69"/>
      <c r="E44" s="248"/>
      <c r="F44" s="248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</row>
    <row r="45" spans="1:52" x14ac:dyDescent="0.2">
      <c r="A45" s="69"/>
      <c r="B45" s="69"/>
      <c r="C45" s="69"/>
      <c r="D45" s="69"/>
      <c r="E45" s="248"/>
      <c r="F45" s="248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</row>
    <row r="46" spans="1:52" x14ac:dyDescent="0.2">
      <c r="A46" s="69"/>
      <c r="B46" s="69"/>
      <c r="C46" s="69"/>
      <c r="D46" s="69"/>
      <c r="E46" s="248"/>
      <c r="F46" s="248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</row>
    <row r="47" spans="1:52" x14ac:dyDescent="0.2">
      <c r="A47" s="69"/>
      <c r="B47" s="69"/>
      <c r="C47" s="69"/>
      <c r="D47" s="69"/>
      <c r="E47" s="248"/>
      <c r="F47" s="248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</row>
    <row r="48" spans="1:52" x14ac:dyDescent="0.2">
      <c r="A48" s="69"/>
      <c r="B48" s="69"/>
      <c r="C48" s="69"/>
      <c r="D48" s="69"/>
      <c r="E48" s="248"/>
      <c r="F48" s="248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</row>
    <row r="49" spans="1:52" x14ac:dyDescent="0.2">
      <c r="A49" s="69"/>
      <c r="B49" s="69"/>
      <c r="C49" s="69"/>
      <c r="D49" s="69"/>
      <c r="E49" s="248"/>
      <c r="F49" s="248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</row>
    <row r="50" spans="1:52" x14ac:dyDescent="0.2">
      <c r="A50" s="69"/>
      <c r="B50" s="69"/>
      <c r="C50" s="69"/>
      <c r="D50" s="69"/>
      <c r="E50" s="248"/>
      <c r="F50" s="248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</row>
    <row r="51" spans="1:52" x14ac:dyDescent="0.2">
      <c r="A51" s="69"/>
      <c r="B51" s="69"/>
      <c r="C51" s="69"/>
      <c r="D51" s="69"/>
      <c r="E51" s="248"/>
      <c r="F51" s="248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</row>
    <row r="52" spans="1:52" x14ac:dyDescent="0.2">
      <c r="A52" s="69"/>
      <c r="B52" s="69"/>
      <c r="C52" s="69"/>
      <c r="D52" s="69"/>
      <c r="E52" s="248"/>
      <c r="F52" s="248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</row>
    <row r="53" spans="1:52" x14ac:dyDescent="0.2">
      <c r="A53" s="69"/>
      <c r="B53" s="69"/>
      <c r="C53" s="69"/>
      <c r="D53" s="69"/>
      <c r="E53" s="248"/>
      <c r="F53" s="248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</row>
    <row r="54" spans="1:52" x14ac:dyDescent="0.2">
      <c r="A54" s="69"/>
      <c r="B54" s="69"/>
      <c r="C54" s="69"/>
      <c r="D54" s="69"/>
      <c r="E54" s="248"/>
      <c r="F54" s="248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</row>
    <row r="55" spans="1:52" x14ac:dyDescent="0.2">
      <c r="A55" s="69"/>
      <c r="B55" s="69"/>
      <c r="C55" s="69"/>
      <c r="D55" s="69"/>
      <c r="E55" s="248"/>
      <c r="F55" s="248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</row>
  </sheetData>
  <sheetProtection algorithmName="SHA-512" hashValue="dTWKV6DVWWjARbIw9AY5pS0j2PgfgVNADzGiCJjcfu2EW34PvfmIbU/6F2jEvg/mww11hp9q0t5gjXMS9e+JtA==" saltValue="n0VikljoOfqxyd0hN0G8x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4453-B8ED-3F45-82F9-7B0B4C3222E3}">
  <sheetPr codeName="Sheet23">
    <tabColor theme="9" tint="0.79998168889431442"/>
  </sheetPr>
  <dimension ref="A1:AZ55"/>
  <sheetViews>
    <sheetView workbookViewId="0">
      <selection activeCell="D36" sqref="D3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40" t="s">
        <v>21</v>
      </c>
      <c r="B1" s="240"/>
      <c r="C1" s="240"/>
      <c r="D1" s="240"/>
      <c r="E1" s="241"/>
      <c r="F1" s="241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</row>
    <row r="2" spans="1:52" x14ac:dyDescent="0.2">
      <c r="A2" s="242" t="s">
        <v>80</v>
      </c>
      <c r="B2" s="240"/>
      <c r="C2" s="240"/>
      <c r="D2" s="240"/>
      <c r="E2" s="241"/>
      <c r="F2" s="241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</row>
    <row r="3" spans="1:52" ht="16" thickBot="1" x14ac:dyDescent="0.25">
      <c r="A3" s="240"/>
      <c r="B3" s="243"/>
      <c r="C3" s="240"/>
      <c r="D3" s="240"/>
      <c r="E3" s="241"/>
      <c r="F3" s="241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</row>
    <row r="8" spans="1:52" ht="20" customHeight="1" x14ac:dyDescent="0.2">
      <c r="A8" s="292" t="str">
        <f>'WA Oct 2021'!D2</f>
        <v>South West</v>
      </c>
      <c r="B8" s="63" t="str">
        <f>'WA Oct 2021'!F2</f>
        <v>Alinta Energy</v>
      </c>
      <c r="C8" s="119" t="str">
        <f>'WA Oct 2021'!G2</f>
        <v>Business</v>
      </c>
      <c r="D8" s="113">
        <f>365*'WA Oct 2021'!H2/100</f>
        <v>135.28227272727273</v>
      </c>
      <c r="E8" s="183">
        <f>IF('WA Oct 2021'!AQ2=3,0.5,IF('WA Oct 2021'!AQ2=2,0.33,0))</f>
        <v>0.5</v>
      </c>
      <c r="F8" s="183">
        <f>1-E8</f>
        <v>0.5</v>
      </c>
      <c r="G8" s="113">
        <f>IF('WA Oct 2021'!K2="",($C$5*E8/'WA Oct 2021'!AQ2*'WA Oct 2021'!W2/100)*'WA Oct 2021'!AQ2,IF($C$5*E8/'WA Oct 2021'!AQ2&gt;='WA Oct 2021'!L2,('WA Oct 2021'!L2*'WA Oct 2021'!W2/100)*'WA Oct 2021'!AQ2,($C$5*E8/'WA Oct 2021'!AQ2*'WA Oct 2021'!W2/100)*'WA Oct 2021'!AQ2))</f>
        <v>1763.6363636363635</v>
      </c>
      <c r="H8" s="113">
        <f>IF(AND('WA Oct 2021'!P2&gt;0,'WA Oct 2021'!O2&gt;0),IF(($C$5*E8/'WA Oct 2021'!AQ2&lt;SUM('WA Oct 2021'!L2:P2)),(0),($C$5*E8/'WA Oct 2021'!AQ2-SUM('WA Oct 2021'!L2:P2))*'WA Oct 2021'!AB2/100)* 'WA Oct 2021'!AQ2,IF(AND('WA Oct 2021'!O2&gt;0,'WA Oct 2021'!P2=""),IF(($C$5*E8/'WA Oct 2021'!AQ2&lt; SUM('WA Oct 2021'!L2:O2)),(0),($C$5*E8/'WA Oct 2021'!AQ2-SUM('WA Oct 2021'!L2:O2))*'WA Oct 2021'!AA2/100)* 'WA Oct 2021'!AQ2,IF(AND('WA Oct 2021'!N2&gt;0,'WA Oct 2021'!O2=""),IF(($C$5*E8/'WA Oct 2021'!AQ2&lt; SUM('WA Oct 2021'!L2:N2)),(0),($C$5*E8/'WA Oct 2021'!AQ2-SUM('WA Oct 2021'!L2:N2))*'WA Oct 2021'!Z2/100)* 'WA Oct 2021'!AQ2,IF(AND('WA Oct 2021'!M2&gt;0,'WA Oct 2021'!N2=""),IF(($C$5*E8/'WA Oct 2021'!AQ2&lt;'WA Oct 2021'!M2+'WA Oct 2021'!L2),(0),(($C$5*E8/'WA Oct 2021'!AQ2-('WA Oct 2021'!M2+'WA Oct 2021'!L2))*'WA Oct 2021'!Y2/100))*'WA Oct 2021'!AQ2,IF(AND('WA Oct 2021'!L2&gt;0,'WA Oct 2021'!M2=""&gt;0),IF(($C$5*E8/'WA Oct 2021'!AQ2&lt;'WA Oct 2021'!L2),(0),($C$5*E8/'WA Oct 2021'!AQ2-'WA Oct 2021'!L2)*'WA Oct 2021'!X2/100)*'WA Oct 2021'!AQ2,0)))))</f>
        <v>0</v>
      </c>
      <c r="I8" s="113">
        <f>IF('WA Oct 2021'!K2="",($C$5*F8/'WA Oct 2021'!AR2*'WA Oct 2021'!AC2/100)*'WA Oct 2021'!AR2,IF($C$5*F8/'WA Oct 2021'!AR2&gt;='WA Oct 2021'!L2,('WA Oct 2021'!L2*'WA Oct 2021'!AC2/100)*'WA Oct 2021'!AR2,($C$5*F8/'WA Oct 2021'!AR2*'WA Oct 2021'!AC2/100)*'WA Oct 2021'!AR2))</f>
        <v>1763.6363636363635</v>
      </c>
      <c r="J8" s="113">
        <f>IF(AND('WA Oct 2021'!P2&gt;0,'WA Oct 2021'!O2&gt;0),IF(($C$5*F8/'WA Oct 2021'!AR2&lt;SUM('WA Oct 2021'!L2:P2)),(0),($C$5*F8/'WA Oct 2021'!AR2-SUM('WA Oct 2021'!L2:P2))*'WA Oct 2021'!AB2/100)* 'WA Oct 2021'!AR2,IF(AND('WA Oct 2021'!O2&gt;0,'WA Oct 2021'!P2=""),IF(($C$5*F8/'WA Oct 2021'!AR2&lt; SUM('WA Oct 2021'!L2:O2)),(0),($C$5*F8/'WA Oct 2021'!AR2-SUM('WA Oct 2021'!L2:O2))*'WA Oct 2021'!AG2/100)* 'WA Oct 2021'!AR2,IF(AND('WA Oct 2021'!N2&gt;0,'WA Oct 2021'!O2=""),IF(($C$5*F8/'WA Oct 2021'!AR2&lt; SUM('WA Oct 2021'!L2:N2)),(0),($C$5*F8/'WA Oct 2021'!AR2-SUM('WA Oct 2021'!L2:N2))*'WA Oct 2021'!AF2/100)* 'WA Oct 2021'!AR2,IF(AND('WA Oct 2021'!M2&gt;0,'WA Oct 2021'!N2=""),IF(($C$5*F8/'WA Oct 2021'!AR2&lt;'WA Oct 2021'!M2+'WA Oct 2021'!L2),(0),(($C$5*F8/'WA Oct 2021'!AR2-('WA Oct 2021'!M2+'WA Oct 2021'!L2))*'WA Oct 2021'!AE2/100))*'WA Oct 2021'!AR2,IF(AND('WA Oct 2021'!L2&gt;0,'WA Oct 2021'!M2=""&gt;0),IF(($C$5*F8/'WA Oct 2021'!AR2&lt;'WA Oct 2021'!L2),(0),($C$5*F8/'WA Oct 2021'!AR2-'WA Oct 2021'!L2)*'WA Oct 2021'!AD2/100)*'WA Oct 2021'!AR2,0)))))</f>
        <v>0</v>
      </c>
      <c r="K8" s="162">
        <f>SUM(G8:J8)</f>
        <v>3527.272727272727</v>
      </c>
      <c r="L8" s="187">
        <f>K8+D8</f>
        <v>3662.5549999999998</v>
      </c>
      <c r="M8" s="122">
        <f>L8*1.1</f>
        <v>4028.8105</v>
      </c>
      <c r="N8" s="116">
        <f>'WA Oct 2021'!AT2</f>
        <v>0</v>
      </c>
      <c r="O8" s="116">
        <f>'WA Oct 2021'!AU2</f>
        <v>0</v>
      </c>
      <c r="P8" s="116">
        <f>'WA Oct 2021'!AV2</f>
        <v>0</v>
      </c>
      <c r="Q8" s="116">
        <f>'WA Oct 2021'!AW2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15">
        <f t="shared" ref="V8:W12" si="1">T8*1.1</f>
        <v>4028.8105</v>
      </c>
      <c r="W8" s="115">
        <f t="shared" si="1"/>
        <v>4028.8105</v>
      </c>
      <c r="X8" s="130">
        <f>'WA Oct 2021'!BF2</f>
        <v>0</v>
      </c>
      <c r="Y8" s="131" t="str">
        <f>'WA Oct 2021'!BG2</f>
        <v>n</v>
      </c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</row>
    <row r="9" spans="1:52" ht="20" customHeight="1" x14ac:dyDescent="0.2">
      <c r="A9" s="293"/>
      <c r="B9" s="63" t="str">
        <f>'WA Oct 2021'!F3</f>
        <v>AGL</v>
      </c>
      <c r="C9" s="119" t="str">
        <f>'WA Oct 2021'!G3</f>
        <v>Business Savers</v>
      </c>
      <c r="D9" s="120">
        <f>365*'WA Oct 2021'!H3/100</f>
        <v>135.87954545454545</v>
      </c>
      <c r="E9" s="184">
        <f>IF('WA Oct 2021'!AQ3=3,0.5,IF('WA Oct 2021'!AQ3=2,0.33,0))</f>
        <v>0.5</v>
      </c>
      <c r="F9" s="184">
        <f t="shared" ref="F9:F12" si="2">1-E9</f>
        <v>0.5</v>
      </c>
      <c r="G9" s="120">
        <f>IF('WA Oct 2021'!K3="",($C$5*E9/'WA Oct 2021'!AQ3*'WA Oct 2021'!W3/100)*'WA Oct 2021'!AQ3,IF($C$5*E9/'WA Oct 2021'!AQ3&gt;='WA Oct 2021'!L3,('WA Oct 2021'!L3*'WA Oct 2021'!W3/100)*'WA Oct 2021'!AQ3,($C$5*E9/'WA Oct 2021'!AQ3*'WA Oct 2021'!W3/100)*'WA Oct 2021'!AQ3))</f>
        <v>1763.6363636363635</v>
      </c>
      <c r="H9" s="120">
        <f>IF(AND('WA Oct 2021'!P3&gt;0,'WA Oct 2021'!O3&gt;0),IF(($C$5*E9/'WA Oct 2021'!AQ3&lt;SUM('WA Oct 2021'!L3:P3)),(0),($C$5*E9/'WA Oct 2021'!AQ3-SUM('WA Oct 2021'!L3:P3))*'WA Oct 2021'!AB3/100)* 'WA Oct 2021'!AQ3,IF(AND('WA Oct 2021'!O3&gt;0,'WA Oct 2021'!P3=""),IF(($C$5*E9/'WA Oct 2021'!AQ3&lt; SUM('WA Oct 2021'!L3:O3)),(0),($C$5*E9/'WA Oct 2021'!AQ3-SUM('WA Oct 2021'!L3:O3))*'WA Oct 2021'!AA3/100)* 'WA Oct 2021'!AQ3,IF(AND('WA Oct 2021'!N3&gt;0,'WA Oct 2021'!O3=""),IF(($C$5*E9/'WA Oct 2021'!AQ3&lt; SUM('WA Oct 2021'!L3:N3)),(0),($C$5*E9/'WA Oct 2021'!AQ3-SUM('WA Oct 2021'!L3:N3))*'WA Oct 2021'!Z3/100)* 'WA Oct 2021'!AQ3,IF(AND('WA Oct 2021'!M3&gt;0,'WA Oct 2021'!N3=""),IF(($C$5*E9/'WA Oct 2021'!AQ3&lt;'WA Oct 2021'!M3+'WA Oct 2021'!L3),(0),(($C$5*E9/'WA Oct 2021'!AQ3-('WA Oct 2021'!M3+'WA Oct 2021'!L3))*'WA Oct 2021'!Y3/100))*'WA Oct 2021'!AQ3,IF(AND('WA Oct 2021'!L3&gt;0,'WA Oct 2021'!M3=""&gt;0),IF(($C$5*E9/'WA Oct 2021'!AQ3&lt;'WA Oct 2021'!L3),(0),($C$5*E9/'WA Oct 2021'!AQ3-'WA Oct 2021'!L3)*'WA Oct 2021'!X3/100)*'WA Oct 2021'!AQ3,0)))))</f>
        <v>0</v>
      </c>
      <c r="I9" s="120">
        <f>IF('WA Oct 2021'!K3="",($C$5*F9/'WA Oct 2021'!AR3*'WA Oct 2021'!AC3/100)*'WA Oct 2021'!AR3,IF($C$5*F9/'WA Oct 2021'!AR3&gt;='WA Oct 2021'!L3,('WA Oct 2021'!L3*'WA Oct 2021'!AC3/100)*'WA Oct 2021'!AR3,($C$5*F9/'WA Oct 2021'!AR3*'WA Oct 2021'!AC3/100)*'WA Oct 2021'!AR3))</f>
        <v>1763.6363636363635</v>
      </c>
      <c r="J9" s="120">
        <f>IF(AND('WA Oct 2021'!P3&gt;0,'WA Oct 2021'!O3&gt;0),IF(($C$5*F9/'WA Oct 2021'!AR3&lt;SUM('WA Oct 2021'!L3:P3)),(0),($C$5*F9/'WA Oct 2021'!AR3-SUM('WA Oct 2021'!L3:P3))*'WA Oct 2021'!AB3/100)* 'WA Oct 2021'!AR3,IF(AND('WA Oct 2021'!O3&gt;0,'WA Oct 2021'!P3=""),IF(($C$5*F9/'WA Oct 2021'!AR3&lt; SUM('WA Oct 2021'!L3:O3)),(0),($C$5*F9/'WA Oct 2021'!AR3-SUM('WA Oct 2021'!L3:O3))*'WA Oct 2021'!AG3/100)* 'WA Oct 2021'!AR3,IF(AND('WA Oct 2021'!N3&gt;0,'WA Oct 2021'!O3=""),IF(($C$5*F9/'WA Oct 2021'!AR3&lt; SUM('WA Oct 2021'!L3:N3)),(0),($C$5*F9/'WA Oct 2021'!AR3-SUM('WA Oct 2021'!L3:N3))*'WA Oct 2021'!AF3/100)* 'WA Oct 2021'!AR3,IF(AND('WA Oct 2021'!M3&gt;0,'WA Oct 2021'!N3=""),IF(($C$5*F9/'WA Oct 2021'!AR3&lt;'WA Oct 2021'!M3+'WA Oct 2021'!L3),(0),(($C$5*F9/'WA Oct 2021'!AR3-('WA Oct 2021'!M3+'WA Oct 2021'!L3))*'WA Oct 2021'!AE3/100))*'WA Oct 2021'!AR3,IF(AND('WA Oct 2021'!L3&gt;0,'WA Oct 2021'!M3=""&gt;0),IF(($C$5*F9/'WA Oct 2021'!AR3&lt;'WA Oct 2021'!L3),(0),($C$5*F9/'WA Oct 2021'!AR3-'WA Oct 2021'!L3)*'WA Oct 2021'!AD3/100)*'WA Oct 2021'!AR3,0)))))</f>
        <v>0</v>
      </c>
      <c r="K9" s="162">
        <f t="shared" ref="K9:K12" si="3">SUM(G9:J9)</f>
        <v>3527.272727272727</v>
      </c>
      <c r="L9" s="187">
        <f t="shared" ref="L9:L12" si="4">K9+D9</f>
        <v>3663.1522727272722</v>
      </c>
      <c r="M9" s="122">
        <f t="shared" ref="M9:M12" si="5">L9*1.1</f>
        <v>4029.4674999999997</v>
      </c>
      <c r="N9" s="123">
        <f>'WA Oct 2021'!AT3</f>
        <v>0</v>
      </c>
      <c r="O9" s="123">
        <f>'WA Oct 2021'!AU3</f>
        <v>45</v>
      </c>
      <c r="P9" s="123">
        <f>'WA Oct 2021'!AV3</f>
        <v>0</v>
      </c>
      <c r="Q9" s="123">
        <f>'WA Oct 2021'!AW3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22">
        <f t="shared" si="1"/>
        <v>2283.4674999999997</v>
      </c>
      <c r="W9" s="122">
        <f t="shared" si="1"/>
        <v>2283.4674999999997</v>
      </c>
      <c r="X9" s="132">
        <f>'WA Oct 2021'!BF3</f>
        <v>0</v>
      </c>
      <c r="Y9" s="133" t="str">
        <f>'WA Oct 2021'!BG3</f>
        <v>n</v>
      </c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</row>
    <row r="10" spans="1:52" ht="20" customHeight="1" thickBot="1" x14ac:dyDescent="0.25">
      <c r="A10" s="294"/>
      <c r="B10" s="65" t="str">
        <f>'WA Oct 2021'!F4</f>
        <v>Origin</v>
      </c>
      <c r="C10" s="65" t="str">
        <f>'WA Oct 2021'!G4</f>
        <v>Go</v>
      </c>
      <c r="D10" s="95">
        <f>365*'WA Oct 2021'!H4/100</f>
        <v>44.895000000000003</v>
      </c>
      <c r="E10" s="185">
        <f>IF('WA Oct 2021'!AQ4=3,0.5,IF('WA Oct 2021'!AQ4=2,0.33,0))</f>
        <v>0.5</v>
      </c>
      <c r="F10" s="185">
        <f t="shared" si="2"/>
        <v>0.5</v>
      </c>
      <c r="G10" s="95">
        <f>IF('WA Oct 2021'!K4="",($C$5*E10/'WA Oct 2021'!AQ4*'WA Oct 2021'!W4/100)*'WA Oct 2021'!AQ4,IF($C$5*E10/'WA Oct 2021'!AQ4&gt;='WA Oct 2021'!L4,('WA Oct 2021'!L4*'WA Oct 2021'!W4/100)*'WA Oct 2021'!AQ4,($C$5*E10/'WA Oct 2021'!AQ4*'WA Oct 2021'!W4/100)*'WA Oct 2021'!AQ4))</f>
        <v>1236.3636363636365</v>
      </c>
      <c r="H10" s="95">
        <f>IF(AND('WA Oct 2021'!P4&gt;0,'WA Oct 2021'!O4&gt;0),IF(($C$5*E10/'WA Oct 2021'!AQ4&lt;SUM('WA Oct 2021'!L4:P4)),(0),($C$5*E10/'WA Oct 2021'!AQ4-SUM('WA Oct 2021'!L4:P4))*'WA Oct 2021'!AB4/100)* 'WA Oct 2021'!AQ4,IF(AND('WA Oct 2021'!O4&gt;0,'WA Oct 2021'!P4=""),IF(($C$5*E10/'WA Oct 2021'!AQ4&lt; SUM('WA Oct 2021'!L4:O4)),(0),($C$5*E10/'WA Oct 2021'!AQ4-SUM('WA Oct 2021'!L4:O4))*'WA Oct 2021'!AA4/100)* 'WA Oct 2021'!AQ4,IF(AND('WA Oct 2021'!N4&gt;0,'WA Oct 2021'!O4=""),IF(($C$5*E10/'WA Oct 2021'!AQ4&lt; SUM('WA Oct 2021'!L4:N4)),(0),($C$5*E10/'WA Oct 2021'!AQ4-SUM('WA Oct 2021'!L4:N4))*'WA Oct 2021'!Z4/100)* 'WA Oct 2021'!AQ4,IF(AND('WA Oct 2021'!M4&gt;0,'WA Oct 2021'!N4=""),IF(($C$5*E10/'WA Oct 2021'!AQ4&lt;'WA Oct 2021'!M4+'WA Oct 2021'!L4),(0),(($C$5*E10/'WA Oct 2021'!AQ4-('WA Oct 2021'!M4+'WA Oct 2021'!L4))*'WA Oct 2021'!Y4/100))*'WA Oct 2021'!AQ4,IF(AND('WA Oct 2021'!L4&gt;0,'WA Oct 2021'!M4=""&gt;0),IF(($C$5*E10/'WA Oct 2021'!AQ4&lt;'WA Oct 2021'!L4),(0),($C$5*E10/'WA Oct 2021'!AQ4-'WA Oct 2021'!L4)*'WA Oct 2021'!X4/100)*'WA Oct 2021'!AQ4,0)))))</f>
        <v>0</v>
      </c>
      <c r="I10" s="95">
        <f>IF('WA Oct 2021'!K4="",($C$5*F10/'WA Oct 2021'!AR4*'WA Oct 2021'!AC4/100)*'WA Oct 2021'!AR4,IF($C$5*F10/'WA Oct 2021'!AR4&gt;='WA Oct 2021'!L4,('WA Oct 2021'!L4*'WA Oct 2021'!AC4/100)*'WA Oct 2021'!AR4,($C$5*F10/'WA Oct 2021'!AR4*'WA Oct 2021'!AC4/100)*'WA Oct 2021'!AR4))</f>
        <v>1236.3636363636365</v>
      </c>
      <c r="J10" s="95">
        <f>IF(AND('WA Oct 2021'!P4&gt;0,'WA Oct 2021'!O4&gt;0),IF(($C$5*F10/'WA Oct 2021'!AR4&lt;SUM('WA Oct 2021'!L4:P4)),(0),($C$5*F10/'WA Oct 2021'!AR4-SUM('WA Oct 2021'!L4:P4))*'WA Oct 2021'!AB4/100)* 'WA Oct 2021'!AR4,IF(AND('WA Oct 2021'!O4&gt;0,'WA Oct 2021'!P4=""),IF(($C$5*F10/'WA Oct 2021'!AR4&lt; SUM('WA Oct 2021'!L4:O4)),(0),($C$5*F10/'WA Oct 2021'!AR4-SUM('WA Oct 2021'!L4:O4))*'WA Oct 2021'!AG4/100)* 'WA Oct 2021'!AR4,IF(AND('WA Oct 2021'!N4&gt;0,'WA Oct 2021'!O4=""),IF(($C$5*F10/'WA Oct 2021'!AR4&lt; SUM('WA Oct 2021'!L4:N4)),(0),($C$5*F10/'WA Oct 2021'!AR4-SUM('WA Oct 2021'!L4:N4))*'WA Oct 2021'!AF4/100)* 'WA Oct 2021'!AR4,IF(AND('WA Oct 2021'!M4&gt;0,'WA Oct 2021'!N4=""),IF(($C$5*F10/'WA Oct 2021'!AR4&lt;'WA Oct 2021'!M4+'WA Oct 2021'!L4),(0),(($C$5*F10/'WA Oct 2021'!AR4-('WA Oct 2021'!M4+'WA Oct 2021'!L4))*'WA Oct 2021'!AE4/100))*'WA Oct 2021'!AR4,IF(AND('WA Oct 2021'!L4&gt;0,'WA Oct 2021'!M4=""&gt;0),IF(($C$5*F10/'WA Oct 2021'!AR4&lt;'WA Oct 2021'!L4),(0),($C$5*F10/'WA Oct 2021'!AR4-'WA Oct 2021'!L4)*'WA Oct 2021'!AD4/100)*'WA Oct 2021'!AR4,0)))))</f>
        <v>0</v>
      </c>
      <c r="K10" s="163">
        <f t="shared" si="3"/>
        <v>2472.727272727273</v>
      </c>
      <c r="L10" s="188">
        <f t="shared" si="4"/>
        <v>2517.622272727273</v>
      </c>
      <c r="M10" s="97">
        <f t="shared" si="5"/>
        <v>2769.3845000000006</v>
      </c>
      <c r="N10" s="98">
        <f>'WA Oct 2021'!AT4</f>
        <v>0</v>
      </c>
      <c r="O10" s="98">
        <f>'WA Oct 2021'!AU4</f>
        <v>0</v>
      </c>
      <c r="P10" s="98">
        <f>'WA Oct 2021'!AV4</f>
        <v>0</v>
      </c>
      <c r="Q10" s="98">
        <f>'WA Oct 2021'!AW4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2517.622272727273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2517.622272727273</v>
      </c>
      <c r="V10" s="97">
        <f t="shared" si="1"/>
        <v>2769.3845000000006</v>
      </c>
      <c r="W10" s="97">
        <f t="shared" si="1"/>
        <v>2769.3845000000006</v>
      </c>
      <c r="X10" s="134">
        <f>'WA Oct 2021'!BF4</f>
        <v>0</v>
      </c>
      <c r="Y10" s="135" t="str">
        <f>'WA Oct 2021'!BG4</f>
        <v>n</v>
      </c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</row>
    <row r="11" spans="1:52" ht="20" customHeight="1" thickTop="1" thickBot="1" x14ac:dyDescent="0.25">
      <c r="A11" s="196" t="str">
        <f>'WA Oct 2021'!D5</f>
        <v>Albany</v>
      </c>
      <c r="B11" s="65" t="str">
        <f>'WA Oct 2021'!F5</f>
        <v>Alinta Energy</v>
      </c>
      <c r="C11" s="65" t="str">
        <f>'WA Oct 2021'!G5</f>
        <v>Business</v>
      </c>
      <c r="D11" s="95">
        <f>365*'WA Oct 2021'!H5/100</f>
        <v>143.71045454545455</v>
      </c>
      <c r="E11" s="185">
        <f>IF('WA Oct 2021'!AQ5=3,0.5,IF('WA Oct 2021'!AQ5=2,0.33,0))</f>
        <v>0.5</v>
      </c>
      <c r="F11" s="185">
        <f t="shared" si="2"/>
        <v>0.5</v>
      </c>
      <c r="G11" s="96">
        <f>IF('WA Oct 2021'!K5="",($C$5*E11/'WA Oct 2021'!AQ5*'WA Oct 2021'!W5/100)*'WA Oct 2021'!AQ5,IF($C$5*E11/'WA Oct 2021'!AQ5&gt;='WA Oct 2021'!L5,('WA Oct 2021'!L5*'WA Oct 2021'!W5/100)*'WA Oct 2021'!AQ5,($C$5*E11/'WA Oct 2021'!AQ5*'WA Oct 2021'!W5/100)*'WA Oct 2021'!AQ5))</f>
        <v>2204.545454545454</v>
      </c>
      <c r="H11" s="96">
        <f>IF(AND('WA Oct 2021'!P5&gt;0,'WA Oct 2021'!O5&gt;0),IF(($C$5*E11/'WA Oct 2021'!AQ5&lt;SUM('WA Oct 2021'!L5:P5)),(0),($C$5*E11/'WA Oct 2021'!AQ5-SUM('WA Oct 2021'!L5:P5))*'WA Oct 2021'!AB5/100)* 'WA Oct 2021'!AQ5,IF(AND('WA Oct 2021'!O5&gt;0,'WA Oct 2021'!P5=""),IF(($C$5*E11/'WA Oct 2021'!AQ5&lt; SUM('WA Oct 2021'!L5:O5)),(0),($C$5*E11/'WA Oct 2021'!AQ5-SUM('WA Oct 2021'!L5:O5))*'WA Oct 2021'!AA5/100)* 'WA Oct 2021'!AQ5,IF(AND('WA Oct 2021'!N5&gt;0,'WA Oct 2021'!O5=""),IF(($C$5*E11/'WA Oct 2021'!AQ5&lt; SUM('WA Oct 2021'!L5:N5)),(0),($C$5*E11/'WA Oct 2021'!AQ5-SUM('WA Oct 2021'!L5:N5))*'WA Oct 2021'!Z5/100)* 'WA Oct 2021'!AQ5,IF(AND('WA Oct 2021'!M5&gt;0,'WA Oct 2021'!N5=""),IF(($C$5*E11/'WA Oct 2021'!AQ5&lt;'WA Oct 2021'!M5+'WA Oct 2021'!L5),(0),(($C$5*E11/'WA Oct 2021'!AQ5-('WA Oct 2021'!M5+'WA Oct 2021'!L5))*'WA Oct 2021'!Y5/100))*'WA Oct 2021'!AQ5,IF(AND('WA Oct 2021'!L5&gt;0,'WA Oct 2021'!M5=""&gt;0),IF(($C$5*E11/'WA Oct 2021'!AQ5&lt;'WA Oct 2021'!L5),(0),($C$5*E11/'WA Oct 2021'!AQ5-'WA Oct 2021'!L5)*'WA Oct 2021'!X5/100)*'WA Oct 2021'!AQ5,0)))))</f>
        <v>0</v>
      </c>
      <c r="I11" s="96">
        <f>IF('WA Oct 2021'!K5="",($C$5*F11/'WA Oct 2021'!AR5*'WA Oct 2021'!AC5/100)*'WA Oct 2021'!AR5,IF($C$5*F11/'WA Oct 2021'!AR5&gt;='WA Oct 2021'!L5,('WA Oct 2021'!L5*'WA Oct 2021'!AC5/100)*'WA Oct 2021'!AR5,($C$5*F11/'WA Oct 2021'!AR5*'WA Oct 2021'!AC5/100)*'WA Oct 2021'!AR5))</f>
        <v>2204.545454545454</v>
      </c>
      <c r="J11" s="96">
        <f>IF(AND('WA Oct 2021'!P5&gt;0,'WA Oct 2021'!O5&gt;0),IF(($C$5*F11/'WA Oct 2021'!AR5&lt;SUM('WA Oct 2021'!L5:P5)),(0),($C$5*F11/'WA Oct 2021'!AR5-SUM('WA Oct 2021'!L5:P5))*'WA Oct 2021'!AB5/100)* 'WA Oct 2021'!AR5,IF(AND('WA Oct 2021'!O5&gt;0,'WA Oct 2021'!P5=""),IF(($C$5*F11/'WA Oct 2021'!AR5&lt; SUM('WA Oct 2021'!L5:O5)),(0),($C$5*F11/'WA Oct 2021'!AR5-SUM('WA Oct 2021'!L5:O5))*'WA Oct 2021'!AG5/100)* 'WA Oct 2021'!AR5,IF(AND('WA Oct 2021'!N5&gt;0,'WA Oct 2021'!O5=""),IF(($C$5*F11/'WA Oct 2021'!AR5&lt; SUM('WA Oct 2021'!L5:N5)),(0),($C$5*F11/'WA Oct 2021'!AR5-SUM('WA Oct 2021'!L5:N5))*'WA Oct 2021'!AF5/100)* 'WA Oct 2021'!AR5,IF(AND('WA Oct 2021'!M5&gt;0,'WA Oct 2021'!N5=""),IF(($C$5*F11/'WA Oct 2021'!AR5&lt;'WA Oct 2021'!M5+'WA Oct 2021'!L5),(0),(($C$5*F11/'WA Oct 2021'!AR5-('WA Oct 2021'!M5+'WA Oct 2021'!L5))*'WA Oct 2021'!AE5/100))*'WA Oct 2021'!AR5,IF(AND('WA Oct 2021'!L5&gt;0,'WA Oct 2021'!M5=""&gt;0),IF(($C$5*F11/'WA Oct 2021'!AR5&lt;'WA Oct 2021'!L5),(0),($C$5*F11/'WA Oct 2021'!AR5-'WA Oct 2021'!L5)*'WA Oct 2021'!AD5/100)*'WA Oct 2021'!AR5,0)))))</f>
        <v>0</v>
      </c>
      <c r="K11" s="163">
        <f t="shared" si="3"/>
        <v>4409.0909090909081</v>
      </c>
      <c r="L11" s="188">
        <f t="shared" si="4"/>
        <v>4552.801363636363</v>
      </c>
      <c r="M11" s="164">
        <f t="shared" si="5"/>
        <v>5008.0814999999993</v>
      </c>
      <c r="N11" s="98">
        <f>'WA Oct 2021'!AT5</f>
        <v>0</v>
      </c>
      <c r="O11" s="98">
        <f>'WA Oct 2021'!AU5</f>
        <v>0</v>
      </c>
      <c r="P11" s="98">
        <f>'WA Oct 2021'!AV5</f>
        <v>0</v>
      </c>
      <c r="Q11" s="98">
        <f>'WA Oct 2021'!AW5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4552.801363636363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4552.801363636363</v>
      </c>
      <c r="V11" s="97">
        <f t="shared" si="1"/>
        <v>5008.0814999999993</v>
      </c>
      <c r="W11" s="97">
        <f t="shared" si="1"/>
        <v>5008.0814999999993</v>
      </c>
      <c r="X11" s="134">
        <f>'WA Oct 2021'!BF5</f>
        <v>0</v>
      </c>
      <c r="Y11" s="135" t="str">
        <f>'WA Oct 2021'!BG5</f>
        <v>n</v>
      </c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ht="20" customHeight="1" thickTop="1" thickBot="1" x14ac:dyDescent="0.25">
      <c r="A12" s="197" t="str">
        <f>'WA Oct 2021'!D6</f>
        <v>Kalgoorlie</v>
      </c>
      <c r="B12" s="103" t="str">
        <f>'WA Oct 2021'!F6</f>
        <v>Alinta Energy</v>
      </c>
      <c r="C12" s="103" t="str">
        <f>'WA Oct 2021'!G6</f>
        <v>Business</v>
      </c>
      <c r="D12" s="104">
        <f>365*'WA Oct 2021'!H6/100</f>
        <v>229.15363636363637</v>
      </c>
      <c r="E12" s="186">
        <f>IF('WA Oct 2021'!AQ6=3,0.5,IF('WA Oct 2021'!AQ6=2,0.33,0))</f>
        <v>0.5</v>
      </c>
      <c r="F12" s="186">
        <f t="shared" si="2"/>
        <v>0.5</v>
      </c>
      <c r="G12" s="106">
        <f>IF('WA Oct 2021'!K6="",($C$5*E12/'WA Oct 2021'!AQ6*'WA Oct 2021'!W6/100)*'WA Oct 2021'!AQ6,IF($C$5*E12/'WA Oct 2021'!AQ6&gt;='WA Oct 2021'!L6,('WA Oct 2021'!L6*'WA Oct 2021'!W6/100)*'WA Oct 2021'!AQ6,($C$5*E12/'WA Oct 2021'!AQ6*'WA Oct 2021'!W6/100)*'WA Oct 2021'!AQ6))</f>
        <v>1600</v>
      </c>
      <c r="H12" s="106">
        <f>IF(AND('WA Oct 2021'!P6&gt;0,'WA Oct 2021'!O6&gt;0),IF(($C$5*E12/'WA Oct 2021'!AQ6&lt;SUM('WA Oct 2021'!L6:P6)),(0),($C$5*E12/'WA Oct 2021'!AQ6-SUM('WA Oct 2021'!L6:P6))*'WA Oct 2021'!AB6/100)* 'WA Oct 2021'!AQ6,IF(AND('WA Oct 2021'!O6&gt;0,'WA Oct 2021'!P6=""),IF(($C$5*E12/'WA Oct 2021'!AQ6&lt; SUM('WA Oct 2021'!L6:O6)),(0),($C$5*E12/'WA Oct 2021'!AQ6-SUM('WA Oct 2021'!L6:O6))*'WA Oct 2021'!AA6/100)* 'WA Oct 2021'!AQ6,IF(AND('WA Oct 2021'!N6&gt;0,'WA Oct 2021'!O6=""),IF(($C$5*E12/'WA Oct 2021'!AQ6&lt; SUM('WA Oct 2021'!L6:N6)),(0),($C$5*E12/'WA Oct 2021'!AQ6-SUM('WA Oct 2021'!L6:N6))*'WA Oct 2021'!Z6/100)* 'WA Oct 2021'!AQ6,IF(AND('WA Oct 2021'!M6&gt;0,'WA Oct 2021'!N6=""),IF(($C$5*E12/'WA Oct 2021'!AQ6&lt;'WA Oct 2021'!M6+'WA Oct 2021'!L6),(0),(($C$5*E12/'WA Oct 2021'!AQ6-('WA Oct 2021'!M6+'WA Oct 2021'!L6))*'WA Oct 2021'!Y6/100))*'WA Oct 2021'!AQ6,IF(AND('WA Oct 2021'!L6&gt;0,'WA Oct 2021'!M6=""&gt;0),IF(($C$5*E12/'WA Oct 2021'!AQ6&lt;'WA Oct 2021'!L6),(0),($C$5*E12/'WA Oct 2021'!AQ6-'WA Oct 2021'!L6)*'WA Oct 2021'!X6/100)*'WA Oct 2021'!AQ6,0)))))</f>
        <v>0</v>
      </c>
      <c r="I12" s="106">
        <f>IF('WA Oct 2021'!K6="",($C$5*F12/'WA Oct 2021'!AR6*'WA Oct 2021'!AC6/100)*'WA Oct 2021'!AR6,IF($C$5*F12/'WA Oct 2021'!AR6&gt;='WA Oct 2021'!L6,('WA Oct 2021'!L6*'WA Oct 2021'!AC6/100)*'WA Oct 2021'!AR6,($C$5*F12/'WA Oct 2021'!AR6*'WA Oct 2021'!AC6/100)*'WA Oct 2021'!AR6))</f>
        <v>1600</v>
      </c>
      <c r="J12" s="106">
        <f>IF(AND('WA Oct 2021'!P6&gt;0,'WA Oct 2021'!O6&gt;0),IF(($C$5*F12/'WA Oct 2021'!AR6&lt;SUM('WA Oct 2021'!L6:P6)),(0),($C$5*F12/'WA Oct 2021'!AR6-SUM('WA Oct 2021'!L6:P6))*'WA Oct 2021'!AB6/100)* 'WA Oct 2021'!AR6,IF(AND('WA Oct 2021'!O6&gt;0,'WA Oct 2021'!P6=""),IF(($C$5*F12/'WA Oct 2021'!AR6&lt; SUM('WA Oct 2021'!L6:O6)),(0),($C$5*F12/'WA Oct 2021'!AR6-SUM('WA Oct 2021'!L6:O6))*'WA Oct 2021'!AG6/100)* 'WA Oct 2021'!AR6,IF(AND('WA Oct 2021'!N6&gt;0,'WA Oct 2021'!O6=""),IF(($C$5*F12/'WA Oct 2021'!AR6&lt; SUM('WA Oct 2021'!L6:N6)),(0),($C$5*F12/'WA Oct 2021'!AR6-SUM('WA Oct 2021'!L6:N6))*'WA Oct 2021'!AF6/100)* 'WA Oct 2021'!AR6,IF(AND('WA Oct 2021'!M6&gt;0,'WA Oct 2021'!N6=""),IF(($C$5*F12/'WA Oct 2021'!AR6&lt;'WA Oct 2021'!M6+'WA Oct 2021'!L6),(0),(($C$5*F12/'WA Oct 2021'!AR6-('WA Oct 2021'!M6+'WA Oct 2021'!L6))*'WA Oct 2021'!AE6/100))*'WA Oct 2021'!AR6,IF(AND('WA Oct 2021'!L6&gt;0,'WA Oct 2021'!M6=""&gt;0),IF(($C$5*F12/'WA Oct 2021'!AR6&lt;'WA Oct 2021'!L6),(0),($C$5*F12/'WA Oct 2021'!AR6-'WA Oct 2021'!L6)*'WA Oct 2021'!AD6/100)*'WA Oct 2021'!AR6,0)))))</f>
        <v>0</v>
      </c>
      <c r="K12" s="165">
        <f t="shared" si="3"/>
        <v>3200</v>
      </c>
      <c r="L12" s="189">
        <f t="shared" si="4"/>
        <v>3429.1536363636365</v>
      </c>
      <c r="M12" s="166">
        <f t="shared" si="5"/>
        <v>3772.0690000000004</v>
      </c>
      <c r="N12" s="108">
        <f>'WA Oct 2021'!AT6</f>
        <v>0</v>
      </c>
      <c r="O12" s="108">
        <f>'WA Oct 2021'!AU6</f>
        <v>0</v>
      </c>
      <c r="P12" s="108">
        <f>'WA Oct 2021'!AV6</f>
        <v>0</v>
      </c>
      <c r="Q12" s="108">
        <f>'WA Oct 2021'!AW6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3429.1536363636365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3429.1536363636365</v>
      </c>
      <c r="V12" s="173">
        <f t="shared" si="1"/>
        <v>3772.0690000000004</v>
      </c>
      <c r="W12" s="173">
        <f t="shared" si="1"/>
        <v>3772.0690000000004</v>
      </c>
      <c r="X12" s="136">
        <f>'WA Oct 2021'!BF6</f>
        <v>0</v>
      </c>
      <c r="Y12" s="137" t="str">
        <f>'WA Oct 2021'!BG6</f>
        <v>n</v>
      </c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</row>
    <row r="13" spans="1:52" x14ac:dyDescent="0.2">
      <c r="A13" s="76"/>
      <c r="B13" s="76"/>
      <c r="C13" s="76"/>
      <c r="D13" s="76"/>
      <c r="E13" s="244"/>
      <c r="F13" s="244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</row>
    <row r="14" spans="1:52" x14ac:dyDescent="0.2">
      <c r="A14" s="76"/>
      <c r="B14" s="76"/>
      <c r="C14" s="76"/>
      <c r="D14" s="76"/>
      <c r="E14" s="244"/>
      <c r="F14" s="244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</row>
    <row r="15" spans="1:52" x14ac:dyDescent="0.2">
      <c r="A15" s="76"/>
      <c r="B15" s="76"/>
      <c r="C15" s="76"/>
      <c r="D15" s="76"/>
      <c r="E15" s="244"/>
      <c r="F15" s="244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</row>
    <row r="16" spans="1:52" x14ac:dyDescent="0.2">
      <c r="A16" s="76"/>
      <c r="B16" s="76"/>
      <c r="C16" s="76"/>
      <c r="D16" s="76"/>
      <c r="E16" s="244"/>
      <c r="F16" s="244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</row>
    <row r="17" spans="1:52" x14ac:dyDescent="0.2">
      <c r="A17" s="76"/>
      <c r="B17" s="76"/>
      <c r="C17" s="76"/>
      <c r="D17" s="76"/>
      <c r="E17" s="244"/>
      <c r="F17" s="244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</row>
    <row r="18" spans="1:52" x14ac:dyDescent="0.2">
      <c r="A18" s="76"/>
      <c r="B18" s="76"/>
      <c r="C18" s="76"/>
      <c r="D18" s="76"/>
      <c r="E18" s="244"/>
      <c r="F18" s="244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</row>
    <row r="19" spans="1:52" x14ac:dyDescent="0.2">
      <c r="A19" s="76"/>
      <c r="B19" s="76"/>
      <c r="C19" s="76"/>
      <c r="D19" s="76"/>
      <c r="E19" s="244"/>
      <c r="F19" s="244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</row>
    <row r="20" spans="1:52" x14ac:dyDescent="0.2">
      <c r="A20" s="76"/>
      <c r="B20" s="76"/>
      <c r="C20" s="76"/>
      <c r="D20" s="76"/>
      <c r="E20" s="244"/>
      <c r="F20" s="244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</row>
    <row r="21" spans="1:52" x14ac:dyDescent="0.2">
      <c r="A21" s="76"/>
      <c r="B21" s="76"/>
      <c r="C21" s="76"/>
      <c r="D21" s="76"/>
      <c r="E21" s="244"/>
      <c r="F21" s="244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</row>
    <row r="22" spans="1:52" x14ac:dyDescent="0.2">
      <c r="A22" s="76"/>
      <c r="B22" s="76"/>
      <c r="C22" s="76"/>
      <c r="D22" s="76"/>
      <c r="E22" s="244"/>
      <c r="F22" s="244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</row>
    <row r="23" spans="1:52" x14ac:dyDescent="0.2">
      <c r="A23" s="76"/>
      <c r="B23" s="76"/>
      <c r="C23" s="76"/>
      <c r="D23" s="76"/>
      <c r="E23" s="244"/>
      <c r="F23" s="244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</row>
    <row r="24" spans="1:52" x14ac:dyDescent="0.2">
      <c r="A24" s="76"/>
      <c r="B24" s="76"/>
      <c r="C24" s="76"/>
      <c r="D24" s="76"/>
      <c r="E24" s="244"/>
      <c r="F24" s="244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</row>
    <row r="25" spans="1:52" x14ac:dyDescent="0.2">
      <c r="A25" s="76"/>
      <c r="B25" s="76"/>
      <c r="C25" s="76"/>
      <c r="D25" s="76"/>
      <c r="E25" s="244"/>
      <c r="F25" s="244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x14ac:dyDescent="0.2">
      <c r="A26" s="76"/>
      <c r="B26" s="76"/>
      <c r="C26" s="76"/>
      <c r="D26" s="76"/>
      <c r="E26" s="244"/>
      <c r="F26" s="244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</row>
    <row r="27" spans="1:52" x14ac:dyDescent="0.2">
      <c r="A27" s="76"/>
      <c r="B27" s="76"/>
      <c r="C27" s="76"/>
      <c r="D27" s="76"/>
      <c r="E27" s="244"/>
      <c r="F27" s="244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</row>
    <row r="28" spans="1:52" x14ac:dyDescent="0.2">
      <c r="A28" s="76"/>
      <c r="B28" s="76"/>
      <c r="C28" s="76"/>
      <c r="D28" s="76"/>
      <c r="E28" s="244"/>
      <c r="F28" s="244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</row>
    <row r="29" spans="1:52" x14ac:dyDescent="0.2">
      <c r="A29" s="76"/>
      <c r="B29" s="76"/>
      <c r="C29" s="76"/>
      <c r="D29" s="76"/>
      <c r="E29" s="244"/>
      <c r="F29" s="244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</row>
    <row r="30" spans="1:52" x14ac:dyDescent="0.2">
      <c r="A30" s="76"/>
      <c r="B30" s="76"/>
      <c r="C30" s="76"/>
      <c r="D30" s="76"/>
      <c r="E30" s="244"/>
      <c r="F30" s="244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</row>
    <row r="31" spans="1:52" x14ac:dyDescent="0.2">
      <c r="A31" s="76"/>
      <c r="B31" s="76"/>
      <c r="C31" s="76"/>
      <c r="D31" s="76"/>
      <c r="E31" s="244"/>
      <c r="F31" s="244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</row>
    <row r="32" spans="1:52" x14ac:dyDescent="0.2">
      <c r="A32" s="76"/>
      <c r="B32" s="76"/>
      <c r="C32" s="76"/>
      <c r="D32" s="76"/>
      <c r="E32" s="244"/>
      <c r="F32" s="244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</row>
    <row r="33" spans="1:52" x14ac:dyDescent="0.2">
      <c r="A33" s="76"/>
      <c r="B33" s="76"/>
      <c r="C33" s="76"/>
      <c r="D33" s="76"/>
      <c r="E33" s="244"/>
      <c r="F33" s="244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</row>
    <row r="34" spans="1:52" x14ac:dyDescent="0.2">
      <c r="A34" s="76"/>
      <c r="B34" s="76"/>
      <c r="C34" s="76"/>
      <c r="D34" s="76"/>
      <c r="E34" s="244"/>
      <c r="F34" s="244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</row>
    <row r="35" spans="1:52" x14ac:dyDescent="0.2">
      <c r="A35" s="76"/>
      <c r="B35" s="76"/>
      <c r="C35" s="76"/>
      <c r="D35" s="76"/>
      <c r="E35" s="244"/>
      <c r="F35" s="244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</row>
    <row r="36" spans="1:52" x14ac:dyDescent="0.2">
      <c r="A36" s="76"/>
      <c r="B36" s="76"/>
      <c r="C36" s="76"/>
      <c r="D36" s="76"/>
      <c r="E36" s="244"/>
      <c r="F36" s="244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</row>
    <row r="37" spans="1:52" x14ac:dyDescent="0.2">
      <c r="A37" s="76"/>
      <c r="B37" s="76"/>
      <c r="C37" s="76"/>
      <c r="D37" s="76"/>
      <c r="E37" s="244"/>
      <c r="F37" s="244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</row>
    <row r="38" spans="1:52" x14ac:dyDescent="0.2">
      <c r="A38" s="76"/>
      <c r="B38" s="76"/>
      <c r="C38" s="76"/>
      <c r="D38" s="76"/>
      <c r="E38" s="244"/>
      <c r="F38" s="244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</row>
    <row r="39" spans="1:52" x14ac:dyDescent="0.2">
      <c r="A39" s="76"/>
      <c r="B39" s="76"/>
      <c r="C39" s="76"/>
      <c r="D39" s="76"/>
      <c r="E39" s="244"/>
      <c r="F39" s="244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x14ac:dyDescent="0.2">
      <c r="A40" s="76"/>
      <c r="B40" s="76"/>
      <c r="C40" s="76"/>
      <c r="D40" s="76"/>
      <c r="E40" s="244"/>
      <c r="F40" s="244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</row>
    <row r="41" spans="1:52" x14ac:dyDescent="0.2">
      <c r="A41" s="76"/>
      <c r="B41" s="76"/>
      <c r="C41" s="76"/>
      <c r="D41" s="76"/>
      <c r="E41" s="244"/>
      <c r="F41" s="244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</row>
    <row r="42" spans="1:52" x14ac:dyDescent="0.2">
      <c r="A42" s="76"/>
      <c r="B42" s="76"/>
      <c r="C42" s="76"/>
      <c r="D42" s="76"/>
      <c r="E42" s="244"/>
      <c r="F42" s="244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</row>
    <row r="43" spans="1:52" x14ac:dyDescent="0.2">
      <c r="A43" s="76"/>
      <c r="B43" s="76"/>
      <c r="C43" s="76"/>
      <c r="D43" s="76"/>
      <c r="E43" s="244"/>
      <c r="F43" s="244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</row>
    <row r="44" spans="1:52" x14ac:dyDescent="0.2">
      <c r="A44" s="76"/>
      <c r="B44" s="76"/>
      <c r="C44" s="76"/>
      <c r="D44" s="76"/>
      <c r="E44" s="244"/>
      <c r="F44" s="244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</row>
    <row r="45" spans="1:52" x14ac:dyDescent="0.2">
      <c r="A45" s="76"/>
      <c r="B45" s="76"/>
      <c r="C45" s="76"/>
      <c r="D45" s="76"/>
      <c r="E45" s="244"/>
      <c r="F45" s="244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</row>
    <row r="46" spans="1:52" x14ac:dyDescent="0.2">
      <c r="A46" s="76"/>
      <c r="B46" s="76"/>
      <c r="C46" s="76"/>
      <c r="D46" s="76"/>
      <c r="E46" s="244"/>
      <c r="F46" s="244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</row>
    <row r="47" spans="1:52" x14ac:dyDescent="0.2">
      <c r="A47" s="76"/>
      <c r="B47" s="76"/>
      <c r="C47" s="76"/>
      <c r="D47" s="76"/>
      <c r="E47" s="244"/>
      <c r="F47" s="244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</row>
    <row r="48" spans="1:52" x14ac:dyDescent="0.2">
      <c r="A48" s="76"/>
      <c r="B48" s="76"/>
      <c r="C48" s="76"/>
      <c r="D48" s="76"/>
      <c r="E48" s="244"/>
      <c r="F48" s="244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</row>
    <row r="49" spans="1:52" x14ac:dyDescent="0.2">
      <c r="A49" s="76"/>
      <c r="B49" s="76"/>
      <c r="C49" s="76"/>
      <c r="D49" s="76"/>
      <c r="E49" s="244"/>
      <c r="F49" s="244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</row>
    <row r="50" spans="1:52" x14ac:dyDescent="0.2">
      <c r="A50" s="76"/>
      <c r="B50" s="76"/>
      <c r="C50" s="76"/>
      <c r="D50" s="76"/>
      <c r="E50" s="244"/>
      <c r="F50" s="244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</row>
    <row r="51" spans="1:52" x14ac:dyDescent="0.2">
      <c r="A51" s="76"/>
      <c r="B51" s="76"/>
      <c r="C51" s="76"/>
      <c r="D51" s="76"/>
      <c r="E51" s="244"/>
      <c r="F51" s="244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</row>
    <row r="52" spans="1:52" x14ac:dyDescent="0.2">
      <c r="A52" s="76"/>
      <c r="B52" s="76"/>
      <c r="C52" s="76"/>
      <c r="D52" s="76"/>
      <c r="E52" s="244"/>
      <c r="F52" s="244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x14ac:dyDescent="0.2">
      <c r="A53" s="76"/>
      <c r="B53" s="76"/>
      <c r="C53" s="76"/>
      <c r="D53" s="76"/>
      <c r="E53" s="244"/>
      <c r="F53" s="244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</row>
    <row r="54" spans="1:52" x14ac:dyDescent="0.2">
      <c r="A54" s="76"/>
      <c r="B54" s="76"/>
      <c r="C54" s="76"/>
      <c r="D54" s="76"/>
      <c r="E54" s="244"/>
      <c r="F54" s="244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</row>
    <row r="55" spans="1:52" x14ac:dyDescent="0.2">
      <c r="A55" s="76"/>
      <c r="B55" s="76"/>
      <c r="C55" s="76"/>
      <c r="D55" s="76"/>
      <c r="E55" s="244"/>
      <c r="F55" s="244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</row>
  </sheetData>
  <sheetProtection algorithmName="SHA-512" hashValue="NeqQe9/kXHtd3cgwS/MDyq/wK5zNIG7AjHZQTPeqgmHhJLqyrr4wf/tj/Y1paU4pdhmLHnp6f4qrWm0qSpleag==" saltValue="opYv/RKRJKA7yHv0PUbGR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3413-6E06-7343-B1A6-8014DA7FE87B}">
  <sheetPr codeName="Sheet20">
    <tabColor rgb="FFCD7B93"/>
  </sheetPr>
  <dimension ref="A1:AZ55"/>
  <sheetViews>
    <sheetView workbookViewId="0">
      <selection activeCell="B23" sqref="B23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31" t="s">
        <v>21</v>
      </c>
      <c r="B1" s="231"/>
      <c r="C1" s="231"/>
      <c r="D1" s="231"/>
      <c r="E1" s="232"/>
      <c r="F1" s="232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</row>
    <row r="2" spans="1:52" x14ac:dyDescent="0.2">
      <c r="A2" s="234" t="s">
        <v>80</v>
      </c>
      <c r="B2" s="231"/>
      <c r="C2" s="231"/>
      <c r="D2" s="231"/>
      <c r="E2" s="232"/>
      <c r="F2" s="232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</row>
    <row r="3" spans="1:52" ht="16" thickBot="1" x14ac:dyDescent="0.25">
      <c r="A3" s="231"/>
      <c r="B3" s="235"/>
      <c r="C3" s="231"/>
      <c r="D3" s="231"/>
      <c r="E3" s="232"/>
      <c r="F3" s="232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</row>
    <row r="8" spans="1:52" ht="20" customHeight="1" x14ac:dyDescent="0.2">
      <c r="A8" s="292" t="str">
        <f>'WA Apr 2021'!D2</f>
        <v>South West</v>
      </c>
      <c r="B8" s="63" t="str">
        <f>'WA Apr 2021'!F2</f>
        <v>Alinta Energy</v>
      </c>
      <c r="C8" s="119" t="str">
        <f>'WA Apr 2021'!G2</f>
        <v>Business</v>
      </c>
      <c r="D8" s="113">
        <f>365*'WA Apr 2021'!H2/100</f>
        <v>133.65636363636364</v>
      </c>
      <c r="E8" s="183">
        <f>IF('WA Apr 2021'!AQ2=3,0.5,IF('WA Apr 2021'!AQ2=2,0.33,0))</f>
        <v>0.5</v>
      </c>
      <c r="F8" s="183">
        <f>1-E8</f>
        <v>0.5</v>
      </c>
      <c r="G8" s="113">
        <f>IF('WA Apr 2021'!K2="",($C$5*E8/'WA Apr 2021'!AQ2*'WA Apr 2021'!W2/100)*'WA Apr 2021'!AQ2,IF($C$5*E8/'WA Apr 2021'!AQ2&gt;='WA Apr 2021'!L2,('WA Apr 2021'!L2*'WA Apr 2021'!W2/100)*'WA Apr 2021'!AQ2,($C$5*E8/'WA Apr 2021'!AQ2*'WA Apr 2021'!W2/100)*'WA Apr 2021'!AQ2))</f>
        <v>1745.4545454545453</v>
      </c>
      <c r="H8" s="113">
        <f>IF(AND('WA Apr 2021'!P2&gt;0,'WA Apr 2021'!O2&gt;0),IF(($C$5*E8/'WA Apr 2021'!AQ2&lt;SUM('WA Apr 2021'!L2:P2)),(0),($C$5*E8/'WA Apr 2021'!AQ2-SUM('WA Apr 2021'!L2:P2))*'WA Apr 2021'!AB2/100)* 'WA Apr 2021'!AQ2,IF(AND('WA Apr 2021'!O2&gt;0,'WA Apr 2021'!P2=""),IF(($C$5*E8/'WA Apr 2021'!AQ2&lt; SUM('WA Apr 2021'!L2:O2)),(0),($C$5*E8/'WA Apr 2021'!AQ2-SUM('WA Apr 2021'!L2:O2))*'WA Apr 2021'!AA2/100)* 'WA Apr 2021'!AQ2,IF(AND('WA Apr 2021'!N2&gt;0,'WA Apr 2021'!O2=""),IF(($C$5*E8/'WA Apr 2021'!AQ2&lt; SUM('WA Apr 2021'!L2:N2)),(0),($C$5*E8/'WA Apr 2021'!AQ2-SUM('WA Apr 2021'!L2:N2))*'WA Apr 2021'!Z2/100)* 'WA Apr 2021'!AQ2,IF(AND('WA Apr 2021'!M2&gt;0,'WA Apr 2021'!N2=""),IF(($C$5*E8/'WA Apr 2021'!AQ2&lt;'WA Apr 2021'!M2+'WA Apr 2021'!L2),(0),(($C$5*E8/'WA Apr 2021'!AQ2-('WA Apr 2021'!M2+'WA Apr 2021'!L2))*'WA Apr 2021'!Y2/100))*'WA Apr 2021'!AQ2,IF(AND('WA Apr 2021'!L2&gt;0,'WA Apr 2021'!M2=""&gt;0),IF(($C$5*E8/'WA Apr 2021'!AQ2&lt;'WA Apr 2021'!L2),(0),($C$5*E8/'WA Apr 2021'!AQ2-'WA Apr 2021'!L2)*'WA Apr 2021'!X2/100)*'WA Apr 2021'!AQ2,0)))))</f>
        <v>0</v>
      </c>
      <c r="I8" s="113">
        <f>IF('WA Apr 2021'!K2="",($C$5*F8/'WA Apr 2021'!AR2*'WA Apr 2021'!AC2/100)*'WA Apr 2021'!AR2,IF($C$5*F8/'WA Apr 2021'!AR2&gt;='WA Apr 2021'!L2,('WA Apr 2021'!L2*'WA Apr 2021'!AC2/100)*'WA Apr 2021'!AR2,($C$5*F8/'WA Apr 2021'!AR2*'WA Apr 2021'!AC2/100)*'WA Apr 2021'!AR2))</f>
        <v>1745.4545454545453</v>
      </c>
      <c r="J8" s="113">
        <f>IF(AND('WA Apr 2021'!P2&gt;0,'WA Apr 2021'!O2&gt;0),IF(($C$5*F8/'WA Apr 2021'!AR2&lt;SUM('WA Apr 2021'!L2:P2)),(0),($C$5*F8/'WA Apr 2021'!AR2-SUM('WA Apr 2021'!L2:P2))*'WA Apr 2021'!AB2/100)* 'WA Apr 2021'!AR2,IF(AND('WA Apr 2021'!O2&gt;0,'WA Apr 2021'!P2=""),IF(($C$5*F8/'WA Apr 2021'!AR2&lt; SUM('WA Apr 2021'!L2:O2)),(0),($C$5*F8/'WA Apr 2021'!AR2-SUM('WA Apr 2021'!L2:O2))*'WA Apr 2021'!AG2/100)* 'WA Apr 2021'!AR2,IF(AND('WA Apr 2021'!N2&gt;0,'WA Apr 2021'!O2=""),IF(($C$5*F8/'WA Apr 2021'!AR2&lt; SUM('WA Apr 2021'!L2:N2)),(0),($C$5*F8/'WA Apr 2021'!AR2-SUM('WA Apr 2021'!L2:N2))*'WA Apr 2021'!AF2/100)* 'WA Apr 2021'!AR2,IF(AND('WA Apr 2021'!M2&gt;0,'WA Apr 2021'!N2=""),IF(($C$5*F8/'WA Apr 2021'!AR2&lt;'WA Apr 2021'!M2+'WA Apr 2021'!L2),(0),(($C$5*F8/'WA Apr 2021'!AR2-('WA Apr 2021'!M2+'WA Apr 2021'!L2))*'WA Apr 2021'!AE2/100))*'WA Apr 2021'!AR2,IF(AND('WA Apr 2021'!L2&gt;0,'WA Apr 2021'!M2=""&gt;0),IF(($C$5*F8/'WA Apr 2021'!AR2&lt;'WA Apr 2021'!L2),(0),($C$5*F8/'WA Apr 2021'!AR2-'WA Apr 2021'!L2)*'WA Apr 2021'!AD2/100)*'WA Apr 2021'!AR2,0)))))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Apr 2021'!AT2</f>
        <v>0</v>
      </c>
      <c r="O8" s="116">
        <f>'WA Apr 2021'!AU2</f>
        <v>0</v>
      </c>
      <c r="P8" s="116">
        <f>'WA Apr 2021'!AV2</f>
        <v>0</v>
      </c>
      <c r="Q8" s="116">
        <f>'WA Apr 2021'!AW2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Apr 2021'!BF2</f>
        <v>0</v>
      </c>
      <c r="Y8" s="131" t="str">
        <f>'WA Apr 2021'!BG2</f>
        <v>n</v>
      </c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</row>
    <row r="9" spans="1:52" ht="20" customHeight="1" x14ac:dyDescent="0.2">
      <c r="A9" s="293"/>
      <c r="B9" s="63" t="str">
        <f>'WA Apr 2021'!F3</f>
        <v>AGL</v>
      </c>
      <c r="C9" s="119" t="str">
        <f>'WA Apr 2021'!G3</f>
        <v>Business Savers</v>
      </c>
      <c r="D9" s="120">
        <f>365*'WA Apr 2021'!H3/100</f>
        <v>130.88900000000001</v>
      </c>
      <c r="E9" s="184">
        <f>IF('WA Apr 2021'!AQ3=3,0.5,IF('WA Apr 2021'!AQ3=2,0.33,0))</f>
        <v>0.5</v>
      </c>
      <c r="F9" s="184">
        <f t="shared" ref="F9:F12" si="2">1-E9</f>
        <v>0.5</v>
      </c>
      <c r="G9" s="120">
        <f>IF('WA Apr 2021'!K3="",($C$5*E9/'WA Apr 2021'!AQ3*'WA Apr 2021'!W3/100)*'WA Apr 2021'!AQ3,IF($C$5*E9/'WA Apr 2021'!AQ3&gt;='WA Apr 2021'!L3,('WA Apr 2021'!L3*'WA Apr 2021'!W3/100)*'WA Apr 2021'!AQ3,($C$5*E9/'WA Apr 2021'!AQ3*'WA Apr 2021'!W3/100)*'WA Apr 2021'!AQ3))</f>
        <v>1745.4545454545453</v>
      </c>
      <c r="H9" s="120">
        <f>IF(AND('WA Apr 2021'!P3&gt;0,'WA Apr 2021'!O3&gt;0),IF(($C$5*E9/'WA Apr 2021'!AQ3&lt;SUM('WA Apr 2021'!L3:P3)),(0),($C$5*E9/'WA Apr 2021'!AQ3-SUM('WA Apr 2021'!L3:P3))*'WA Apr 2021'!AB3/100)* 'WA Apr 2021'!AQ3,IF(AND('WA Apr 2021'!O3&gt;0,'WA Apr 2021'!P3=""),IF(($C$5*E9/'WA Apr 2021'!AQ3&lt; SUM('WA Apr 2021'!L3:O3)),(0),($C$5*E9/'WA Apr 2021'!AQ3-SUM('WA Apr 2021'!L3:O3))*'WA Apr 2021'!AA3/100)* 'WA Apr 2021'!AQ3,IF(AND('WA Apr 2021'!N3&gt;0,'WA Apr 2021'!O3=""),IF(($C$5*E9/'WA Apr 2021'!AQ3&lt; SUM('WA Apr 2021'!L3:N3)),(0),($C$5*E9/'WA Apr 2021'!AQ3-SUM('WA Apr 2021'!L3:N3))*'WA Apr 2021'!Z3/100)* 'WA Apr 2021'!AQ3,IF(AND('WA Apr 2021'!M3&gt;0,'WA Apr 2021'!N3=""),IF(($C$5*E9/'WA Apr 2021'!AQ3&lt;'WA Apr 2021'!M3+'WA Apr 2021'!L3),(0),(($C$5*E9/'WA Apr 2021'!AQ3-('WA Apr 2021'!M3+'WA Apr 2021'!L3))*'WA Apr 2021'!Y3/100))*'WA Apr 2021'!AQ3,IF(AND('WA Apr 2021'!L3&gt;0,'WA Apr 2021'!M3=""&gt;0),IF(($C$5*E9/'WA Apr 2021'!AQ3&lt;'WA Apr 2021'!L3),(0),($C$5*E9/'WA Apr 2021'!AQ3-'WA Apr 2021'!L3)*'WA Apr 2021'!X3/100)*'WA Apr 2021'!AQ3,0)))))</f>
        <v>0</v>
      </c>
      <c r="I9" s="120">
        <f>IF('WA Apr 2021'!K3="",($C$5*F9/'WA Apr 2021'!AR3*'WA Apr 2021'!AC3/100)*'WA Apr 2021'!AR3,IF($C$5*F9/'WA Apr 2021'!AR3&gt;='WA Apr 2021'!L3,('WA Apr 2021'!L3*'WA Apr 2021'!AC3/100)*'WA Apr 2021'!AR3,($C$5*F9/'WA Apr 2021'!AR3*'WA Apr 2021'!AC3/100)*'WA Apr 2021'!AR3))</f>
        <v>1745.4545454545453</v>
      </c>
      <c r="J9" s="120">
        <f>IF(AND('WA Apr 2021'!P3&gt;0,'WA Apr 2021'!O3&gt;0),IF(($C$5*F9/'WA Apr 2021'!AR3&lt;SUM('WA Apr 2021'!L3:P3)),(0),($C$5*F9/'WA Apr 2021'!AR3-SUM('WA Apr 2021'!L3:P3))*'WA Apr 2021'!AB3/100)* 'WA Apr 2021'!AR3,IF(AND('WA Apr 2021'!O3&gt;0,'WA Apr 2021'!P3=""),IF(($C$5*F9/'WA Apr 2021'!AR3&lt; SUM('WA Apr 2021'!L3:O3)),(0),($C$5*F9/'WA Apr 2021'!AR3-SUM('WA Apr 2021'!L3:O3))*'WA Apr 2021'!AG3/100)* 'WA Apr 2021'!AR3,IF(AND('WA Apr 2021'!N3&gt;0,'WA Apr 2021'!O3=""),IF(($C$5*F9/'WA Apr 2021'!AR3&lt; SUM('WA Apr 2021'!L3:N3)),(0),($C$5*F9/'WA Apr 2021'!AR3-SUM('WA Apr 2021'!L3:N3))*'WA Apr 2021'!AF3/100)* 'WA Apr 2021'!AR3,IF(AND('WA Apr 2021'!M3&gt;0,'WA Apr 2021'!N3=""),IF(($C$5*F9/'WA Apr 2021'!AR3&lt;'WA Apr 2021'!M3+'WA Apr 2021'!L3),(0),(($C$5*F9/'WA Apr 2021'!AR3-('WA Apr 2021'!M3+'WA Apr 2021'!L3))*'WA Apr 2021'!AE3/100))*'WA Apr 2021'!AR3,IF(AND('WA Apr 2021'!L3&gt;0,'WA Apr 2021'!M3=""&gt;0),IF(($C$5*F9/'WA Apr 2021'!AR3&lt;'WA Apr 2021'!L3),(0),($C$5*F9/'WA Apr 2021'!AR3-'WA Apr 2021'!L3)*'WA Apr 2021'!AD3/100)*'WA Apr 2021'!AR3,0)))))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Apr 2021'!AT3</f>
        <v>0</v>
      </c>
      <c r="O9" s="123">
        <f>'WA Apr 2021'!AU3</f>
        <v>45</v>
      </c>
      <c r="P9" s="123">
        <f>'WA Apr 2021'!AV3</f>
        <v>0</v>
      </c>
      <c r="Q9" s="123">
        <f>'WA Apr 2021'!AW3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Apr 2021'!BF3</f>
        <v>0</v>
      </c>
      <c r="Y9" s="133" t="str">
        <f>'WA Apr 2021'!BG3</f>
        <v>n</v>
      </c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</row>
    <row r="10" spans="1:52" ht="20" customHeight="1" thickBot="1" x14ac:dyDescent="0.25">
      <c r="A10" s="294"/>
      <c r="B10" s="65" t="str">
        <f>'WA Apr 2021'!F4</f>
        <v>Origin</v>
      </c>
      <c r="C10" s="65" t="str">
        <f>'WA Apr 2021'!G4</f>
        <v>Business Flexi</v>
      </c>
      <c r="D10" s="95">
        <f>365*'WA Apr 2021'!H4/100</f>
        <v>63.400500000000001</v>
      </c>
      <c r="E10" s="185">
        <f>IF('WA Apr 2021'!AQ4=3,0.5,IF('WA Apr 2021'!AQ4=2,0.33,0))</f>
        <v>0.5</v>
      </c>
      <c r="F10" s="185">
        <f t="shared" si="2"/>
        <v>0.5</v>
      </c>
      <c r="G10" s="95">
        <f>IF('WA Apr 2021'!K4="",($C$5*E10/'WA Apr 2021'!AQ4*'WA Apr 2021'!W4/100)*'WA Apr 2021'!AQ4,IF($C$5*E10/'WA Apr 2021'!AQ4&gt;='WA Apr 2021'!L4,('WA Apr 2021'!L4*'WA Apr 2021'!W4/100)*'WA Apr 2021'!AQ4,($C$5*E10/'WA Apr 2021'!AQ4*'WA Apr 2021'!W4/100)*'WA Apr 2021'!AQ4))</f>
        <v>1745.0000000000002</v>
      </c>
      <c r="H10" s="95">
        <f>IF(AND('WA Apr 2021'!P4&gt;0,'WA Apr 2021'!O4&gt;0),IF(($C$5*E10/'WA Apr 2021'!AQ4&lt;SUM('WA Apr 2021'!L4:P4)),(0),($C$5*E10/'WA Apr 2021'!AQ4-SUM('WA Apr 2021'!L4:P4))*'WA Apr 2021'!AB4/100)* 'WA Apr 2021'!AQ4,IF(AND('WA Apr 2021'!O4&gt;0,'WA Apr 2021'!P4=""),IF(($C$5*E10/'WA Apr 2021'!AQ4&lt; SUM('WA Apr 2021'!L4:O4)),(0),($C$5*E10/'WA Apr 2021'!AQ4-SUM('WA Apr 2021'!L4:O4))*'WA Apr 2021'!AA4/100)* 'WA Apr 2021'!AQ4,IF(AND('WA Apr 2021'!N4&gt;0,'WA Apr 2021'!O4=""),IF(($C$5*E10/'WA Apr 2021'!AQ4&lt; SUM('WA Apr 2021'!L4:N4)),(0),($C$5*E10/'WA Apr 2021'!AQ4-SUM('WA Apr 2021'!L4:N4))*'WA Apr 2021'!Z4/100)* 'WA Apr 2021'!AQ4,IF(AND('WA Apr 2021'!M4&gt;0,'WA Apr 2021'!N4=""),IF(($C$5*E10/'WA Apr 2021'!AQ4&lt;'WA Apr 2021'!M4+'WA Apr 2021'!L4),(0),(($C$5*E10/'WA Apr 2021'!AQ4-('WA Apr 2021'!M4+'WA Apr 2021'!L4))*'WA Apr 2021'!Y4/100))*'WA Apr 2021'!AQ4,IF(AND('WA Apr 2021'!L4&gt;0,'WA Apr 2021'!M4=""&gt;0),IF(($C$5*E10/'WA Apr 2021'!AQ4&lt;'WA Apr 2021'!L4),(0),($C$5*E10/'WA Apr 2021'!AQ4-'WA Apr 2021'!L4)*'WA Apr 2021'!X4/100)*'WA Apr 2021'!AQ4,0)))))</f>
        <v>0</v>
      </c>
      <c r="I10" s="95">
        <f>IF('WA Apr 2021'!K4="",($C$5*F10/'WA Apr 2021'!AR4*'WA Apr 2021'!AC4/100)*'WA Apr 2021'!AR4,IF($C$5*F10/'WA Apr 2021'!AR4&gt;='WA Apr 2021'!L4,('WA Apr 2021'!L4*'WA Apr 2021'!AC4/100)*'WA Apr 2021'!AR4,($C$5*F10/'WA Apr 2021'!AR4*'WA Apr 2021'!AC4/100)*'WA Apr 2021'!AR4))</f>
        <v>1745.0000000000002</v>
      </c>
      <c r="J10" s="95">
        <f>IF(AND('WA Apr 2021'!P4&gt;0,'WA Apr 2021'!O4&gt;0),IF(($C$5*F10/'WA Apr 2021'!AR4&lt;SUM('WA Apr 2021'!L4:P4)),(0),($C$5*F10/'WA Apr 2021'!AR4-SUM('WA Apr 2021'!L4:P4))*'WA Apr 2021'!AB4/100)* 'WA Apr 2021'!AR4,IF(AND('WA Apr 2021'!O4&gt;0,'WA Apr 2021'!P4=""),IF(($C$5*F10/'WA Apr 2021'!AR4&lt; SUM('WA Apr 2021'!L4:O4)),(0),($C$5*F10/'WA Apr 2021'!AR4-SUM('WA Apr 2021'!L4:O4))*'WA Apr 2021'!AG4/100)* 'WA Apr 2021'!AR4,IF(AND('WA Apr 2021'!N4&gt;0,'WA Apr 2021'!O4=""),IF(($C$5*F10/'WA Apr 2021'!AR4&lt; SUM('WA Apr 2021'!L4:N4)),(0),($C$5*F10/'WA Apr 2021'!AR4-SUM('WA Apr 2021'!L4:N4))*'WA Apr 2021'!AF4/100)* 'WA Apr 2021'!AR4,IF(AND('WA Apr 2021'!M4&gt;0,'WA Apr 2021'!N4=""),IF(($C$5*F10/'WA Apr 2021'!AR4&lt;'WA Apr 2021'!M4+'WA Apr 2021'!L4),(0),(($C$5*F10/'WA Apr 2021'!AR4-('WA Apr 2021'!M4+'WA Apr 2021'!L4))*'WA Apr 2021'!AE4/100))*'WA Apr 2021'!AR4,IF(AND('WA Apr 2021'!L4&gt;0,'WA Apr 2021'!M4=""&gt;0),IF(($C$5*F10/'WA Apr 2021'!AR4&lt;'WA Apr 2021'!L4),(0),($C$5*F10/'WA Apr 2021'!AR4-'WA Apr 2021'!L4)*'WA Apr 2021'!AD4/100)*'WA Apr 2021'!AR4,0)))))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Apr 2021'!AT4</f>
        <v>0</v>
      </c>
      <c r="O10" s="98">
        <f>'WA Apr 2021'!AU4</f>
        <v>32</v>
      </c>
      <c r="P10" s="98">
        <f>'WA Apr 2021'!AV4</f>
        <v>0</v>
      </c>
      <c r="Q10" s="98">
        <f>'WA Apr 2021'!AW4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2436.6005000000005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2436.6005000000005</v>
      </c>
      <c r="V10" s="97">
        <f t="shared" si="1"/>
        <v>2680.2605500000009</v>
      </c>
      <c r="W10" s="97">
        <f t="shared" si="1"/>
        <v>2680.2605500000009</v>
      </c>
      <c r="X10" s="134">
        <f>'WA Apr 2021'!BF4</f>
        <v>0</v>
      </c>
      <c r="Y10" s="135" t="str">
        <f>'WA Apr 2021'!BG4</f>
        <v>n</v>
      </c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</row>
    <row r="11" spans="1:52" ht="20" customHeight="1" thickTop="1" thickBot="1" x14ac:dyDescent="0.25">
      <c r="A11" s="196" t="str">
        <f>'WA Apr 2021'!D5</f>
        <v>Albany</v>
      </c>
      <c r="B11" s="65" t="str">
        <f>'WA Apr 2021'!F5</f>
        <v>Alinta Energy</v>
      </c>
      <c r="C11" s="65" t="str">
        <f>'WA Apr 2021'!G5</f>
        <v>Business</v>
      </c>
      <c r="D11" s="95">
        <f>365*'WA Apr 2021'!H5/100</f>
        <v>148.98636363636362</v>
      </c>
      <c r="E11" s="185">
        <f>IF('WA Apr 2021'!AQ5=3,0.5,IF('WA Apr 2021'!AQ5=2,0.33,0))</f>
        <v>0.5</v>
      </c>
      <c r="F11" s="185">
        <f t="shared" si="2"/>
        <v>0.5</v>
      </c>
      <c r="G11" s="96">
        <f>IF('WA Apr 2021'!K5="",($C$5*E11/'WA Apr 2021'!AQ5*'WA Apr 2021'!W5/100)*'WA Apr 2021'!AQ5,IF($C$5*E11/'WA Apr 2021'!AQ5&gt;='WA Apr 2021'!L5,('WA Apr 2021'!L5*'WA Apr 2021'!W5/100)*'WA Apr 2021'!AQ5,($C$5*E11/'WA Apr 2021'!AQ5*'WA Apr 2021'!W5/100)*'WA Apr 2021'!AQ5))</f>
        <v>2177.2727272727275</v>
      </c>
      <c r="H11" s="96">
        <f>IF(AND('WA Apr 2021'!P5&gt;0,'WA Apr 2021'!O5&gt;0),IF(($C$5*E11/'WA Apr 2021'!AQ5&lt;SUM('WA Apr 2021'!L5:P5)),(0),($C$5*E11/'WA Apr 2021'!AQ5-SUM('WA Apr 2021'!L5:P5))*'WA Apr 2021'!AB5/100)* 'WA Apr 2021'!AQ5,IF(AND('WA Apr 2021'!O5&gt;0,'WA Apr 2021'!P5=""),IF(($C$5*E11/'WA Apr 2021'!AQ5&lt; SUM('WA Apr 2021'!L5:O5)),(0),($C$5*E11/'WA Apr 2021'!AQ5-SUM('WA Apr 2021'!L5:O5))*'WA Apr 2021'!AA5/100)* 'WA Apr 2021'!AQ5,IF(AND('WA Apr 2021'!N5&gt;0,'WA Apr 2021'!O5=""),IF(($C$5*E11/'WA Apr 2021'!AQ5&lt; SUM('WA Apr 2021'!L5:N5)),(0),($C$5*E11/'WA Apr 2021'!AQ5-SUM('WA Apr 2021'!L5:N5))*'WA Apr 2021'!Z5/100)* 'WA Apr 2021'!AQ5,IF(AND('WA Apr 2021'!M5&gt;0,'WA Apr 2021'!N5=""),IF(($C$5*E11/'WA Apr 2021'!AQ5&lt;'WA Apr 2021'!M5+'WA Apr 2021'!L5),(0),(($C$5*E11/'WA Apr 2021'!AQ5-('WA Apr 2021'!M5+'WA Apr 2021'!L5))*'WA Apr 2021'!Y5/100))*'WA Apr 2021'!AQ5,IF(AND('WA Apr 2021'!L5&gt;0,'WA Apr 2021'!M5=""&gt;0),IF(($C$5*E11/'WA Apr 2021'!AQ5&lt;'WA Apr 2021'!L5),(0),($C$5*E11/'WA Apr 2021'!AQ5-'WA Apr 2021'!L5)*'WA Apr 2021'!X5/100)*'WA Apr 2021'!AQ5,0)))))</f>
        <v>0</v>
      </c>
      <c r="I11" s="96">
        <f>IF('WA Apr 2021'!K5="",($C$5*F11/'WA Apr 2021'!AR5*'WA Apr 2021'!AC5/100)*'WA Apr 2021'!AR5,IF($C$5*F11/'WA Apr 2021'!AR5&gt;='WA Apr 2021'!L5,('WA Apr 2021'!L5*'WA Apr 2021'!AC5/100)*'WA Apr 2021'!AR5,($C$5*F11/'WA Apr 2021'!AR5*'WA Apr 2021'!AC5/100)*'WA Apr 2021'!AR5))</f>
        <v>2177.2727272727275</v>
      </c>
      <c r="J11" s="96">
        <f>IF(AND('WA Apr 2021'!P5&gt;0,'WA Apr 2021'!O5&gt;0),IF(($C$5*F11/'WA Apr 2021'!AR5&lt;SUM('WA Apr 2021'!L5:P5)),(0),($C$5*F11/'WA Apr 2021'!AR5-SUM('WA Apr 2021'!L5:P5))*'WA Apr 2021'!AB5/100)* 'WA Apr 2021'!AR5,IF(AND('WA Apr 2021'!O5&gt;0,'WA Apr 2021'!P5=""),IF(($C$5*F11/'WA Apr 2021'!AR5&lt; SUM('WA Apr 2021'!L5:O5)),(0),($C$5*F11/'WA Apr 2021'!AR5-SUM('WA Apr 2021'!L5:O5))*'WA Apr 2021'!AG5/100)* 'WA Apr 2021'!AR5,IF(AND('WA Apr 2021'!N5&gt;0,'WA Apr 2021'!O5=""),IF(($C$5*F11/'WA Apr 2021'!AR5&lt; SUM('WA Apr 2021'!L5:N5)),(0),($C$5*F11/'WA Apr 2021'!AR5-SUM('WA Apr 2021'!L5:N5))*'WA Apr 2021'!AF5/100)* 'WA Apr 2021'!AR5,IF(AND('WA Apr 2021'!M5&gt;0,'WA Apr 2021'!N5=""),IF(($C$5*F11/'WA Apr 2021'!AR5&lt;'WA Apr 2021'!M5+'WA Apr 2021'!L5),(0),(($C$5*F11/'WA Apr 2021'!AR5-('WA Apr 2021'!M5+'WA Apr 2021'!L5))*'WA Apr 2021'!AE5/100))*'WA Apr 2021'!AR5,IF(AND('WA Apr 2021'!L5&gt;0,'WA Apr 2021'!M5=""&gt;0),IF(($C$5*F11/'WA Apr 2021'!AR5&lt;'WA Apr 2021'!L5),(0),($C$5*F11/'WA Apr 2021'!AR5-'WA Apr 2021'!L5)*'WA Apr 2021'!AD5/100)*'WA Apr 2021'!AR5,0)))))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Apr 2021'!AT5</f>
        <v>0</v>
      </c>
      <c r="O11" s="98">
        <f>'WA Apr 2021'!AU5</f>
        <v>0</v>
      </c>
      <c r="P11" s="98">
        <f>'WA Apr 2021'!AV5</f>
        <v>0</v>
      </c>
      <c r="Q11" s="98">
        <f>'WA Apr 2021'!AW5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Apr 2021'!BF5</f>
        <v>0</v>
      </c>
      <c r="Y11" s="135" t="str">
        <f>'WA Apr 2021'!BG5</f>
        <v>n</v>
      </c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</row>
    <row r="12" spans="1:52" ht="20" customHeight="1" thickTop="1" thickBot="1" x14ac:dyDescent="0.25">
      <c r="A12" s="197" t="str">
        <f>'WA Apr 2021'!D6</f>
        <v>Kalgoorlie</v>
      </c>
      <c r="B12" s="103" t="str">
        <f>'WA Apr 2021'!F6</f>
        <v>Alinta Energy</v>
      </c>
      <c r="C12" s="103" t="str">
        <f>'WA Apr 2021'!G6</f>
        <v>Business</v>
      </c>
      <c r="D12" s="104">
        <f>365*'WA Apr 2021'!H6/100</f>
        <v>233.46727272727273</v>
      </c>
      <c r="E12" s="186">
        <f>IF('WA Apr 2021'!AQ6=3,0.5,IF('WA Apr 2021'!AQ6=2,0.33,0))</f>
        <v>0.5</v>
      </c>
      <c r="F12" s="186">
        <f t="shared" si="2"/>
        <v>0.5</v>
      </c>
      <c r="G12" s="106">
        <f>IF('WA Apr 2021'!K6="",($C$5*E12/'WA Apr 2021'!AQ6*'WA Apr 2021'!W6/100)*'WA Apr 2021'!AQ6,IF($C$5*E12/'WA Apr 2021'!AQ6&gt;='WA Apr 2021'!L6,('WA Apr 2021'!L6*'WA Apr 2021'!W6/100)*'WA Apr 2021'!AQ6,($C$5*E12/'WA Apr 2021'!AQ6*'WA Apr 2021'!W6/100)*'WA Apr 2021'!AQ6))</f>
        <v>1581.8181818181818</v>
      </c>
      <c r="H12" s="106">
        <f>IF(AND('WA Apr 2021'!P6&gt;0,'WA Apr 2021'!O6&gt;0),IF(($C$5*E12/'WA Apr 2021'!AQ6&lt;SUM('WA Apr 2021'!L6:P6)),(0),($C$5*E12/'WA Apr 2021'!AQ6-SUM('WA Apr 2021'!L6:P6))*'WA Apr 2021'!AB6/100)* 'WA Apr 2021'!AQ6,IF(AND('WA Apr 2021'!O6&gt;0,'WA Apr 2021'!P6=""),IF(($C$5*E12/'WA Apr 2021'!AQ6&lt; SUM('WA Apr 2021'!L6:O6)),(0),($C$5*E12/'WA Apr 2021'!AQ6-SUM('WA Apr 2021'!L6:O6))*'WA Apr 2021'!AA6/100)* 'WA Apr 2021'!AQ6,IF(AND('WA Apr 2021'!N6&gt;0,'WA Apr 2021'!O6=""),IF(($C$5*E12/'WA Apr 2021'!AQ6&lt; SUM('WA Apr 2021'!L6:N6)),(0),($C$5*E12/'WA Apr 2021'!AQ6-SUM('WA Apr 2021'!L6:N6))*'WA Apr 2021'!Z6/100)* 'WA Apr 2021'!AQ6,IF(AND('WA Apr 2021'!M6&gt;0,'WA Apr 2021'!N6=""),IF(($C$5*E12/'WA Apr 2021'!AQ6&lt;'WA Apr 2021'!M6+'WA Apr 2021'!L6),(0),(($C$5*E12/'WA Apr 2021'!AQ6-('WA Apr 2021'!M6+'WA Apr 2021'!L6))*'WA Apr 2021'!Y6/100))*'WA Apr 2021'!AQ6,IF(AND('WA Apr 2021'!L6&gt;0,'WA Apr 2021'!M6=""&gt;0),IF(($C$5*E12/'WA Apr 2021'!AQ6&lt;'WA Apr 2021'!L6),(0),($C$5*E12/'WA Apr 2021'!AQ6-'WA Apr 2021'!L6)*'WA Apr 2021'!X6/100)*'WA Apr 2021'!AQ6,0)))))</f>
        <v>0</v>
      </c>
      <c r="I12" s="106">
        <f>IF('WA Apr 2021'!K6="",($C$5*F12/'WA Apr 2021'!AR6*'WA Apr 2021'!AC6/100)*'WA Apr 2021'!AR6,IF($C$5*F12/'WA Apr 2021'!AR6&gt;='WA Apr 2021'!L6,('WA Apr 2021'!L6*'WA Apr 2021'!AC6/100)*'WA Apr 2021'!AR6,($C$5*F12/'WA Apr 2021'!AR6*'WA Apr 2021'!AC6/100)*'WA Apr 2021'!AR6))</f>
        <v>1581.8181818181818</v>
      </c>
      <c r="J12" s="106">
        <f>IF(AND('WA Apr 2021'!P6&gt;0,'WA Apr 2021'!O6&gt;0),IF(($C$5*F12/'WA Apr 2021'!AR6&lt;SUM('WA Apr 2021'!L6:P6)),(0),($C$5*F12/'WA Apr 2021'!AR6-SUM('WA Apr 2021'!L6:P6))*'WA Apr 2021'!AB6/100)* 'WA Apr 2021'!AR6,IF(AND('WA Apr 2021'!O6&gt;0,'WA Apr 2021'!P6=""),IF(($C$5*F12/'WA Apr 2021'!AR6&lt; SUM('WA Apr 2021'!L6:O6)),(0),($C$5*F12/'WA Apr 2021'!AR6-SUM('WA Apr 2021'!L6:O6))*'WA Apr 2021'!AG6/100)* 'WA Apr 2021'!AR6,IF(AND('WA Apr 2021'!N6&gt;0,'WA Apr 2021'!O6=""),IF(($C$5*F12/'WA Apr 2021'!AR6&lt; SUM('WA Apr 2021'!L6:N6)),(0),($C$5*F12/'WA Apr 2021'!AR6-SUM('WA Apr 2021'!L6:N6))*'WA Apr 2021'!AF6/100)* 'WA Apr 2021'!AR6,IF(AND('WA Apr 2021'!M6&gt;0,'WA Apr 2021'!N6=""),IF(($C$5*F12/'WA Apr 2021'!AR6&lt;'WA Apr 2021'!M6+'WA Apr 2021'!L6),(0),(($C$5*F12/'WA Apr 2021'!AR6-('WA Apr 2021'!M6+'WA Apr 2021'!L6))*'WA Apr 2021'!AE6/100))*'WA Apr 2021'!AR6,IF(AND('WA Apr 2021'!L6&gt;0,'WA Apr 2021'!M6=""&gt;0),IF(($C$5*F12/'WA Apr 2021'!AR6&lt;'WA Apr 2021'!L6),(0),($C$5*F12/'WA Apr 2021'!AR6-'WA Apr 2021'!L6)*'WA Apr 2021'!AD6/100)*'WA Apr 2021'!AR6,0)))))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Apr 2021'!AT6</f>
        <v>0</v>
      </c>
      <c r="O12" s="108">
        <f>'WA Apr 2021'!AU6</f>
        <v>0</v>
      </c>
      <c r="P12" s="108">
        <f>'WA Apr 2021'!AV6</f>
        <v>0</v>
      </c>
      <c r="Q12" s="108">
        <f>'WA Apr 2021'!AW6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Apr 2021'!BF6</f>
        <v>0</v>
      </c>
      <c r="Y12" s="137" t="str">
        <f>'WA Apr 2021'!BG6</f>
        <v>n</v>
      </c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</row>
    <row r="13" spans="1:52" x14ac:dyDescent="0.2">
      <c r="A13" s="233"/>
      <c r="B13" s="233"/>
      <c r="C13" s="233"/>
      <c r="D13" s="233"/>
      <c r="E13" s="236"/>
      <c r="F13" s="236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</row>
    <row r="14" spans="1:52" x14ac:dyDescent="0.2">
      <c r="A14" s="233"/>
      <c r="B14" s="233"/>
      <c r="C14" s="233"/>
      <c r="D14" s="233"/>
      <c r="E14" s="236"/>
      <c r="F14" s="236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</row>
    <row r="15" spans="1:52" x14ac:dyDescent="0.2">
      <c r="A15" s="233"/>
      <c r="B15" s="233"/>
      <c r="C15" s="233"/>
      <c r="D15" s="233"/>
      <c r="E15" s="236"/>
      <c r="F15" s="236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</row>
    <row r="16" spans="1:52" x14ac:dyDescent="0.2">
      <c r="A16" s="233"/>
      <c r="B16" s="233"/>
      <c r="C16" s="233"/>
      <c r="D16" s="233"/>
      <c r="E16" s="236"/>
      <c r="F16" s="236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</row>
    <row r="17" spans="1:52" x14ac:dyDescent="0.2">
      <c r="A17" s="233"/>
      <c r="B17" s="233"/>
      <c r="C17" s="233"/>
      <c r="D17" s="233"/>
      <c r="E17" s="236"/>
      <c r="F17" s="236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</row>
    <row r="18" spans="1:52" x14ac:dyDescent="0.2">
      <c r="A18" s="233"/>
      <c r="B18" s="233"/>
      <c r="C18" s="233"/>
      <c r="D18" s="233"/>
      <c r="E18" s="236"/>
      <c r="F18" s="236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</row>
    <row r="19" spans="1:52" x14ac:dyDescent="0.2">
      <c r="A19" s="233"/>
      <c r="B19" s="233"/>
      <c r="C19" s="233"/>
      <c r="D19" s="233"/>
      <c r="E19" s="236"/>
      <c r="F19" s="236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</row>
    <row r="20" spans="1:52" x14ac:dyDescent="0.2">
      <c r="A20" s="233"/>
      <c r="B20" s="233"/>
      <c r="C20" s="233"/>
      <c r="D20" s="233"/>
      <c r="E20" s="236"/>
      <c r="F20" s="236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</row>
    <row r="21" spans="1:52" x14ac:dyDescent="0.2">
      <c r="A21" s="233"/>
      <c r="B21" s="233"/>
      <c r="C21" s="233"/>
      <c r="D21" s="233"/>
      <c r="E21" s="236"/>
      <c r="F21" s="236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</row>
    <row r="22" spans="1:52" x14ac:dyDescent="0.2">
      <c r="A22" s="233"/>
      <c r="B22" s="233"/>
      <c r="C22" s="233"/>
      <c r="D22" s="233"/>
      <c r="E22" s="236"/>
      <c r="F22" s="236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</row>
    <row r="23" spans="1:52" x14ac:dyDescent="0.2">
      <c r="A23" s="233"/>
      <c r="B23" s="233"/>
      <c r="C23" s="233"/>
      <c r="D23" s="233"/>
      <c r="E23" s="236"/>
      <c r="F23" s="236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</row>
    <row r="24" spans="1:52" x14ac:dyDescent="0.2">
      <c r="A24" s="233"/>
      <c r="B24" s="233"/>
      <c r="C24" s="233"/>
      <c r="D24" s="233"/>
      <c r="E24" s="236"/>
      <c r="F24" s="236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</row>
    <row r="25" spans="1:52" x14ac:dyDescent="0.2">
      <c r="A25" s="233"/>
      <c r="B25" s="233"/>
      <c r="C25" s="233"/>
      <c r="D25" s="233"/>
      <c r="E25" s="236"/>
      <c r="F25" s="236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</row>
    <row r="26" spans="1:52" x14ac:dyDescent="0.2">
      <c r="A26" s="233"/>
      <c r="B26" s="233"/>
      <c r="C26" s="233"/>
      <c r="D26" s="233"/>
      <c r="E26" s="236"/>
      <c r="F26" s="236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</row>
    <row r="27" spans="1:52" x14ac:dyDescent="0.2">
      <c r="A27" s="233"/>
      <c r="B27" s="233"/>
      <c r="C27" s="233"/>
      <c r="D27" s="233"/>
      <c r="E27" s="236"/>
      <c r="F27" s="236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</row>
    <row r="28" spans="1:52" x14ac:dyDescent="0.2">
      <c r="A28" s="233"/>
      <c r="B28" s="233"/>
      <c r="C28" s="233"/>
      <c r="D28" s="233"/>
      <c r="E28" s="236"/>
      <c r="F28" s="236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</row>
    <row r="29" spans="1:52" x14ac:dyDescent="0.2">
      <c r="A29" s="233"/>
      <c r="B29" s="233"/>
      <c r="C29" s="233"/>
      <c r="D29" s="233"/>
      <c r="E29" s="236"/>
      <c r="F29" s="236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</row>
    <row r="30" spans="1:52" x14ac:dyDescent="0.2">
      <c r="A30" s="233"/>
      <c r="B30" s="233"/>
      <c r="C30" s="233"/>
      <c r="D30" s="233"/>
      <c r="E30" s="236"/>
      <c r="F30" s="236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</row>
    <row r="31" spans="1:52" x14ac:dyDescent="0.2">
      <c r="A31" s="233"/>
      <c r="B31" s="233"/>
      <c r="C31" s="233"/>
      <c r="D31" s="233"/>
      <c r="E31" s="236"/>
      <c r="F31" s="236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</row>
    <row r="32" spans="1:52" x14ac:dyDescent="0.2">
      <c r="A32" s="233"/>
      <c r="B32" s="233"/>
      <c r="C32" s="233"/>
      <c r="D32" s="233"/>
      <c r="E32" s="236"/>
      <c r="F32" s="236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</row>
    <row r="33" spans="1:52" x14ac:dyDescent="0.2">
      <c r="A33" s="233"/>
      <c r="B33" s="233"/>
      <c r="C33" s="233"/>
      <c r="D33" s="233"/>
      <c r="E33" s="236"/>
      <c r="F33" s="236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</row>
    <row r="34" spans="1:52" x14ac:dyDescent="0.2">
      <c r="A34" s="233"/>
      <c r="B34" s="233"/>
      <c r="C34" s="233"/>
      <c r="D34" s="233"/>
      <c r="E34" s="236"/>
      <c r="F34" s="236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</row>
    <row r="35" spans="1:52" x14ac:dyDescent="0.2">
      <c r="A35" s="233"/>
      <c r="B35" s="233"/>
      <c r="C35" s="233"/>
      <c r="D35" s="233"/>
      <c r="E35" s="236"/>
      <c r="F35" s="236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</row>
    <row r="36" spans="1:52" x14ac:dyDescent="0.2">
      <c r="A36" s="233"/>
      <c r="B36" s="233"/>
      <c r="C36" s="233"/>
      <c r="D36" s="233"/>
      <c r="E36" s="236"/>
      <c r="F36" s="236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</row>
    <row r="37" spans="1:52" x14ac:dyDescent="0.2">
      <c r="A37" s="233"/>
      <c r="B37" s="233"/>
      <c r="C37" s="233"/>
      <c r="D37" s="233"/>
      <c r="E37" s="236"/>
      <c r="F37" s="236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</row>
    <row r="38" spans="1:52" x14ac:dyDescent="0.2">
      <c r="A38" s="233"/>
      <c r="B38" s="233"/>
      <c r="C38" s="233"/>
      <c r="D38" s="233"/>
      <c r="E38" s="236"/>
      <c r="F38" s="236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</row>
    <row r="39" spans="1:52" x14ac:dyDescent="0.2">
      <c r="A39" s="233"/>
      <c r="B39" s="233"/>
      <c r="C39" s="233"/>
      <c r="D39" s="233"/>
      <c r="E39" s="236"/>
      <c r="F39" s="236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</row>
    <row r="40" spans="1:52" x14ac:dyDescent="0.2">
      <c r="A40" s="233"/>
      <c r="B40" s="233"/>
      <c r="C40" s="233"/>
      <c r="D40" s="233"/>
      <c r="E40" s="236"/>
      <c r="F40" s="236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</row>
    <row r="41" spans="1:52" x14ac:dyDescent="0.2">
      <c r="A41" s="233"/>
      <c r="B41" s="233"/>
      <c r="C41" s="233"/>
      <c r="D41" s="233"/>
      <c r="E41" s="236"/>
      <c r="F41" s="236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</row>
    <row r="42" spans="1:52" x14ac:dyDescent="0.2">
      <c r="A42" s="233"/>
      <c r="B42" s="233"/>
      <c r="C42" s="233"/>
      <c r="D42" s="233"/>
      <c r="E42" s="236"/>
      <c r="F42" s="236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</row>
    <row r="43" spans="1:52" x14ac:dyDescent="0.2">
      <c r="A43" s="233"/>
      <c r="B43" s="233"/>
      <c r="C43" s="233"/>
      <c r="D43" s="233"/>
      <c r="E43" s="236"/>
      <c r="F43" s="236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</row>
    <row r="44" spans="1:52" x14ac:dyDescent="0.2">
      <c r="A44" s="233"/>
      <c r="B44" s="233"/>
      <c r="C44" s="233"/>
      <c r="D44" s="233"/>
      <c r="E44" s="236"/>
      <c r="F44" s="236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</row>
    <row r="45" spans="1:52" x14ac:dyDescent="0.2">
      <c r="A45" s="233"/>
      <c r="B45" s="233"/>
      <c r="C45" s="233"/>
      <c r="D45" s="233"/>
      <c r="E45" s="236"/>
      <c r="F45" s="236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</row>
    <row r="46" spans="1:52" x14ac:dyDescent="0.2">
      <c r="A46" s="233"/>
      <c r="B46" s="233"/>
      <c r="C46" s="233"/>
      <c r="D46" s="233"/>
      <c r="E46" s="236"/>
      <c r="F46" s="236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</row>
    <row r="47" spans="1:52" x14ac:dyDescent="0.2">
      <c r="A47" s="233"/>
      <c r="B47" s="233"/>
      <c r="C47" s="233"/>
      <c r="D47" s="233"/>
      <c r="E47" s="236"/>
      <c r="F47" s="236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</row>
    <row r="48" spans="1:52" x14ac:dyDescent="0.2">
      <c r="A48" s="233"/>
      <c r="B48" s="233"/>
      <c r="C48" s="233"/>
      <c r="D48" s="233"/>
      <c r="E48" s="236"/>
      <c r="F48" s="236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</row>
    <row r="49" spans="1:52" x14ac:dyDescent="0.2">
      <c r="A49" s="233"/>
      <c r="B49" s="233"/>
      <c r="C49" s="233"/>
      <c r="D49" s="233"/>
      <c r="E49" s="236"/>
      <c r="F49" s="236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</row>
    <row r="50" spans="1:52" x14ac:dyDescent="0.2">
      <c r="A50" s="233"/>
      <c r="B50" s="233"/>
      <c r="C50" s="233"/>
      <c r="D50" s="233"/>
      <c r="E50" s="236"/>
      <c r="F50" s="236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</row>
    <row r="51" spans="1:52" x14ac:dyDescent="0.2">
      <c r="A51" s="233"/>
      <c r="B51" s="233"/>
      <c r="C51" s="233"/>
      <c r="D51" s="233"/>
      <c r="E51" s="236"/>
      <c r="F51" s="236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</row>
    <row r="52" spans="1:52" x14ac:dyDescent="0.2">
      <c r="A52" s="233"/>
      <c r="B52" s="233"/>
      <c r="C52" s="233"/>
      <c r="D52" s="233"/>
      <c r="E52" s="236"/>
      <c r="F52" s="236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</row>
    <row r="53" spans="1:52" x14ac:dyDescent="0.2">
      <c r="A53" s="233"/>
      <c r="B53" s="233"/>
      <c r="C53" s="233"/>
      <c r="D53" s="233"/>
      <c r="E53" s="236"/>
      <c r="F53" s="236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</row>
    <row r="54" spans="1:52" x14ac:dyDescent="0.2">
      <c r="A54" s="233"/>
      <c r="B54" s="233"/>
      <c r="C54" s="233"/>
      <c r="D54" s="233"/>
      <c r="E54" s="236"/>
      <c r="F54" s="236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</row>
    <row r="55" spans="1:52" x14ac:dyDescent="0.2">
      <c r="A55" s="233"/>
      <c r="B55" s="233"/>
      <c r="C55" s="233"/>
      <c r="D55" s="233"/>
      <c r="E55" s="236"/>
      <c r="F55" s="236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</row>
  </sheetData>
  <sheetProtection algorithmName="SHA-512" hashValue="Q/9TBnb7y1Ry2ZMSwiokyeSHfDhfvjVIM++Qa8dviCa4SzRAYa4+gN1Srt+77HEkHquUsK27RnzzL2MhsPKJqA==" saltValue="6SXpOlr5+K/afUIiB/XOs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C5D2-7E1B-F34F-BA87-72E10FE7F74B}">
  <sheetPr codeName="Sheet19">
    <tabColor theme="7" tint="0.59999389629810485"/>
  </sheetPr>
  <dimension ref="A1:BS622"/>
  <sheetViews>
    <sheetView workbookViewId="0">
      <selection activeCell="D11" sqref="D11"/>
    </sheetView>
  </sheetViews>
  <sheetFormatPr baseColWidth="10" defaultRowHeight="15" x14ac:dyDescent="0.2"/>
  <cols>
    <col min="1" max="1" width="14.83203125" style="226" customWidth="1"/>
    <col min="2" max="2" width="20.1640625" style="226" customWidth="1"/>
    <col min="3" max="3" width="15" style="226" customWidth="1"/>
    <col min="4" max="4" width="14.1640625" style="226" customWidth="1"/>
    <col min="5" max="6" width="14.1640625" style="229" hidden="1" customWidth="1"/>
    <col min="7" max="10" width="14.1640625" style="226" customWidth="1"/>
    <col min="11" max="12" width="14.1640625" style="226" hidden="1" customWidth="1"/>
    <col min="13" max="17" width="14.1640625" style="226" customWidth="1"/>
    <col min="18" max="21" width="14.1640625" style="226" hidden="1" customWidth="1"/>
    <col min="22" max="35" width="14.1640625" style="226" customWidth="1"/>
    <col min="36" max="71" width="12.5" style="226" customWidth="1"/>
    <col min="72" max="16384" width="10.83203125" style="226"/>
  </cols>
  <sheetData>
    <row r="1" spans="1:71" x14ac:dyDescent="0.2">
      <c r="A1" s="224" t="s">
        <v>21</v>
      </c>
      <c r="B1" s="224"/>
      <c r="C1" s="224"/>
      <c r="D1" s="224"/>
      <c r="E1" s="225"/>
      <c r="F1" s="225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</row>
    <row r="2" spans="1:71" x14ac:dyDescent="0.2">
      <c r="A2" s="227" t="s">
        <v>80</v>
      </c>
      <c r="B2" s="224"/>
      <c r="C2" s="224"/>
      <c r="D2" s="224"/>
      <c r="E2" s="225"/>
      <c r="F2" s="225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</row>
    <row r="3" spans="1:71" ht="16" thickBot="1" x14ac:dyDescent="0.25">
      <c r="A3" s="224"/>
      <c r="B3" s="228"/>
      <c r="C3" s="224"/>
      <c r="D3" s="224"/>
      <c r="E3" s="225"/>
      <c r="F3" s="225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  <c r="BS3" s="224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K5" s="224"/>
      <c r="BL5" s="224"/>
      <c r="BM5" s="224"/>
      <c r="BN5" s="224"/>
      <c r="BO5" s="224"/>
      <c r="BP5" s="224"/>
      <c r="BQ5" s="224"/>
      <c r="BR5" s="224"/>
      <c r="BS5" s="224"/>
    </row>
    <row r="6" spans="1:71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</row>
    <row r="8" spans="1:71" ht="20" customHeight="1" x14ac:dyDescent="0.2">
      <c r="A8" s="292" t="str">
        <f>'WA Oct 2020'!D2</f>
        <v>South West</v>
      </c>
      <c r="B8" s="63" t="str">
        <f>'WA Oct 2020'!F2</f>
        <v>Alinta Energy</v>
      </c>
      <c r="C8" s="119" t="str">
        <f>'WA Oct 2020'!G2</f>
        <v>Business</v>
      </c>
      <c r="D8" s="113">
        <f>365*'WA Oct 2020'!H2/100</f>
        <v>133.65636363636364</v>
      </c>
      <c r="E8" s="183">
        <f>IF('WA Oct 2020'!AQ2=3,0.5,IF('WA Oct 2020'!AQ2=2,0.33,0))</f>
        <v>0.5</v>
      </c>
      <c r="F8" s="183">
        <f>1-E8</f>
        <v>0.5</v>
      </c>
      <c r="G8" s="113">
        <f>IF('WA Oct 2020'!K2="",($C$5*E8/'WA Oct 2020'!AQ2*'WA Oct 2020'!W2/100)*'WA Oct 2020'!AQ2,IF($C$5*E8/'WA Oct 2020'!AQ2&gt;='WA Oct 2020'!L2,('WA Oct 2020'!L2*'WA Oct 2020'!W2/100)*'WA Oct 2020'!AQ2,($C$5*E8/'WA Oct 2020'!AQ2*'WA Oct 2020'!W2/100)*'WA Oct 2020'!AQ2))</f>
        <v>1745.4545454545453</v>
      </c>
      <c r="H8" s="113">
        <f>IF(AND('WA Oct 2020'!P2&gt;0,'WA Oct 2020'!O2&gt;0),IF(($C$5*E8/'WA Oct 2020'!AQ2&lt;SUM('WA Oct 2020'!L2:P2)),(0),($C$5*E8/'WA Oct 2020'!AQ2-SUM('WA Oct 2020'!L2:P2))*'WA Oct 2020'!AB2/100)* 'WA Oct 2020'!AQ2,IF(AND('WA Oct 2020'!O2&gt;0,'WA Oct 2020'!P2=""),IF(($C$5*E8/'WA Oct 2020'!AQ2&lt; SUM('WA Oct 2020'!L2:O2)),(0),($C$5*E8/'WA Oct 2020'!AQ2-SUM('WA Oct 2020'!L2:O2))*'WA Oct 2020'!AA2/100)* 'WA Oct 2020'!AQ2,IF(AND('WA Oct 2020'!N2&gt;0,'WA Oct 2020'!O2=""),IF(($C$5*E8/'WA Oct 2020'!AQ2&lt; SUM('WA Oct 2020'!L2:N2)),(0),($C$5*E8/'WA Oct 2020'!AQ2-SUM('WA Oct 2020'!L2:N2))*'WA Oct 2020'!Z2/100)* 'WA Oct 2020'!AQ2,IF(AND('WA Oct 2020'!M2&gt;0,'WA Oct 2020'!N2=""),IF(($C$5*E8/'WA Oct 2020'!AQ2&lt;'WA Oct 2020'!M2+'WA Oct 2020'!L2),(0),(($C$5*E8/'WA Oct 2020'!AQ2-('WA Oct 2020'!M2+'WA Oct 2020'!L2))*'WA Oct 2020'!Y2/100))*'WA Oct 2020'!AQ2,IF(AND('WA Oct 2020'!L2&gt;0,'WA Oct 2020'!M2=""&gt;0),IF(($C$5*E8/'WA Oct 2020'!AQ2&lt;'WA Oct 2020'!L2),(0),($C$5*E8/'WA Oct 2020'!AQ2-'WA Oct 2020'!L2)*'WA Oct 2020'!X2/100)*'WA Oct 2020'!AQ2,0)))))</f>
        <v>0</v>
      </c>
      <c r="I8" s="113">
        <f>IF('WA Oct 2020'!K2="",($C$5*F8/'WA Oct 2020'!AR2*'WA Oct 2020'!AC2/100)*'WA Oct 2020'!AR2,IF($C$5*F8/'WA Oct 2020'!AR2&gt;='WA Oct 2020'!L2,('WA Oct 2020'!L2*'WA Oct 2020'!AC2/100)*'WA Oct 2020'!AR2,($C$5*F8/'WA Oct 2020'!AR2*'WA Oct 2020'!AC2/100)*'WA Oct 2020'!AR2))</f>
        <v>1745.4545454545453</v>
      </c>
      <c r="J8" s="113">
        <f>IF(AND('WA Oct 2020'!P2&gt;0,'WA Oct 2020'!O2&gt;0),IF(($C$5*F8/'WA Oct 2020'!AR2&lt;SUM('WA Oct 2020'!L2:P2)),(0),($C$5*F8/'WA Oct 2020'!AR2-SUM('WA Oct 2020'!L2:P2))*'WA Oct 2020'!AB2/100)* 'WA Oct 2020'!AR2,IF(AND('WA Oct 2020'!O2&gt;0,'WA Oct 2020'!P2=""),IF(($C$5*F8/'WA Oct 2020'!AR2&lt; SUM('WA Oct 2020'!L2:O2)),(0),($C$5*F8/'WA Oct 2020'!AR2-SUM('WA Oct 2020'!L2:O2))*'WA Oct 2020'!AG2/100)* 'WA Oct 2020'!AR2,IF(AND('WA Oct 2020'!N2&gt;0,'WA Oct 2020'!O2=""),IF(($C$5*F8/'WA Oct 2020'!AR2&lt; SUM('WA Oct 2020'!L2:N2)),(0),($C$5*F8/'WA Oct 2020'!AR2-SUM('WA Oct 2020'!L2:N2))*'WA Oct 2020'!AF2/100)* 'WA Oct 2020'!AR2,IF(AND('WA Oct 2020'!M2&gt;0,'WA Oct 2020'!N2=""),IF(($C$5*F8/'WA Oct 2020'!AR2&lt;'WA Oct 2020'!M2+'WA Oct 2020'!L2),(0),(($C$5*F8/'WA Oct 2020'!AR2-('WA Oct 2020'!M2+'WA Oct 2020'!L2))*'WA Oct 2020'!AE2/100))*'WA Oct 2020'!AR2,IF(AND('WA Oct 2020'!L2&gt;0,'WA Oct 2020'!M2=""&gt;0),IF(($C$5*F8/'WA Oct 2020'!AR2&lt;'WA Oct 2020'!L2),(0),($C$5*F8/'WA Oct 2020'!AR2-'WA Oct 2020'!L2)*'WA Oct 2020'!AD2/100)*'WA Oct 2020'!AR2,0)))))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Oct 2020'!AT2</f>
        <v>0</v>
      </c>
      <c r="O8" s="116">
        <f>'WA Oct 2020'!AU2</f>
        <v>0</v>
      </c>
      <c r="P8" s="116">
        <f>'WA Oct 2020'!AV2</f>
        <v>0</v>
      </c>
      <c r="Q8" s="116">
        <f>'WA Oct 2020'!AW2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Oct 2020'!BF2</f>
        <v>0</v>
      </c>
      <c r="Y8" s="131" t="str">
        <f>'WA Oct 2020'!BG2</f>
        <v>n</v>
      </c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</row>
    <row r="9" spans="1:71" ht="20" customHeight="1" x14ac:dyDescent="0.2">
      <c r="A9" s="293"/>
      <c r="B9" s="63" t="str">
        <f>'WA Oct 2020'!F3</f>
        <v>AGL</v>
      </c>
      <c r="C9" s="119" t="str">
        <f>'WA Oct 2020'!G3</f>
        <v>Business Savers</v>
      </c>
      <c r="D9" s="120">
        <f>365*'WA Oct 2020'!H3/100</f>
        <v>130.88900000000001</v>
      </c>
      <c r="E9" s="184">
        <f>IF('WA Oct 2020'!AQ3=3,0.5,IF('WA Oct 2020'!AQ3=2,0.33,0))</f>
        <v>0.5</v>
      </c>
      <c r="F9" s="184">
        <f t="shared" ref="F9:F12" si="2">1-E9</f>
        <v>0.5</v>
      </c>
      <c r="G9" s="120">
        <f>IF('WA Oct 2020'!K3="",($C$5*E9/'WA Oct 2020'!AQ3*'WA Oct 2020'!W3/100)*'WA Oct 2020'!AQ3,IF($C$5*E9/'WA Oct 2020'!AQ3&gt;='WA Oct 2020'!L3,('WA Oct 2020'!L3*'WA Oct 2020'!W3/100)*'WA Oct 2020'!AQ3,($C$5*E9/'WA Oct 2020'!AQ3*'WA Oct 2020'!W3/100)*'WA Oct 2020'!AQ3))</f>
        <v>1745.4545454545453</v>
      </c>
      <c r="H9" s="120">
        <f>IF(AND('WA Oct 2020'!P3&gt;0,'WA Oct 2020'!O3&gt;0),IF(($C$5*E9/'WA Oct 2020'!AQ3&lt;SUM('WA Oct 2020'!L3:P3)),(0),($C$5*E9/'WA Oct 2020'!AQ3-SUM('WA Oct 2020'!L3:P3))*'WA Oct 2020'!AB3/100)* 'WA Oct 2020'!AQ3,IF(AND('WA Oct 2020'!O3&gt;0,'WA Oct 2020'!P3=""),IF(($C$5*E9/'WA Oct 2020'!AQ3&lt; SUM('WA Oct 2020'!L3:O3)),(0),($C$5*E9/'WA Oct 2020'!AQ3-SUM('WA Oct 2020'!L3:O3))*'WA Oct 2020'!AA3/100)* 'WA Oct 2020'!AQ3,IF(AND('WA Oct 2020'!N3&gt;0,'WA Oct 2020'!O3=""),IF(($C$5*E9/'WA Oct 2020'!AQ3&lt; SUM('WA Oct 2020'!L3:N3)),(0),($C$5*E9/'WA Oct 2020'!AQ3-SUM('WA Oct 2020'!L3:N3))*'WA Oct 2020'!Z3/100)* 'WA Oct 2020'!AQ3,IF(AND('WA Oct 2020'!M3&gt;0,'WA Oct 2020'!N3=""),IF(($C$5*E9/'WA Oct 2020'!AQ3&lt;'WA Oct 2020'!M3+'WA Oct 2020'!L3),(0),(($C$5*E9/'WA Oct 2020'!AQ3-('WA Oct 2020'!M3+'WA Oct 2020'!L3))*'WA Oct 2020'!Y3/100))*'WA Oct 2020'!AQ3,IF(AND('WA Oct 2020'!L3&gt;0,'WA Oct 2020'!M3=""&gt;0),IF(($C$5*E9/'WA Oct 2020'!AQ3&lt;'WA Oct 2020'!L3),(0),($C$5*E9/'WA Oct 2020'!AQ3-'WA Oct 2020'!L3)*'WA Oct 2020'!X3/100)*'WA Oct 2020'!AQ3,0)))))</f>
        <v>0</v>
      </c>
      <c r="I9" s="120">
        <f>IF('WA Oct 2020'!K3="",($C$5*F9/'WA Oct 2020'!AR3*'WA Oct 2020'!AC3/100)*'WA Oct 2020'!AR3,IF($C$5*F9/'WA Oct 2020'!AR3&gt;='WA Oct 2020'!L3,('WA Oct 2020'!L3*'WA Oct 2020'!AC3/100)*'WA Oct 2020'!AR3,($C$5*F9/'WA Oct 2020'!AR3*'WA Oct 2020'!AC3/100)*'WA Oct 2020'!AR3))</f>
        <v>1745.4545454545453</v>
      </c>
      <c r="J9" s="120">
        <f>IF(AND('WA Oct 2020'!P3&gt;0,'WA Oct 2020'!O3&gt;0),IF(($C$5*F9/'WA Oct 2020'!AR3&lt;SUM('WA Oct 2020'!L3:P3)),(0),($C$5*F9/'WA Oct 2020'!AR3-SUM('WA Oct 2020'!L3:P3))*'WA Oct 2020'!AB3/100)* 'WA Oct 2020'!AR3,IF(AND('WA Oct 2020'!O3&gt;0,'WA Oct 2020'!P3=""),IF(($C$5*F9/'WA Oct 2020'!AR3&lt; SUM('WA Oct 2020'!L3:O3)),(0),($C$5*F9/'WA Oct 2020'!AR3-SUM('WA Oct 2020'!L3:O3))*'WA Oct 2020'!AG3/100)* 'WA Oct 2020'!AR3,IF(AND('WA Oct 2020'!N3&gt;0,'WA Oct 2020'!O3=""),IF(($C$5*F9/'WA Oct 2020'!AR3&lt; SUM('WA Oct 2020'!L3:N3)),(0),($C$5*F9/'WA Oct 2020'!AR3-SUM('WA Oct 2020'!L3:N3))*'WA Oct 2020'!AF3/100)* 'WA Oct 2020'!AR3,IF(AND('WA Oct 2020'!M3&gt;0,'WA Oct 2020'!N3=""),IF(($C$5*F9/'WA Oct 2020'!AR3&lt;'WA Oct 2020'!M3+'WA Oct 2020'!L3),(0),(($C$5*F9/'WA Oct 2020'!AR3-('WA Oct 2020'!M3+'WA Oct 2020'!L3))*'WA Oct 2020'!AE3/100))*'WA Oct 2020'!AR3,IF(AND('WA Oct 2020'!L3&gt;0,'WA Oct 2020'!M3=""&gt;0),IF(($C$5*F9/'WA Oct 2020'!AR3&lt;'WA Oct 2020'!L3),(0),($C$5*F9/'WA Oct 2020'!AR3-'WA Oct 2020'!L3)*'WA Oct 2020'!AD3/100)*'WA Oct 2020'!AR3,0)))))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Oct 2020'!AT3</f>
        <v>0</v>
      </c>
      <c r="O9" s="123">
        <f>'WA Oct 2020'!AU3</f>
        <v>45</v>
      </c>
      <c r="P9" s="123">
        <f>'WA Oct 2020'!AV3</f>
        <v>0</v>
      </c>
      <c r="Q9" s="123">
        <f>'WA Oct 2020'!AW3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Oct 2020'!BF3</f>
        <v>0</v>
      </c>
      <c r="Y9" s="133" t="str">
        <f>'WA Oct 2020'!BG3</f>
        <v>n</v>
      </c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4"/>
      <c r="BN9" s="224"/>
      <c r="BO9" s="224"/>
      <c r="BP9" s="224"/>
      <c r="BQ9" s="224"/>
      <c r="BR9" s="224"/>
      <c r="BS9" s="224"/>
    </row>
    <row r="10" spans="1:71" ht="20" customHeight="1" thickBot="1" x14ac:dyDescent="0.25">
      <c r="A10" s="294"/>
      <c r="B10" s="65" t="str">
        <f>'WA Oct 2020'!F4</f>
        <v>Origin</v>
      </c>
      <c r="C10" s="65" t="str">
        <f>'WA Oct 2020'!G4</f>
        <v>Business Flexi</v>
      </c>
      <c r="D10" s="95">
        <f>365*'WA Oct 2020'!H4/100</f>
        <v>63.400500000000001</v>
      </c>
      <c r="E10" s="185">
        <f>IF('WA Oct 2020'!AQ4=3,0.5,IF('WA Oct 2020'!AQ4=2,0.33,0))</f>
        <v>0.5</v>
      </c>
      <c r="F10" s="185">
        <f t="shared" si="2"/>
        <v>0.5</v>
      </c>
      <c r="G10" s="95">
        <f>IF('WA Oct 2020'!K4="",($C$5*E10/'WA Oct 2020'!AQ4*'WA Oct 2020'!W4/100)*'WA Oct 2020'!AQ4,IF($C$5*E10/'WA Oct 2020'!AQ4&gt;='WA Oct 2020'!L4,('WA Oct 2020'!L4*'WA Oct 2020'!W4/100)*'WA Oct 2020'!AQ4,($C$5*E10/'WA Oct 2020'!AQ4*'WA Oct 2020'!W4/100)*'WA Oct 2020'!AQ4))</f>
        <v>1745.0000000000002</v>
      </c>
      <c r="H10" s="95">
        <f>IF(AND('WA Oct 2020'!P4&gt;0,'WA Oct 2020'!O4&gt;0),IF(($C$5*E10/'WA Oct 2020'!AQ4&lt;SUM('WA Oct 2020'!L4:P4)),(0),($C$5*E10/'WA Oct 2020'!AQ4-SUM('WA Oct 2020'!L4:P4))*'WA Oct 2020'!AB4/100)* 'WA Oct 2020'!AQ4,IF(AND('WA Oct 2020'!O4&gt;0,'WA Oct 2020'!P4=""),IF(($C$5*E10/'WA Oct 2020'!AQ4&lt; SUM('WA Oct 2020'!L4:O4)),(0),($C$5*E10/'WA Oct 2020'!AQ4-SUM('WA Oct 2020'!L4:O4))*'WA Oct 2020'!AA4/100)* 'WA Oct 2020'!AQ4,IF(AND('WA Oct 2020'!N4&gt;0,'WA Oct 2020'!O4=""),IF(($C$5*E10/'WA Oct 2020'!AQ4&lt; SUM('WA Oct 2020'!L4:N4)),(0),($C$5*E10/'WA Oct 2020'!AQ4-SUM('WA Oct 2020'!L4:N4))*'WA Oct 2020'!Z4/100)* 'WA Oct 2020'!AQ4,IF(AND('WA Oct 2020'!M4&gt;0,'WA Oct 2020'!N4=""),IF(($C$5*E10/'WA Oct 2020'!AQ4&lt;'WA Oct 2020'!M4+'WA Oct 2020'!L4),(0),(($C$5*E10/'WA Oct 2020'!AQ4-('WA Oct 2020'!M4+'WA Oct 2020'!L4))*'WA Oct 2020'!Y4/100))*'WA Oct 2020'!AQ4,IF(AND('WA Oct 2020'!L4&gt;0,'WA Oct 2020'!M4=""&gt;0),IF(($C$5*E10/'WA Oct 2020'!AQ4&lt;'WA Oct 2020'!L4),(0),($C$5*E10/'WA Oct 2020'!AQ4-'WA Oct 2020'!L4)*'WA Oct 2020'!X4/100)*'WA Oct 2020'!AQ4,0)))))</f>
        <v>0</v>
      </c>
      <c r="I10" s="95">
        <f>IF('WA Oct 2020'!K4="",($C$5*F10/'WA Oct 2020'!AR4*'WA Oct 2020'!AC4/100)*'WA Oct 2020'!AR4,IF($C$5*F10/'WA Oct 2020'!AR4&gt;='WA Oct 2020'!L4,('WA Oct 2020'!L4*'WA Oct 2020'!AC4/100)*'WA Oct 2020'!AR4,($C$5*F10/'WA Oct 2020'!AR4*'WA Oct 2020'!AC4/100)*'WA Oct 2020'!AR4))</f>
        <v>1745.0000000000002</v>
      </c>
      <c r="J10" s="95">
        <f>IF(AND('WA Oct 2020'!P4&gt;0,'WA Oct 2020'!O4&gt;0),IF(($C$5*F10/'WA Oct 2020'!AR4&lt;SUM('WA Oct 2020'!L4:P4)),(0),($C$5*F10/'WA Oct 2020'!AR4-SUM('WA Oct 2020'!L4:P4))*'WA Oct 2020'!AB4/100)* 'WA Oct 2020'!AR4,IF(AND('WA Oct 2020'!O4&gt;0,'WA Oct 2020'!P4=""),IF(($C$5*F10/'WA Oct 2020'!AR4&lt; SUM('WA Oct 2020'!L4:O4)),(0),($C$5*F10/'WA Oct 2020'!AR4-SUM('WA Oct 2020'!L4:O4))*'WA Oct 2020'!AG4/100)* 'WA Oct 2020'!AR4,IF(AND('WA Oct 2020'!N4&gt;0,'WA Oct 2020'!O4=""),IF(($C$5*F10/'WA Oct 2020'!AR4&lt; SUM('WA Oct 2020'!L4:N4)),(0),($C$5*F10/'WA Oct 2020'!AR4-SUM('WA Oct 2020'!L4:N4))*'WA Oct 2020'!AF4/100)* 'WA Oct 2020'!AR4,IF(AND('WA Oct 2020'!M4&gt;0,'WA Oct 2020'!N4=""),IF(($C$5*F10/'WA Oct 2020'!AR4&lt;'WA Oct 2020'!M4+'WA Oct 2020'!L4),(0),(($C$5*F10/'WA Oct 2020'!AR4-('WA Oct 2020'!M4+'WA Oct 2020'!L4))*'WA Oct 2020'!AE4/100))*'WA Oct 2020'!AR4,IF(AND('WA Oct 2020'!L4&gt;0,'WA Oct 2020'!M4=""&gt;0),IF(($C$5*F10/'WA Oct 2020'!AR4&lt;'WA Oct 2020'!L4),(0),($C$5*F10/'WA Oct 2020'!AR4-'WA Oct 2020'!L4)*'WA Oct 2020'!AD4/100)*'WA Oct 2020'!AR4,0)))))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Oct 2020'!AT4</f>
        <v>0</v>
      </c>
      <c r="O10" s="98">
        <f>'WA Oct 2020'!AU4</f>
        <v>30</v>
      </c>
      <c r="P10" s="98">
        <f>'WA Oct 2020'!AV4</f>
        <v>0</v>
      </c>
      <c r="Q10" s="98">
        <f>'WA Oct 2020'!AW4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Oct 2020'!BF4</f>
        <v>0</v>
      </c>
      <c r="Y10" s="135" t="str">
        <f>'WA Oct 2020'!BG4</f>
        <v>n</v>
      </c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</row>
    <row r="11" spans="1:71" ht="20" customHeight="1" thickTop="1" thickBot="1" x14ac:dyDescent="0.25">
      <c r="A11" s="196" t="str">
        <f>'WA Oct 2020'!D5</f>
        <v>Albany</v>
      </c>
      <c r="B11" s="65" t="str">
        <f>'WA Oct 2020'!F5</f>
        <v>Alinta Energy</v>
      </c>
      <c r="C11" s="65" t="str">
        <f>'WA Oct 2020'!G5</f>
        <v>Business</v>
      </c>
      <c r="D11" s="95">
        <f>365*'WA Oct 2020'!H5/100</f>
        <v>148.98636363636362</v>
      </c>
      <c r="E11" s="185">
        <f>IF('WA Oct 2020'!AQ5=3,0.5,IF('WA Oct 2020'!AQ5=2,0.33,0))</f>
        <v>0.5</v>
      </c>
      <c r="F11" s="185">
        <f t="shared" si="2"/>
        <v>0.5</v>
      </c>
      <c r="G11" s="96">
        <f>IF('WA Oct 2020'!K5="",($C$5*E11/'WA Oct 2020'!AQ5*'WA Oct 2020'!W5/100)*'WA Oct 2020'!AQ5,IF($C$5*E11/'WA Oct 2020'!AQ5&gt;='WA Oct 2020'!L5,('WA Oct 2020'!L5*'WA Oct 2020'!W5/100)*'WA Oct 2020'!AQ5,($C$5*E11/'WA Oct 2020'!AQ5*'WA Oct 2020'!W5/100)*'WA Oct 2020'!AQ5))</f>
        <v>2177.2727272727275</v>
      </c>
      <c r="H11" s="96">
        <f>IF(AND('WA Oct 2020'!P5&gt;0,'WA Oct 2020'!O5&gt;0),IF(($C$5*E11/'WA Oct 2020'!AQ5&lt;SUM('WA Oct 2020'!L5:P5)),(0),($C$5*E11/'WA Oct 2020'!AQ5-SUM('WA Oct 2020'!L5:P5))*'WA Oct 2020'!AB5/100)* 'WA Oct 2020'!AQ5,IF(AND('WA Oct 2020'!O5&gt;0,'WA Oct 2020'!P5=""),IF(($C$5*E11/'WA Oct 2020'!AQ5&lt; SUM('WA Oct 2020'!L5:O5)),(0),($C$5*E11/'WA Oct 2020'!AQ5-SUM('WA Oct 2020'!L5:O5))*'WA Oct 2020'!AA5/100)* 'WA Oct 2020'!AQ5,IF(AND('WA Oct 2020'!N5&gt;0,'WA Oct 2020'!O5=""),IF(($C$5*E11/'WA Oct 2020'!AQ5&lt; SUM('WA Oct 2020'!L5:N5)),(0),($C$5*E11/'WA Oct 2020'!AQ5-SUM('WA Oct 2020'!L5:N5))*'WA Oct 2020'!Z5/100)* 'WA Oct 2020'!AQ5,IF(AND('WA Oct 2020'!M5&gt;0,'WA Oct 2020'!N5=""),IF(($C$5*E11/'WA Oct 2020'!AQ5&lt;'WA Oct 2020'!M5+'WA Oct 2020'!L5),(0),(($C$5*E11/'WA Oct 2020'!AQ5-('WA Oct 2020'!M5+'WA Oct 2020'!L5))*'WA Oct 2020'!Y5/100))*'WA Oct 2020'!AQ5,IF(AND('WA Oct 2020'!L5&gt;0,'WA Oct 2020'!M5=""&gt;0),IF(($C$5*E11/'WA Oct 2020'!AQ5&lt;'WA Oct 2020'!L5),(0),($C$5*E11/'WA Oct 2020'!AQ5-'WA Oct 2020'!L5)*'WA Oct 2020'!X5/100)*'WA Oct 2020'!AQ5,0)))))</f>
        <v>0</v>
      </c>
      <c r="I11" s="96">
        <f>IF('WA Oct 2020'!K5="",($C$5*F11/'WA Oct 2020'!AR5*'WA Oct 2020'!AC5/100)*'WA Oct 2020'!AR5,IF($C$5*F11/'WA Oct 2020'!AR5&gt;='WA Oct 2020'!L5,('WA Oct 2020'!L5*'WA Oct 2020'!AC5/100)*'WA Oct 2020'!AR5,($C$5*F11/'WA Oct 2020'!AR5*'WA Oct 2020'!AC5/100)*'WA Oct 2020'!AR5))</f>
        <v>2177.2727272727275</v>
      </c>
      <c r="J11" s="96">
        <f>IF(AND('WA Oct 2020'!P5&gt;0,'WA Oct 2020'!O5&gt;0),IF(($C$5*F11/'WA Oct 2020'!AR5&lt;SUM('WA Oct 2020'!L5:P5)),(0),($C$5*F11/'WA Oct 2020'!AR5-SUM('WA Oct 2020'!L5:P5))*'WA Oct 2020'!AB5/100)* 'WA Oct 2020'!AR5,IF(AND('WA Oct 2020'!O5&gt;0,'WA Oct 2020'!P5=""),IF(($C$5*F11/'WA Oct 2020'!AR5&lt; SUM('WA Oct 2020'!L5:O5)),(0),($C$5*F11/'WA Oct 2020'!AR5-SUM('WA Oct 2020'!L5:O5))*'WA Oct 2020'!AG5/100)* 'WA Oct 2020'!AR5,IF(AND('WA Oct 2020'!N5&gt;0,'WA Oct 2020'!O5=""),IF(($C$5*F11/'WA Oct 2020'!AR5&lt; SUM('WA Oct 2020'!L5:N5)),(0),($C$5*F11/'WA Oct 2020'!AR5-SUM('WA Oct 2020'!L5:N5))*'WA Oct 2020'!AF5/100)* 'WA Oct 2020'!AR5,IF(AND('WA Oct 2020'!M5&gt;0,'WA Oct 2020'!N5=""),IF(($C$5*F11/'WA Oct 2020'!AR5&lt;'WA Oct 2020'!M5+'WA Oct 2020'!L5),(0),(($C$5*F11/'WA Oct 2020'!AR5-('WA Oct 2020'!M5+'WA Oct 2020'!L5))*'WA Oct 2020'!AE5/100))*'WA Oct 2020'!AR5,IF(AND('WA Oct 2020'!L5&gt;0,'WA Oct 2020'!M5=""&gt;0),IF(($C$5*F11/'WA Oct 2020'!AR5&lt;'WA Oct 2020'!L5),(0),($C$5*F11/'WA Oct 2020'!AR5-'WA Oct 2020'!L5)*'WA Oct 2020'!AD5/100)*'WA Oct 2020'!AR5,0)))))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Oct 2020'!AT5</f>
        <v>0</v>
      </c>
      <c r="O11" s="98">
        <f>'WA Oct 2020'!AU5</f>
        <v>0</v>
      </c>
      <c r="P11" s="98">
        <f>'WA Oct 2020'!AV5</f>
        <v>0</v>
      </c>
      <c r="Q11" s="98">
        <f>'WA Oct 2020'!AW5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Oct 2020'!BF5</f>
        <v>0</v>
      </c>
      <c r="Y11" s="135" t="str">
        <f>'WA Oct 2020'!BG5</f>
        <v>n</v>
      </c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4"/>
      <c r="BN11" s="224"/>
      <c r="BO11" s="224"/>
      <c r="BP11" s="224"/>
      <c r="BQ11" s="224"/>
      <c r="BR11" s="224"/>
      <c r="BS11" s="224"/>
    </row>
    <row r="12" spans="1:71" ht="20" customHeight="1" thickTop="1" thickBot="1" x14ac:dyDescent="0.25">
      <c r="A12" s="197" t="str">
        <f>'WA Oct 2020'!D6</f>
        <v>Kalgoorlie</v>
      </c>
      <c r="B12" s="103" t="str">
        <f>'WA Oct 2020'!F6</f>
        <v>Alinta Energy</v>
      </c>
      <c r="C12" s="103" t="str">
        <f>'WA Oct 2020'!G6</f>
        <v>Business</v>
      </c>
      <c r="D12" s="104">
        <f>365*'WA Oct 2020'!H6/100</f>
        <v>233.46727272727273</v>
      </c>
      <c r="E12" s="186">
        <f>IF('WA Oct 2020'!AQ6=3,0.5,IF('WA Oct 2020'!AQ6=2,0.33,0))</f>
        <v>0.5</v>
      </c>
      <c r="F12" s="186">
        <f t="shared" si="2"/>
        <v>0.5</v>
      </c>
      <c r="G12" s="106">
        <f>IF('WA Oct 2020'!K6="",($C$5*E12/'WA Oct 2020'!AQ6*'WA Oct 2020'!W6/100)*'WA Oct 2020'!AQ6,IF($C$5*E12/'WA Oct 2020'!AQ6&gt;='WA Oct 2020'!L6,('WA Oct 2020'!L6*'WA Oct 2020'!W6/100)*'WA Oct 2020'!AQ6,($C$5*E12/'WA Oct 2020'!AQ6*'WA Oct 2020'!W6/100)*'WA Oct 2020'!AQ6))</f>
        <v>1581.8181818181818</v>
      </c>
      <c r="H12" s="106">
        <f>IF(AND('WA Oct 2020'!P6&gt;0,'WA Oct 2020'!O6&gt;0),IF(($C$5*E12/'WA Oct 2020'!AQ6&lt;SUM('WA Oct 2020'!L6:P6)),(0),($C$5*E12/'WA Oct 2020'!AQ6-SUM('WA Oct 2020'!L6:P6))*'WA Oct 2020'!AB6/100)* 'WA Oct 2020'!AQ6,IF(AND('WA Oct 2020'!O6&gt;0,'WA Oct 2020'!P6=""),IF(($C$5*E12/'WA Oct 2020'!AQ6&lt; SUM('WA Oct 2020'!L6:O6)),(0),($C$5*E12/'WA Oct 2020'!AQ6-SUM('WA Oct 2020'!L6:O6))*'WA Oct 2020'!AA6/100)* 'WA Oct 2020'!AQ6,IF(AND('WA Oct 2020'!N6&gt;0,'WA Oct 2020'!O6=""),IF(($C$5*E12/'WA Oct 2020'!AQ6&lt; SUM('WA Oct 2020'!L6:N6)),(0),($C$5*E12/'WA Oct 2020'!AQ6-SUM('WA Oct 2020'!L6:N6))*'WA Oct 2020'!Z6/100)* 'WA Oct 2020'!AQ6,IF(AND('WA Oct 2020'!M6&gt;0,'WA Oct 2020'!N6=""),IF(($C$5*E12/'WA Oct 2020'!AQ6&lt;'WA Oct 2020'!M6+'WA Oct 2020'!L6),(0),(($C$5*E12/'WA Oct 2020'!AQ6-('WA Oct 2020'!M6+'WA Oct 2020'!L6))*'WA Oct 2020'!Y6/100))*'WA Oct 2020'!AQ6,IF(AND('WA Oct 2020'!L6&gt;0,'WA Oct 2020'!M6=""&gt;0),IF(($C$5*E12/'WA Oct 2020'!AQ6&lt;'WA Oct 2020'!L6),(0),($C$5*E12/'WA Oct 2020'!AQ6-'WA Oct 2020'!L6)*'WA Oct 2020'!X6/100)*'WA Oct 2020'!AQ6,0)))))</f>
        <v>0</v>
      </c>
      <c r="I12" s="106">
        <f>IF('WA Oct 2020'!K6="",($C$5*F12/'WA Oct 2020'!AR6*'WA Oct 2020'!AC6/100)*'WA Oct 2020'!AR6,IF($C$5*F12/'WA Oct 2020'!AR6&gt;='WA Oct 2020'!L6,('WA Oct 2020'!L6*'WA Oct 2020'!AC6/100)*'WA Oct 2020'!AR6,($C$5*F12/'WA Oct 2020'!AR6*'WA Oct 2020'!AC6/100)*'WA Oct 2020'!AR6))</f>
        <v>1581.8181818181818</v>
      </c>
      <c r="J12" s="106">
        <f>IF(AND('WA Oct 2020'!P6&gt;0,'WA Oct 2020'!O6&gt;0),IF(($C$5*F12/'WA Oct 2020'!AR6&lt;SUM('WA Oct 2020'!L6:P6)),(0),($C$5*F12/'WA Oct 2020'!AR6-SUM('WA Oct 2020'!L6:P6))*'WA Oct 2020'!AB6/100)* 'WA Oct 2020'!AR6,IF(AND('WA Oct 2020'!O6&gt;0,'WA Oct 2020'!P6=""),IF(($C$5*F12/'WA Oct 2020'!AR6&lt; SUM('WA Oct 2020'!L6:O6)),(0),($C$5*F12/'WA Oct 2020'!AR6-SUM('WA Oct 2020'!L6:O6))*'WA Oct 2020'!AG6/100)* 'WA Oct 2020'!AR6,IF(AND('WA Oct 2020'!N6&gt;0,'WA Oct 2020'!O6=""),IF(($C$5*F12/'WA Oct 2020'!AR6&lt; SUM('WA Oct 2020'!L6:N6)),(0),($C$5*F12/'WA Oct 2020'!AR6-SUM('WA Oct 2020'!L6:N6))*'WA Oct 2020'!AF6/100)* 'WA Oct 2020'!AR6,IF(AND('WA Oct 2020'!M6&gt;0,'WA Oct 2020'!N6=""),IF(($C$5*F12/'WA Oct 2020'!AR6&lt;'WA Oct 2020'!M6+'WA Oct 2020'!L6),(0),(($C$5*F12/'WA Oct 2020'!AR6-('WA Oct 2020'!M6+'WA Oct 2020'!L6))*'WA Oct 2020'!AE6/100))*'WA Oct 2020'!AR6,IF(AND('WA Oct 2020'!L6&gt;0,'WA Oct 2020'!M6=""&gt;0),IF(($C$5*F12/'WA Oct 2020'!AR6&lt;'WA Oct 2020'!L6),(0),($C$5*F12/'WA Oct 2020'!AR6-'WA Oct 2020'!L6)*'WA Oct 2020'!AD6/100)*'WA Oct 2020'!AR6,0)))))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Oct 2020'!AT6</f>
        <v>0</v>
      </c>
      <c r="O12" s="108">
        <f>'WA Oct 2020'!AU6</f>
        <v>0</v>
      </c>
      <c r="P12" s="108">
        <f>'WA Oct 2020'!AV6</f>
        <v>0</v>
      </c>
      <c r="Q12" s="108">
        <f>'WA Oct 2020'!AW6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Oct 2020'!BF6</f>
        <v>0</v>
      </c>
      <c r="Y12" s="137" t="str">
        <f>'WA Oct 2020'!BG6</f>
        <v>n</v>
      </c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</row>
    <row r="13" spans="1:71" x14ac:dyDescent="0.2"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</row>
    <row r="14" spans="1:71" x14ac:dyDescent="0.2"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4"/>
      <c r="BN14" s="224"/>
      <c r="BO14" s="224"/>
      <c r="BP14" s="224"/>
      <c r="BQ14" s="224"/>
      <c r="BR14" s="224"/>
      <c r="BS14" s="224"/>
    </row>
    <row r="15" spans="1:71" x14ac:dyDescent="0.2"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</row>
    <row r="16" spans="1:71" x14ac:dyDescent="0.2"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</row>
    <row r="17" spans="26:71" x14ac:dyDescent="0.2"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</row>
    <row r="18" spans="26:71" x14ac:dyDescent="0.2"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  <c r="BJ18" s="224"/>
      <c r="BK18" s="224"/>
      <c r="BL18" s="224"/>
      <c r="BM18" s="224"/>
      <c r="BN18" s="224"/>
      <c r="BO18" s="224"/>
      <c r="BP18" s="224"/>
      <c r="BQ18" s="224"/>
      <c r="BR18" s="224"/>
      <c r="BS18" s="224"/>
    </row>
    <row r="19" spans="26:71" x14ac:dyDescent="0.2"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</row>
    <row r="20" spans="26:71" x14ac:dyDescent="0.2"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</row>
    <row r="21" spans="26:71" x14ac:dyDescent="0.2"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</row>
    <row r="22" spans="26:71" x14ac:dyDescent="0.2"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4"/>
      <c r="BN22" s="224"/>
      <c r="BO22" s="224"/>
      <c r="BP22" s="224"/>
      <c r="BQ22" s="224"/>
      <c r="BR22" s="224"/>
      <c r="BS22" s="224"/>
    </row>
    <row r="23" spans="26:71" x14ac:dyDescent="0.2"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</row>
    <row r="24" spans="26:71" x14ac:dyDescent="0.2"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  <c r="BN24" s="224"/>
      <c r="BO24" s="224"/>
      <c r="BP24" s="224"/>
      <c r="BQ24" s="224"/>
      <c r="BR24" s="224"/>
      <c r="BS24" s="224"/>
    </row>
    <row r="25" spans="26:71" x14ac:dyDescent="0.2"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</row>
    <row r="26" spans="26:71" x14ac:dyDescent="0.2"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</row>
    <row r="27" spans="26:71" x14ac:dyDescent="0.2"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4"/>
      <c r="BN27" s="224"/>
      <c r="BO27" s="224"/>
      <c r="BP27" s="224"/>
      <c r="BQ27" s="224"/>
      <c r="BR27" s="224"/>
      <c r="BS27" s="224"/>
    </row>
    <row r="28" spans="26:71" x14ac:dyDescent="0.2"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</row>
    <row r="29" spans="26:71" x14ac:dyDescent="0.2"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</row>
    <row r="30" spans="26:71" x14ac:dyDescent="0.2"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</row>
    <row r="31" spans="26:71" x14ac:dyDescent="0.2"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</row>
    <row r="32" spans="26:71" x14ac:dyDescent="0.2"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4"/>
      <c r="BN32" s="224"/>
      <c r="BO32" s="224"/>
      <c r="BP32" s="224"/>
      <c r="BQ32" s="224"/>
      <c r="BR32" s="224"/>
      <c r="BS32" s="224"/>
    </row>
    <row r="33" spans="26:71" x14ac:dyDescent="0.2"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</row>
    <row r="34" spans="26:71" x14ac:dyDescent="0.2"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</row>
    <row r="35" spans="26:71" x14ac:dyDescent="0.2"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</row>
    <row r="36" spans="26:71" x14ac:dyDescent="0.2"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</row>
    <row r="37" spans="26:71" x14ac:dyDescent="0.2"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  <c r="BP37" s="224"/>
      <c r="BQ37" s="224"/>
      <c r="BR37" s="224"/>
      <c r="BS37" s="224"/>
    </row>
    <row r="38" spans="26:71" x14ac:dyDescent="0.2"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4"/>
      <c r="BN38" s="224"/>
      <c r="BO38" s="224"/>
      <c r="BP38" s="224"/>
      <c r="BQ38" s="224"/>
      <c r="BR38" s="224"/>
      <c r="BS38" s="224"/>
    </row>
    <row r="39" spans="26:71" x14ac:dyDescent="0.2"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</row>
    <row r="40" spans="26:71" x14ac:dyDescent="0.2"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</row>
    <row r="41" spans="26:71" x14ac:dyDescent="0.2"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</row>
    <row r="42" spans="26:71" x14ac:dyDescent="0.2"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</row>
    <row r="43" spans="26:71" x14ac:dyDescent="0.2"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4"/>
      <c r="BP43" s="224"/>
      <c r="BQ43" s="224"/>
      <c r="BR43" s="224"/>
      <c r="BS43" s="224"/>
    </row>
    <row r="44" spans="26:71" x14ac:dyDescent="0.2"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224"/>
      <c r="BO44" s="224"/>
      <c r="BP44" s="224"/>
      <c r="BQ44" s="224"/>
      <c r="BR44" s="224"/>
      <c r="BS44" s="224"/>
    </row>
    <row r="45" spans="26:71" x14ac:dyDescent="0.2"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4"/>
      <c r="BP45" s="224"/>
      <c r="BQ45" s="224"/>
      <c r="BR45" s="224"/>
      <c r="BS45" s="224"/>
    </row>
    <row r="46" spans="26:71" x14ac:dyDescent="0.2"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4"/>
      <c r="BN46" s="224"/>
      <c r="BO46" s="224"/>
      <c r="BP46" s="224"/>
      <c r="BQ46" s="224"/>
      <c r="BR46" s="224"/>
      <c r="BS46" s="224"/>
    </row>
    <row r="47" spans="26:71" x14ac:dyDescent="0.2"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</row>
    <row r="48" spans="26:71" x14ac:dyDescent="0.2"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</row>
    <row r="49" spans="26:71" x14ac:dyDescent="0.2"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4"/>
      <c r="BN49" s="224"/>
      <c r="BO49" s="224"/>
      <c r="BP49" s="224"/>
      <c r="BQ49" s="224"/>
      <c r="BR49" s="224"/>
      <c r="BS49" s="224"/>
    </row>
    <row r="50" spans="26:71" x14ac:dyDescent="0.2"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4"/>
      <c r="BN50" s="224"/>
      <c r="BO50" s="224"/>
      <c r="BP50" s="224"/>
      <c r="BQ50" s="224"/>
      <c r="BR50" s="224"/>
      <c r="BS50" s="224"/>
    </row>
    <row r="51" spans="26:71" x14ac:dyDescent="0.2"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4"/>
      <c r="BP51" s="224"/>
      <c r="BQ51" s="224"/>
      <c r="BR51" s="224"/>
      <c r="BS51" s="224"/>
    </row>
    <row r="52" spans="26:71" x14ac:dyDescent="0.2"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</row>
    <row r="53" spans="26:71" x14ac:dyDescent="0.2"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</row>
    <row r="54" spans="26:71" x14ac:dyDescent="0.2"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224"/>
      <c r="BD54" s="224"/>
      <c r="BE54" s="224"/>
      <c r="BF54" s="224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</row>
    <row r="55" spans="26:71" x14ac:dyDescent="0.2"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</row>
    <row r="56" spans="26:71" x14ac:dyDescent="0.2"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  <c r="AS56" s="224"/>
      <c r="AT56" s="224"/>
      <c r="AU56" s="224"/>
      <c r="AV56" s="224"/>
      <c r="AW56" s="224"/>
      <c r="AX56" s="224"/>
      <c r="AY56" s="224"/>
      <c r="AZ56" s="224"/>
      <c r="BA56" s="224"/>
      <c r="BB56" s="224"/>
      <c r="BC56" s="224"/>
      <c r="BD56" s="224"/>
      <c r="BE56" s="224"/>
      <c r="BF56" s="224"/>
      <c r="BG56" s="224"/>
      <c r="BH56" s="224"/>
      <c r="BI56" s="224"/>
      <c r="BJ56" s="224"/>
      <c r="BK56" s="224"/>
      <c r="BL56" s="224"/>
      <c r="BM56" s="224"/>
      <c r="BN56" s="224"/>
      <c r="BO56" s="224"/>
      <c r="BP56" s="224"/>
      <c r="BQ56" s="224"/>
      <c r="BR56" s="224"/>
      <c r="BS56" s="224"/>
    </row>
    <row r="57" spans="26:71" x14ac:dyDescent="0.2"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4"/>
      <c r="BN57" s="224"/>
      <c r="BO57" s="224"/>
      <c r="BP57" s="224"/>
      <c r="BQ57" s="224"/>
      <c r="BR57" s="224"/>
      <c r="BS57" s="224"/>
    </row>
    <row r="58" spans="26:71" x14ac:dyDescent="0.2"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4"/>
      <c r="BN58" s="224"/>
      <c r="BO58" s="224"/>
      <c r="BP58" s="224"/>
      <c r="BQ58" s="224"/>
      <c r="BR58" s="224"/>
      <c r="BS58" s="224"/>
    </row>
    <row r="59" spans="26:71" x14ac:dyDescent="0.2"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24"/>
      <c r="BE59" s="224"/>
      <c r="BF59" s="224"/>
      <c r="BG59" s="224"/>
      <c r="BH59" s="224"/>
      <c r="BI59" s="224"/>
      <c r="BJ59" s="224"/>
      <c r="BK59" s="224"/>
      <c r="BL59" s="224"/>
      <c r="BM59" s="224"/>
      <c r="BN59" s="224"/>
      <c r="BO59" s="224"/>
      <c r="BP59" s="224"/>
      <c r="BQ59" s="224"/>
      <c r="BR59" s="224"/>
      <c r="BS59" s="224"/>
    </row>
    <row r="60" spans="26:71" x14ac:dyDescent="0.2"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</row>
    <row r="61" spans="26:71" x14ac:dyDescent="0.2"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  <c r="BN61" s="224"/>
      <c r="BO61" s="224"/>
      <c r="BP61" s="224"/>
      <c r="BQ61" s="224"/>
      <c r="BR61" s="224"/>
      <c r="BS61" s="224"/>
    </row>
    <row r="62" spans="26:71" x14ac:dyDescent="0.2"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4"/>
      <c r="BN62" s="224"/>
      <c r="BO62" s="224"/>
      <c r="BP62" s="224"/>
      <c r="BQ62" s="224"/>
      <c r="BR62" s="224"/>
      <c r="BS62" s="224"/>
    </row>
    <row r="63" spans="26:71" x14ac:dyDescent="0.2"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4"/>
      <c r="BP63" s="224"/>
      <c r="BQ63" s="224"/>
      <c r="BR63" s="224"/>
      <c r="BS63" s="224"/>
    </row>
    <row r="64" spans="26:71" x14ac:dyDescent="0.2"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  <c r="BN64" s="224"/>
      <c r="BO64" s="224"/>
      <c r="BP64" s="224"/>
      <c r="BQ64" s="224"/>
      <c r="BR64" s="224"/>
      <c r="BS64" s="224"/>
    </row>
    <row r="65" spans="26:71" x14ac:dyDescent="0.2"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</row>
    <row r="66" spans="26:71" x14ac:dyDescent="0.2"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4"/>
      <c r="BN66" s="224"/>
      <c r="BO66" s="224"/>
      <c r="BP66" s="224"/>
      <c r="BQ66" s="224"/>
      <c r="BR66" s="224"/>
      <c r="BS66" s="224"/>
    </row>
    <row r="67" spans="26:71" x14ac:dyDescent="0.2"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4"/>
      <c r="BN67" s="224"/>
      <c r="BO67" s="224"/>
      <c r="BP67" s="224"/>
      <c r="BQ67" s="224"/>
      <c r="BR67" s="224"/>
      <c r="BS67" s="224"/>
    </row>
    <row r="68" spans="26:71" x14ac:dyDescent="0.2"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4"/>
      <c r="BP68" s="224"/>
      <c r="BQ68" s="224"/>
      <c r="BR68" s="224"/>
      <c r="BS68" s="224"/>
    </row>
    <row r="69" spans="26:71" x14ac:dyDescent="0.2"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4"/>
      <c r="BP69" s="224"/>
      <c r="BQ69" s="224"/>
      <c r="BR69" s="224"/>
      <c r="BS69" s="224"/>
    </row>
    <row r="70" spans="26:71" x14ac:dyDescent="0.2"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4"/>
      <c r="BP70" s="224"/>
      <c r="BQ70" s="224"/>
      <c r="BR70" s="224"/>
      <c r="BS70" s="224"/>
    </row>
    <row r="71" spans="26:71" x14ac:dyDescent="0.2"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</row>
    <row r="72" spans="26:71" x14ac:dyDescent="0.2"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24"/>
      <c r="BF72" s="224"/>
      <c r="BG72" s="224"/>
      <c r="BH72" s="224"/>
      <c r="BI72" s="224"/>
      <c r="BJ72" s="224"/>
      <c r="BK72" s="224"/>
      <c r="BL72" s="224"/>
      <c r="BM72" s="224"/>
      <c r="BN72" s="224"/>
      <c r="BO72" s="224"/>
      <c r="BP72" s="224"/>
      <c r="BQ72" s="224"/>
      <c r="BR72" s="224"/>
      <c r="BS72" s="224"/>
    </row>
    <row r="73" spans="26:71" x14ac:dyDescent="0.2"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4"/>
      <c r="BH73" s="224"/>
      <c r="BI73" s="224"/>
      <c r="BJ73" s="224"/>
      <c r="BK73" s="224"/>
      <c r="BL73" s="224"/>
      <c r="BM73" s="224"/>
      <c r="BN73" s="224"/>
      <c r="BO73" s="224"/>
      <c r="BP73" s="224"/>
      <c r="BQ73" s="224"/>
      <c r="BR73" s="224"/>
      <c r="BS73" s="224"/>
    </row>
    <row r="74" spans="26:71" x14ac:dyDescent="0.2"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4"/>
      <c r="BH74" s="224"/>
      <c r="BI74" s="224"/>
      <c r="BJ74" s="224"/>
      <c r="BK74" s="224"/>
      <c r="BL74" s="224"/>
      <c r="BM74" s="224"/>
      <c r="BN74" s="224"/>
      <c r="BO74" s="224"/>
      <c r="BP74" s="224"/>
      <c r="BQ74" s="224"/>
      <c r="BR74" s="224"/>
      <c r="BS74" s="224"/>
    </row>
    <row r="75" spans="26:71" x14ac:dyDescent="0.2"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224"/>
      <c r="BC75" s="224"/>
      <c r="BD75" s="224"/>
      <c r="BE75" s="224"/>
      <c r="BF75" s="224"/>
      <c r="BG75" s="224"/>
      <c r="BH75" s="224"/>
      <c r="BI75" s="224"/>
      <c r="BJ75" s="224"/>
      <c r="BK75" s="224"/>
      <c r="BL75" s="224"/>
      <c r="BM75" s="224"/>
      <c r="BN75" s="224"/>
      <c r="BO75" s="224"/>
      <c r="BP75" s="224"/>
      <c r="BQ75" s="224"/>
      <c r="BR75" s="224"/>
      <c r="BS75" s="224"/>
    </row>
    <row r="76" spans="26:71" x14ac:dyDescent="0.2"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4"/>
      <c r="BP76" s="224"/>
      <c r="BQ76" s="224"/>
      <c r="BR76" s="224"/>
      <c r="BS76" s="224"/>
    </row>
    <row r="77" spans="26:71" x14ac:dyDescent="0.2"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4"/>
      <c r="BP77" s="224"/>
      <c r="BQ77" s="224"/>
      <c r="BR77" s="224"/>
      <c r="BS77" s="224"/>
    </row>
    <row r="78" spans="26:71" x14ac:dyDescent="0.2"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4"/>
      <c r="BP78" s="224"/>
      <c r="BQ78" s="224"/>
      <c r="BR78" s="224"/>
      <c r="BS78" s="224"/>
    </row>
    <row r="79" spans="26:71" x14ac:dyDescent="0.2"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</row>
    <row r="80" spans="26:71" x14ac:dyDescent="0.2"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</row>
    <row r="81" spans="26:71" x14ac:dyDescent="0.2"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</row>
    <row r="82" spans="26:71" x14ac:dyDescent="0.2"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224"/>
    </row>
    <row r="83" spans="26:71" x14ac:dyDescent="0.2"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4"/>
      <c r="BP83" s="224"/>
      <c r="BQ83" s="224"/>
      <c r="BR83" s="224"/>
      <c r="BS83" s="224"/>
    </row>
    <row r="84" spans="26:71" x14ac:dyDescent="0.2"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4"/>
      <c r="BP84" s="224"/>
      <c r="BQ84" s="224"/>
      <c r="BR84" s="224"/>
      <c r="BS84" s="224"/>
    </row>
    <row r="85" spans="26:71" x14ac:dyDescent="0.2"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4"/>
      <c r="BP85" s="224"/>
      <c r="BQ85" s="224"/>
      <c r="BR85" s="224"/>
      <c r="BS85" s="224"/>
    </row>
    <row r="86" spans="26:71" x14ac:dyDescent="0.2"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4"/>
      <c r="BP86" s="224"/>
      <c r="BQ86" s="224"/>
      <c r="BR86" s="224"/>
      <c r="BS86" s="224"/>
    </row>
    <row r="87" spans="26:71" x14ac:dyDescent="0.2"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4"/>
      <c r="BP87" s="224"/>
      <c r="BQ87" s="224"/>
      <c r="BR87" s="224"/>
      <c r="BS87" s="224"/>
    </row>
    <row r="88" spans="26:71" x14ac:dyDescent="0.2"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4"/>
      <c r="BP88" s="224"/>
      <c r="BQ88" s="224"/>
      <c r="BR88" s="224"/>
      <c r="BS88" s="224"/>
    </row>
    <row r="89" spans="26:71" x14ac:dyDescent="0.2"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224"/>
      <c r="BC89" s="224"/>
      <c r="BD89" s="224"/>
      <c r="BE89" s="224"/>
      <c r="BF89" s="224"/>
      <c r="BG89" s="224"/>
      <c r="BH89" s="224"/>
      <c r="BI89" s="224"/>
      <c r="BJ89" s="224"/>
      <c r="BK89" s="224"/>
      <c r="BL89" s="224"/>
      <c r="BM89" s="224"/>
      <c r="BN89" s="224"/>
      <c r="BO89" s="224"/>
      <c r="BP89" s="224"/>
      <c r="BQ89" s="224"/>
      <c r="BR89" s="224"/>
      <c r="BS89" s="224"/>
    </row>
    <row r="90" spans="26:71" x14ac:dyDescent="0.2"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4"/>
      <c r="BN90" s="224"/>
      <c r="BO90" s="224"/>
      <c r="BP90" s="224"/>
      <c r="BQ90" s="224"/>
      <c r="BR90" s="224"/>
      <c r="BS90" s="224"/>
    </row>
    <row r="91" spans="26:71" x14ac:dyDescent="0.2"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4"/>
      <c r="BN91" s="224"/>
      <c r="BO91" s="224"/>
      <c r="BP91" s="224"/>
      <c r="BQ91" s="224"/>
      <c r="BR91" s="224"/>
      <c r="BS91" s="224"/>
    </row>
    <row r="92" spans="26:71" x14ac:dyDescent="0.2"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4"/>
      <c r="BN92" s="224"/>
      <c r="BO92" s="224"/>
      <c r="BP92" s="224"/>
      <c r="BQ92" s="224"/>
      <c r="BR92" s="224"/>
      <c r="BS92" s="224"/>
    </row>
    <row r="93" spans="26:71" x14ac:dyDescent="0.2"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4"/>
      <c r="BN93" s="224"/>
      <c r="BO93" s="224"/>
      <c r="BP93" s="224"/>
      <c r="BQ93" s="224"/>
      <c r="BR93" s="224"/>
      <c r="BS93" s="224"/>
    </row>
    <row r="94" spans="26:71" x14ac:dyDescent="0.2"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4"/>
      <c r="BN94" s="224"/>
      <c r="BO94" s="224"/>
      <c r="BP94" s="224"/>
      <c r="BQ94" s="224"/>
      <c r="BR94" s="224"/>
      <c r="BS94" s="224"/>
    </row>
    <row r="95" spans="26:71" x14ac:dyDescent="0.2"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</row>
    <row r="96" spans="26:71" x14ac:dyDescent="0.2"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</row>
    <row r="97" spans="26:71" x14ac:dyDescent="0.2"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4"/>
      <c r="BN97" s="224"/>
      <c r="BO97" s="224"/>
      <c r="BP97" s="224"/>
      <c r="BQ97" s="224"/>
      <c r="BR97" s="224"/>
      <c r="BS97" s="224"/>
    </row>
    <row r="98" spans="26:71" x14ac:dyDescent="0.2"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4"/>
      <c r="BN98" s="224"/>
      <c r="BO98" s="224"/>
      <c r="BP98" s="224"/>
      <c r="BQ98" s="224"/>
      <c r="BR98" s="224"/>
      <c r="BS98" s="224"/>
    </row>
    <row r="99" spans="26:71" x14ac:dyDescent="0.2"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</row>
    <row r="100" spans="26:71" x14ac:dyDescent="0.2"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4"/>
      <c r="BR100" s="224"/>
      <c r="BS100" s="224"/>
    </row>
    <row r="101" spans="26:71" x14ac:dyDescent="0.2"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</row>
    <row r="102" spans="26:71" x14ac:dyDescent="0.2"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</row>
    <row r="103" spans="26:71" x14ac:dyDescent="0.2"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</row>
    <row r="104" spans="26:71" x14ac:dyDescent="0.2"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</row>
    <row r="105" spans="26:71" x14ac:dyDescent="0.2"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4"/>
      <c r="BN105" s="224"/>
      <c r="BO105" s="224"/>
      <c r="BP105" s="224"/>
      <c r="BQ105" s="224"/>
      <c r="BR105" s="224"/>
      <c r="BS105" s="224"/>
    </row>
    <row r="106" spans="26:71" x14ac:dyDescent="0.2"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</row>
    <row r="107" spans="26:71" x14ac:dyDescent="0.2"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</row>
    <row r="108" spans="26:71" x14ac:dyDescent="0.2"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</row>
    <row r="109" spans="26:71" x14ac:dyDescent="0.2"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4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4"/>
      <c r="BP109" s="224"/>
      <c r="BQ109" s="224"/>
      <c r="BR109" s="224"/>
      <c r="BS109" s="224"/>
    </row>
    <row r="110" spans="26:71" x14ac:dyDescent="0.2">
      <c r="Z110" s="224"/>
      <c r="AA110" s="224"/>
      <c r="AB110" s="224"/>
      <c r="AC110" s="224"/>
      <c r="AD110" s="224"/>
      <c r="AE110" s="224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</row>
    <row r="111" spans="26:71" x14ac:dyDescent="0.2">
      <c r="Z111" s="224"/>
      <c r="AA111" s="224"/>
      <c r="AB111" s="224"/>
      <c r="AC111" s="224"/>
      <c r="AD111" s="224"/>
      <c r="AE111" s="224"/>
      <c r="AF111" s="224"/>
      <c r="AG111" s="224"/>
      <c r="AH111" s="224"/>
      <c r="AI111" s="224"/>
      <c r="AJ111" s="224"/>
      <c r="AK111" s="224"/>
      <c r="AL111" s="224"/>
      <c r="AM111" s="224"/>
      <c r="AN111" s="224"/>
      <c r="AO111" s="224"/>
      <c r="AP111" s="224"/>
      <c r="AQ111" s="224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224"/>
      <c r="BL111" s="224"/>
      <c r="BM111" s="224"/>
      <c r="BN111" s="224"/>
      <c r="BO111" s="224"/>
      <c r="BP111" s="224"/>
      <c r="BQ111" s="224"/>
      <c r="BR111" s="224"/>
      <c r="BS111" s="224"/>
    </row>
    <row r="112" spans="26:71" x14ac:dyDescent="0.2"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224"/>
      <c r="BL112" s="224"/>
      <c r="BM112" s="224"/>
      <c r="BN112" s="224"/>
      <c r="BO112" s="224"/>
      <c r="BP112" s="224"/>
      <c r="BQ112" s="224"/>
      <c r="BR112" s="224"/>
      <c r="BS112" s="224"/>
    </row>
    <row r="113" spans="26:71" x14ac:dyDescent="0.2"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  <c r="AL113" s="224"/>
      <c r="AM113" s="224"/>
      <c r="AN113" s="224"/>
      <c r="AO113" s="224"/>
      <c r="AP113" s="224"/>
      <c r="AQ113" s="224"/>
      <c r="AR113" s="224"/>
      <c r="AS113" s="224"/>
      <c r="AT113" s="224"/>
      <c r="AU113" s="224"/>
      <c r="AV113" s="224"/>
      <c r="AW113" s="224"/>
      <c r="AX113" s="224"/>
      <c r="AY113" s="224"/>
      <c r="AZ113" s="224"/>
      <c r="BA113" s="224"/>
      <c r="BB113" s="224"/>
      <c r="BC113" s="224"/>
      <c r="BD113" s="224"/>
      <c r="BE113" s="224"/>
      <c r="BF113" s="224"/>
      <c r="BG113" s="224"/>
      <c r="BH113" s="224"/>
      <c r="BI113" s="224"/>
      <c r="BJ113" s="224"/>
      <c r="BK113" s="224"/>
      <c r="BL113" s="224"/>
      <c r="BM113" s="224"/>
      <c r="BN113" s="224"/>
      <c r="BO113" s="224"/>
      <c r="BP113" s="224"/>
      <c r="BQ113" s="224"/>
      <c r="BR113" s="224"/>
      <c r="BS113" s="224"/>
    </row>
    <row r="114" spans="26:71" x14ac:dyDescent="0.2"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</row>
    <row r="115" spans="26:71" x14ac:dyDescent="0.2">
      <c r="Z115" s="224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24"/>
      <c r="AK115" s="224"/>
      <c r="AL115" s="224"/>
      <c r="AM115" s="224"/>
      <c r="AN115" s="224"/>
      <c r="AO115" s="224"/>
      <c r="AP115" s="224"/>
      <c r="AQ115" s="224"/>
      <c r="AR115" s="224"/>
      <c r="AS115" s="224"/>
      <c r="AT115" s="224"/>
      <c r="AU115" s="224"/>
      <c r="AV115" s="224"/>
      <c r="AW115" s="224"/>
      <c r="AX115" s="224"/>
      <c r="AY115" s="224"/>
      <c r="AZ115" s="224"/>
      <c r="BA115" s="224"/>
      <c r="BB115" s="224"/>
      <c r="BC115" s="224"/>
      <c r="BD115" s="224"/>
      <c r="BE115" s="224"/>
      <c r="BF115" s="224"/>
      <c r="BG115" s="224"/>
      <c r="BH115" s="224"/>
      <c r="BI115" s="224"/>
      <c r="BJ115" s="224"/>
      <c r="BK115" s="224"/>
      <c r="BL115" s="224"/>
      <c r="BM115" s="224"/>
      <c r="BN115" s="224"/>
      <c r="BO115" s="224"/>
      <c r="BP115" s="224"/>
      <c r="BQ115" s="224"/>
      <c r="BR115" s="224"/>
      <c r="BS115" s="224"/>
    </row>
    <row r="116" spans="26:71" x14ac:dyDescent="0.2">
      <c r="Z116" s="224"/>
      <c r="AA116" s="224"/>
      <c r="AB116" s="224"/>
      <c r="AC116" s="224"/>
      <c r="AD116" s="224"/>
      <c r="AE116" s="224"/>
      <c r="AF116" s="224"/>
      <c r="AG116" s="224"/>
      <c r="AH116" s="224"/>
      <c r="AI116" s="224"/>
      <c r="AJ116" s="224"/>
      <c r="AK116" s="224"/>
      <c r="AL116" s="224"/>
      <c r="AM116" s="224"/>
      <c r="AN116" s="224"/>
      <c r="AO116" s="224"/>
      <c r="AP116" s="224"/>
      <c r="AQ116" s="224"/>
      <c r="AR116" s="224"/>
      <c r="AS116" s="224"/>
      <c r="AT116" s="224"/>
      <c r="AU116" s="224"/>
      <c r="AV116" s="224"/>
      <c r="AW116" s="224"/>
      <c r="AX116" s="224"/>
      <c r="AY116" s="224"/>
      <c r="AZ116" s="224"/>
      <c r="BA116" s="224"/>
      <c r="BB116" s="224"/>
      <c r="BC116" s="224"/>
      <c r="BD116" s="224"/>
      <c r="BE116" s="224"/>
      <c r="BF116" s="224"/>
      <c r="BG116" s="224"/>
      <c r="BH116" s="224"/>
      <c r="BI116" s="224"/>
      <c r="BJ116" s="224"/>
      <c r="BK116" s="224"/>
      <c r="BL116" s="224"/>
      <c r="BM116" s="224"/>
      <c r="BN116" s="224"/>
      <c r="BO116" s="224"/>
      <c r="BP116" s="224"/>
      <c r="BQ116" s="224"/>
      <c r="BR116" s="224"/>
      <c r="BS116" s="224"/>
    </row>
    <row r="117" spans="26:71" x14ac:dyDescent="0.2">
      <c r="Z117" s="224"/>
      <c r="AA117" s="224"/>
      <c r="AB117" s="224"/>
      <c r="AC117" s="224"/>
      <c r="AD117" s="224"/>
      <c r="AE117" s="224"/>
      <c r="AF117" s="224"/>
      <c r="AG117" s="224"/>
      <c r="AH117" s="224"/>
      <c r="AI117" s="224"/>
      <c r="AJ117" s="224"/>
      <c r="AK117" s="224"/>
      <c r="AL117" s="224"/>
      <c r="AM117" s="224"/>
      <c r="AN117" s="224"/>
      <c r="AO117" s="224"/>
      <c r="AP117" s="224"/>
      <c r="AQ117" s="224"/>
      <c r="AR117" s="224"/>
      <c r="AS117" s="224"/>
      <c r="AT117" s="224"/>
      <c r="AU117" s="224"/>
      <c r="AV117" s="224"/>
      <c r="AW117" s="224"/>
      <c r="AX117" s="224"/>
      <c r="AY117" s="224"/>
      <c r="AZ117" s="224"/>
      <c r="BA117" s="224"/>
      <c r="BB117" s="224"/>
      <c r="BC117" s="224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</row>
    <row r="118" spans="26:71" x14ac:dyDescent="0.2"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4"/>
      <c r="BN118" s="224"/>
      <c r="BO118" s="224"/>
      <c r="BP118" s="224"/>
      <c r="BQ118" s="224"/>
      <c r="BR118" s="224"/>
      <c r="BS118" s="224"/>
    </row>
    <row r="119" spans="26:71" x14ac:dyDescent="0.2"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</row>
    <row r="120" spans="26:71" x14ac:dyDescent="0.2"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4"/>
      <c r="BN120" s="224"/>
      <c r="BO120" s="224"/>
      <c r="BP120" s="224"/>
      <c r="BQ120" s="224"/>
      <c r="BR120" s="224"/>
      <c r="BS120" s="224"/>
    </row>
    <row r="121" spans="26:71" x14ac:dyDescent="0.2"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4"/>
      <c r="BN121" s="224"/>
      <c r="BO121" s="224"/>
      <c r="BP121" s="224"/>
      <c r="BQ121" s="224"/>
      <c r="BR121" s="224"/>
      <c r="BS121" s="224"/>
    </row>
    <row r="122" spans="26:71" x14ac:dyDescent="0.2"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4"/>
      <c r="BN122" s="224"/>
      <c r="BO122" s="224"/>
      <c r="BP122" s="224"/>
      <c r="BQ122" s="224"/>
      <c r="BR122" s="224"/>
      <c r="BS122" s="224"/>
    </row>
    <row r="123" spans="26:71" x14ac:dyDescent="0.2"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  <c r="BC123" s="224"/>
      <c r="BD123" s="224"/>
      <c r="BE123" s="224"/>
      <c r="BF123" s="224"/>
      <c r="BG123" s="224"/>
      <c r="BH123" s="224"/>
      <c r="BI123" s="224"/>
      <c r="BJ123" s="224"/>
      <c r="BK123" s="224"/>
      <c r="BL123" s="224"/>
      <c r="BM123" s="224"/>
      <c r="BN123" s="224"/>
      <c r="BO123" s="224"/>
      <c r="BP123" s="224"/>
      <c r="BQ123" s="224"/>
      <c r="BR123" s="224"/>
      <c r="BS123" s="224"/>
    </row>
    <row r="124" spans="26:71" x14ac:dyDescent="0.2"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</row>
    <row r="125" spans="26:71" x14ac:dyDescent="0.2">
      <c r="Z125" s="224"/>
      <c r="AA125" s="224"/>
      <c r="AB125" s="224"/>
      <c r="AC125" s="224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24"/>
      <c r="AO125" s="224"/>
      <c r="AP125" s="224"/>
      <c r="AQ125" s="224"/>
      <c r="AR125" s="224"/>
      <c r="AS125" s="224"/>
      <c r="AT125" s="224"/>
      <c r="AU125" s="224"/>
      <c r="AV125" s="224"/>
      <c r="AW125" s="224"/>
      <c r="AX125" s="224"/>
      <c r="AY125" s="224"/>
      <c r="AZ125" s="224"/>
      <c r="BA125" s="224"/>
      <c r="BB125" s="224"/>
      <c r="BC125" s="224"/>
      <c r="BD125" s="224"/>
      <c r="BE125" s="224"/>
      <c r="BF125" s="224"/>
      <c r="BG125" s="224"/>
      <c r="BH125" s="224"/>
      <c r="BI125" s="224"/>
      <c r="BJ125" s="224"/>
      <c r="BK125" s="224"/>
      <c r="BL125" s="224"/>
      <c r="BM125" s="224"/>
      <c r="BN125" s="224"/>
      <c r="BO125" s="224"/>
      <c r="BP125" s="224"/>
      <c r="BQ125" s="224"/>
      <c r="BR125" s="224"/>
      <c r="BS125" s="224"/>
    </row>
    <row r="126" spans="26:71" x14ac:dyDescent="0.2">
      <c r="Z126" s="224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  <c r="BC126" s="224"/>
      <c r="BD126" s="224"/>
      <c r="BE126" s="224"/>
      <c r="BF126" s="224"/>
      <c r="BG126" s="224"/>
      <c r="BH126" s="224"/>
      <c r="BI126" s="224"/>
      <c r="BJ126" s="224"/>
      <c r="BK126" s="224"/>
      <c r="BL126" s="224"/>
      <c r="BM126" s="224"/>
      <c r="BN126" s="224"/>
      <c r="BO126" s="224"/>
      <c r="BP126" s="224"/>
      <c r="BQ126" s="224"/>
      <c r="BR126" s="224"/>
      <c r="BS126" s="224"/>
    </row>
    <row r="127" spans="26:71" x14ac:dyDescent="0.2">
      <c r="Z127" s="224"/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24"/>
      <c r="AK127" s="224"/>
      <c r="AL127" s="224"/>
      <c r="AM127" s="224"/>
      <c r="AN127" s="224"/>
      <c r="AO127" s="224"/>
      <c r="AP127" s="224"/>
      <c r="AQ127" s="224"/>
      <c r="AR127" s="224"/>
      <c r="AS127" s="224"/>
      <c r="AT127" s="224"/>
      <c r="AU127" s="224"/>
      <c r="AV127" s="224"/>
      <c r="AW127" s="224"/>
      <c r="AX127" s="224"/>
      <c r="AY127" s="224"/>
      <c r="AZ127" s="224"/>
      <c r="BA127" s="224"/>
      <c r="BB127" s="224"/>
      <c r="BC127" s="224"/>
      <c r="BD127" s="224"/>
      <c r="BE127" s="224"/>
      <c r="BF127" s="224"/>
      <c r="BG127" s="224"/>
      <c r="BH127" s="224"/>
      <c r="BI127" s="224"/>
      <c r="BJ127" s="224"/>
      <c r="BK127" s="224"/>
      <c r="BL127" s="224"/>
      <c r="BM127" s="224"/>
      <c r="BN127" s="224"/>
      <c r="BO127" s="224"/>
      <c r="BP127" s="224"/>
      <c r="BQ127" s="224"/>
      <c r="BR127" s="224"/>
      <c r="BS127" s="224"/>
    </row>
    <row r="128" spans="26:71" x14ac:dyDescent="0.2"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224"/>
      <c r="AT128" s="224"/>
      <c r="AU128" s="224"/>
      <c r="AV128" s="224"/>
      <c r="AW128" s="224"/>
      <c r="AX128" s="224"/>
      <c r="AY128" s="224"/>
      <c r="AZ128" s="224"/>
      <c r="BA128" s="224"/>
      <c r="BB128" s="224"/>
      <c r="BC128" s="224"/>
      <c r="BD128" s="224"/>
      <c r="BE128" s="224"/>
      <c r="BF128" s="224"/>
      <c r="BG128" s="224"/>
      <c r="BH128" s="224"/>
      <c r="BI128" s="224"/>
      <c r="BJ128" s="224"/>
      <c r="BK128" s="224"/>
      <c r="BL128" s="224"/>
      <c r="BM128" s="224"/>
      <c r="BN128" s="224"/>
      <c r="BO128" s="224"/>
      <c r="BP128" s="224"/>
      <c r="BQ128" s="224"/>
      <c r="BR128" s="224"/>
      <c r="BS128" s="224"/>
    </row>
    <row r="129" spans="26:71" x14ac:dyDescent="0.2"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224"/>
      <c r="AT129" s="224"/>
      <c r="AU129" s="224"/>
      <c r="AV129" s="224"/>
      <c r="AW129" s="224"/>
      <c r="AX129" s="224"/>
      <c r="AY129" s="224"/>
      <c r="AZ129" s="224"/>
      <c r="BA129" s="224"/>
      <c r="BB129" s="224"/>
      <c r="BC129" s="224"/>
      <c r="BD129" s="224"/>
      <c r="BE129" s="224"/>
      <c r="BF129" s="224"/>
      <c r="BG129" s="224"/>
      <c r="BH129" s="224"/>
      <c r="BI129" s="224"/>
      <c r="BJ129" s="224"/>
      <c r="BK129" s="224"/>
      <c r="BL129" s="224"/>
      <c r="BM129" s="224"/>
      <c r="BN129" s="224"/>
      <c r="BO129" s="224"/>
      <c r="BP129" s="224"/>
      <c r="BQ129" s="224"/>
      <c r="BR129" s="224"/>
      <c r="BS129" s="224"/>
    </row>
    <row r="130" spans="26:71" x14ac:dyDescent="0.2"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</row>
    <row r="131" spans="26:71" x14ac:dyDescent="0.2"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224"/>
      <c r="BP131" s="224"/>
      <c r="BQ131" s="224"/>
      <c r="BR131" s="224"/>
      <c r="BS131" s="224"/>
    </row>
    <row r="132" spans="26:71" x14ac:dyDescent="0.2"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4"/>
      <c r="BN132" s="224"/>
      <c r="BO132" s="224"/>
      <c r="BP132" s="224"/>
      <c r="BQ132" s="224"/>
      <c r="BR132" s="224"/>
      <c r="BS132" s="224"/>
    </row>
    <row r="133" spans="26:71" x14ac:dyDescent="0.2"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4"/>
      <c r="BN133" s="224"/>
      <c r="BO133" s="224"/>
      <c r="BP133" s="224"/>
      <c r="BQ133" s="224"/>
      <c r="BR133" s="224"/>
      <c r="BS133" s="224"/>
    </row>
    <row r="134" spans="26:71" x14ac:dyDescent="0.2"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4"/>
      <c r="BN134" s="224"/>
      <c r="BO134" s="224"/>
      <c r="BP134" s="224"/>
      <c r="BQ134" s="224"/>
      <c r="BR134" s="224"/>
      <c r="BS134" s="224"/>
    </row>
    <row r="135" spans="26:71" x14ac:dyDescent="0.2"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4"/>
      <c r="BN135" s="224"/>
      <c r="BO135" s="224"/>
      <c r="BP135" s="224"/>
      <c r="BQ135" s="224"/>
      <c r="BR135" s="224"/>
      <c r="BS135" s="224"/>
    </row>
    <row r="136" spans="26:71" x14ac:dyDescent="0.2"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4"/>
      <c r="BN136" s="224"/>
      <c r="BO136" s="224"/>
      <c r="BP136" s="224"/>
      <c r="BQ136" s="224"/>
      <c r="BR136" s="224"/>
      <c r="BS136" s="224"/>
    </row>
    <row r="137" spans="26:71" x14ac:dyDescent="0.2"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4"/>
      <c r="BN137" s="224"/>
      <c r="BO137" s="224"/>
      <c r="BP137" s="224"/>
      <c r="BQ137" s="224"/>
      <c r="BR137" s="224"/>
      <c r="BS137" s="224"/>
    </row>
    <row r="138" spans="26:71" x14ac:dyDescent="0.2"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4"/>
      <c r="BN138" s="224"/>
      <c r="BO138" s="224"/>
      <c r="BP138" s="224"/>
      <c r="BQ138" s="224"/>
      <c r="BR138" s="224"/>
      <c r="BS138" s="224"/>
    </row>
    <row r="139" spans="26:71" x14ac:dyDescent="0.2"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24"/>
      <c r="BN139" s="224"/>
      <c r="BO139" s="224"/>
      <c r="BP139" s="224"/>
      <c r="BQ139" s="224"/>
      <c r="BR139" s="224"/>
      <c r="BS139" s="224"/>
    </row>
    <row r="140" spans="26:71" x14ac:dyDescent="0.2"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224"/>
      <c r="BN140" s="224"/>
      <c r="BO140" s="224"/>
      <c r="BP140" s="224"/>
      <c r="BQ140" s="224"/>
      <c r="BR140" s="224"/>
      <c r="BS140" s="224"/>
    </row>
    <row r="141" spans="26:71" x14ac:dyDescent="0.2"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224"/>
      <c r="BN141" s="224"/>
      <c r="BO141" s="224"/>
      <c r="BP141" s="224"/>
      <c r="BQ141" s="224"/>
      <c r="BR141" s="224"/>
      <c r="BS141" s="224"/>
    </row>
    <row r="142" spans="26:71" x14ac:dyDescent="0.2"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224"/>
      <c r="BN142" s="224"/>
      <c r="BO142" s="224"/>
      <c r="BP142" s="224"/>
      <c r="BQ142" s="224"/>
      <c r="BR142" s="224"/>
      <c r="BS142" s="224"/>
    </row>
    <row r="143" spans="26:71" x14ac:dyDescent="0.2">
      <c r="Z143" s="224"/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224"/>
      <c r="AT143" s="224"/>
      <c r="AU143" s="224"/>
      <c r="AV143" s="224"/>
      <c r="AW143" s="224"/>
      <c r="AX143" s="224"/>
      <c r="AY143" s="224"/>
      <c r="AZ143" s="224"/>
      <c r="BA143" s="224"/>
      <c r="BB143" s="224"/>
      <c r="BC143" s="224"/>
      <c r="BD143" s="224"/>
      <c r="BE143" s="224"/>
      <c r="BF143" s="224"/>
      <c r="BG143" s="224"/>
      <c r="BH143" s="224"/>
      <c r="BI143" s="224"/>
      <c r="BJ143" s="224"/>
      <c r="BK143" s="224"/>
      <c r="BL143" s="224"/>
      <c r="BM143" s="224"/>
      <c r="BN143" s="224"/>
      <c r="BO143" s="224"/>
      <c r="BP143" s="224"/>
      <c r="BQ143" s="224"/>
      <c r="BR143" s="224"/>
      <c r="BS143" s="224"/>
    </row>
    <row r="144" spans="26:71" x14ac:dyDescent="0.2"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4"/>
      <c r="AR144" s="224"/>
      <c r="AS144" s="224"/>
      <c r="AT144" s="224"/>
      <c r="AU144" s="224"/>
      <c r="AV144" s="224"/>
      <c r="AW144" s="224"/>
      <c r="AX144" s="224"/>
      <c r="AY144" s="224"/>
      <c r="AZ144" s="224"/>
      <c r="BA144" s="224"/>
      <c r="BB144" s="224"/>
      <c r="BC144" s="224"/>
      <c r="BD144" s="224"/>
      <c r="BE144" s="224"/>
      <c r="BF144" s="224"/>
      <c r="BG144" s="224"/>
      <c r="BH144" s="224"/>
      <c r="BI144" s="224"/>
      <c r="BJ144" s="224"/>
      <c r="BK144" s="224"/>
      <c r="BL144" s="224"/>
      <c r="BM144" s="224"/>
      <c r="BN144" s="224"/>
      <c r="BO144" s="224"/>
      <c r="BP144" s="224"/>
      <c r="BQ144" s="224"/>
      <c r="BR144" s="224"/>
      <c r="BS144" s="224"/>
    </row>
    <row r="145" spans="26:71" x14ac:dyDescent="0.2"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4"/>
      <c r="AR145" s="224"/>
      <c r="AS145" s="224"/>
      <c r="AT145" s="224"/>
      <c r="AU145" s="224"/>
      <c r="AV145" s="224"/>
      <c r="AW145" s="224"/>
      <c r="AX145" s="224"/>
      <c r="AY145" s="224"/>
      <c r="AZ145" s="224"/>
      <c r="BA145" s="224"/>
      <c r="BB145" s="224"/>
      <c r="BC145" s="224"/>
      <c r="BD145" s="224"/>
      <c r="BE145" s="224"/>
      <c r="BF145" s="224"/>
      <c r="BG145" s="224"/>
      <c r="BH145" s="224"/>
      <c r="BI145" s="224"/>
      <c r="BJ145" s="224"/>
      <c r="BK145" s="224"/>
      <c r="BL145" s="224"/>
      <c r="BM145" s="224"/>
      <c r="BN145" s="224"/>
      <c r="BO145" s="224"/>
      <c r="BP145" s="224"/>
      <c r="BQ145" s="224"/>
      <c r="BR145" s="224"/>
      <c r="BS145" s="224"/>
    </row>
    <row r="146" spans="26:71" x14ac:dyDescent="0.2"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4"/>
      <c r="BN146" s="224"/>
      <c r="BO146" s="224"/>
      <c r="BP146" s="224"/>
      <c r="BQ146" s="224"/>
      <c r="BR146" s="224"/>
      <c r="BS146" s="224"/>
    </row>
    <row r="147" spans="26:71" x14ac:dyDescent="0.2"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4"/>
      <c r="BN147" s="224"/>
      <c r="BO147" s="224"/>
      <c r="BP147" s="224"/>
      <c r="BQ147" s="224"/>
      <c r="BR147" s="224"/>
      <c r="BS147" s="224"/>
    </row>
    <row r="148" spans="26:71" x14ac:dyDescent="0.2"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4"/>
      <c r="BN148" s="224"/>
      <c r="BO148" s="224"/>
      <c r="BP148" s="224"/>
      <c r="BQ148" s="224"/>
      <c r="BR148" s="224"/>
      <c r="BS148" s="224"/>
    </row>
    <row r="149" spans="26:71" x14ac:dyDescent="0.2"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4"/>
      <c r="BN149" s="224"/>
      <c r="BO149" s="224"/>
      <c r="BP149" s="224"/>
      <c r="BQ149" s="224"/>
      <c r="BR149" s="224"/>
      <c r="BS149" s="224"/>
    </row>
    <row r="150" spans="26:71" x14ac:dyDescent="0.2"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4"/>
      <c r="BN150" s="224"/>
      <c r="BO150" s="224"/>
      <c r="BP150" s="224"/>
      <c r="BQ150" s="224"/>
      <c r="BR150" s="224"/>
      <c r="BS150" s="224"/>
    </row>
    <row r="151" spans="26:71" x14ac:dyDescent="0.2"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4"/>
      <c r="BN151" s="224"/>
      <c r="BO151" s="224"/>
      <c r="BP151" s="224"/>
      <c r="BQ151" s="224"/>
      <c r="BR151" s="224"/>
      <c r="BS151" s="224"/>
    </row>
    <row r="152" spans="26:71" x14ac:dyDescent="0.2"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4"/>
      <c r="BN152" s="224"/>
      <c r="BO152" s="224"/>
      <c r="BP152" s="224"/>
      <c r="BQ152" s="224"/>
      <c r="BR152" s="224"/>
      <c r="BS152" s="224"/>
    </row>
    <row r="153" spans="26:71" x14ac:dyDescent="0.2"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</row>
    <row r="154" spans="26:71" x14ac:dyDescent="0.2"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4"/>
      <c r="BN154" s="224"/>
      <c r="BO154" s="224"/>
      <c r="BP154" s="224"/>
      <c r="BQ154" s="224"/>
      <c r="BR154" s="224"/>
      <c r="BS154" s="224"/>
    </row>
    <row r="155" spans="26:71" x14ac:dyDescent="0.2"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4"/>
      <c r="BN155" s="224"/>
      <c r="BO155" s="224"/>
      <c r="BP155" s="224"/>
      <c r="BQ155" s="224"/>
      <c r="BR155" s="224"/>
      <c r="BS155" s="224"/>
    </row>
    <row r="156" spans="26:71" x14ac:dyDescent="0.2"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4"/>
      <c r="BN156" s="224"/>
      <c r="BO156" s="224"/>
      <c r="BP156" s="224"/>
      <c r="BQ156" s="224"/>
      <c r="BR156" s="224"/>
      <c r="BS156" s="224"/>
    </row>
    <row r="157" spans="26:71" x14ac:dyDescent="0.2"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4"/>
      <c r="BN157" s="224"/>
      <c r="BO157" s="224"/>
      <c r="BP157" s="224"/>
      <c r="BQ157" s="224"/>
      <c r="BR157" s="224"/>
      <c r="BS157" s="224"/>
    </row>
    <row r="158" spans="26:71" x14ac:dyDescent="0.2"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4"/>
      <c r="BN158" s="224"/>
      <c r="BO158" s="224"/>
      <c r="BP158" s="224"/>
      <c r="BQ158" s="224"/>
      <c r="BR158" s="224"/>
      <c r="BS158" s="224"/>
    </row>
    <row r="159" spans="26:71" x14ac:dyDescent="0.2">
      <c r="Z159" s="224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4"/>
      <c r="BN159" s="224"/>
      <c r="BO159" s="224"/>
      <c r="BP159" s="224"/>
      <c r="BQ159" s="224"/>
      <c r="BR159" s="224"/>
      <c r="BS159" s="224"/>
    </row>
    <row r="160" spans="26:71" x14ac:dyDescent="0.2"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224"/>
      <c r="BD160" s="224"/>
      <c r="BE160" s="224"/>
      <c r="BF160" s="224"/>
      <c r="BG160" s="224"/>
      <c r="BH160" s="224"/>
      <c r="BI160" s="224"/>
      <c r="BJ160" s="224"/>
      <c r="BK160" s="224"/>
      <c r="BL160" s="224"/>
      <c r="BM160" s="224"/>
      <c r="BN160" s="224"/>
      <c r="BO160" s="224"/>
      <c r="BP160" s="224"/>
      <c r="BQ160" s="224"/>
      <c r="BR160" s="224"/>
      <c r="BS160" s="224"/>
    </row>
    <row r="161" spans="26:71" x14ac:dyDescent="0.2"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4"/>
      <c r="BN161" s="224"/>
      <c r="BO161" s="224"/>
      <c r="BP161" s="224"/>
      <c r="BQ161" s="224"/>
      <c r="BR161" s="224"/>
      <c r="BS161" s="224"/>
    </row>
    <row r="162" spans="26:71" x14ac:dyDescent="0.2"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</row>
    <row r="163" spans="26:71" x14ac:dyDescent="0.2">
      <c r="Z163" s="224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24"/>
      <c r="AK163" s="224"/>
      <c r="AL163" s="224"/>
      <c r="AM163" s="224"/>
      <c r="AN163" s="224"/>
      <c r="AO163" s="224"/>
      <c r="AP163" s="224"/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224"/>
      <c r="BC163" s="224"/>
      <c r="BD163" s="224"/>
      <c r="BE163" s="224"/>
      <c r="BF163" s="224"/>
      <c r="BG163" s="224"/>
      <c r="BH163" s="224"/>
      <c r="BI163" s="224"/>
      <c r="BJ163" s="224"/>
      <c r="BK163" s="224"/>
      <c r="BL163" s="224"/>
      <c r="BM163" s="224"/>
      <c r="BN163" s="224"/>
      <c r="BO163" s="224"/>
      <c r="BP163" s="224"/>
      <c r="BQ163" s="224"/>
      <c r="BR163" s="224"/>
      <c r="BS163" s="224"/>
    </row>
    <row r="164" spans="26:71" x14ac:dyDescent="0.2">
      <c r="Z164" s="224"/>
      <c r="AA164" s="224"/>
      <c r="AB164" s="224"/>
      <c r="AC164" s="224"/>
      <c r="AD164" s="224"/>
      <c r="AE164" s="224"/>
      <c r="AF164" s="224"/>
      <c r="AG164" s="224"/>
      <c r="AH164" s="224"/>
      <c r="AI164" s="224"/>
      <c r="AJ164" s="224"/>
      <c r="AK164" s="224"/>
      <c r="AL164" s="224"/>
      <c r="AM164" s="224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</row>
    <row r="165" spans="26:71" x14ac:dyDescent="0.2">
      <c r="Z165" s="224"/>
      <c r="AA165" s="224"/>
      <c r="AB165" s="224"/>
      <c r="AC165" s="224"/>
      <c r="AD165" s="224"/>
      <c r="AE165" s="224"/>
      <c r="AF165" s="224"/>
      <c r="AG165" s="224"/>
      <c r="AH165" s="224"/>
      <c r="AI165" s="224"/>
      <c r="AJ165" s="224"/>
      <c r="AK165" s="224"/>
      <c r="AL165" s="224"/>
      <c r="AM165" s="224"/>
      <c r="AN165" s="224"/>
      <c r="AO165" s="224"/>
      <c r="AP165" s="224"/>
      <c r="AQ165" s="224"/>
      <c r="AR165" s="224"/>
      <c r="AS165" s="224"/>
      <c r="AT165" s="224"/>
      <c r="AU165" s="224"/>
      <c r="AV165" s="224"/>
      <c r="AW165" s="224"/>
      <c r="AX165" s="224"/>
      <c r="AY165" s="224"/>
      <c r="AZ165" s="224"/>
      <c r="BA165" s="224"/>
      <c r="BB165" s="224"/>
      <c r="BC165" s="224"/>
      <c r="BD165" s="224"/>
      <c r="BE165" s="224"/>
      <c r="BF165" s="224"/>
      <c r="BG165" s="224"/>
      <c r="BH165" s="224"/>
      <c r="BI165" s="224"/>
      <c r="BJ165" s="224"/>
      <c r="BK165" s="224"/>
      <c r="BL165" s="224"/>
      <c r="BM165" s="224"/>
      <c r="BN165" s="224"/>
      <c r="BO165" s="224"/>
      <c r="BP165" s="224"/>
      <c r="BQ165" s="224"/>
      <c r="BR165" s="224"/>
      <c r="BS165" s="224"/>
    </row>
    <row r="166" spans="26:71" x14ac:dyDescent="0.2"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4"/>
      <c r="BN166" s="224"/>
      <c r="BO166" s="224"/>
      <c r="BP166" s="224"/>
      <c r="BQ166" s="224"/>
      <c r="BR166" s="224"/>
      <c r="BS166" s="224"/>
    </row>
    <row r="167" spans="26:71" x14ac:dyDescent="0.2"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4"/>
      <c r="BN167" s="224"/>
      <c r="BO167" s="224"/>
      <c r="BP167" s="224"/>
      <c r="BQ167" s="224"/>
      <c r="BR167" s="224"/>
      <c r="BS167" s="224"/>
    </row>
    <row r="168" spans="26:71" x14ac:dyDescent="0.2"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4"/>
      <c r="BN168" s="224"/>
      <c r="BO168" s="224"/>
      <c r="BP168" s="224"/>
      <c r="BQ168" s="224"/>
      <c r="BR168" s="224"/>
      <c r="BS168" s="224"/>
    </row>
    <row r="169" spans="26:71" x14ac:dyDescent="0.2"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4"/>
      <c r="BN169" s="224"/>
      <c r="BO169" s="224"/>
      <c r="BP169" s="224"/>
      <c r="BQ169" s="224"/>
      <c r="BR169" s="224"/>
      <c r="BS169" s="224"/>
    </row>
    <row r="170" spans="26:71" x14ac:dyDescent="0.2"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4"/>
      <c r="BN170" s="224"/>
      <c r="BO170" s="224"/>
      <c r="BP170" s="224"/>
      <c r="BQ170" s="224"/>
      <c r="BR170" s="224"/>
      <c r="BS170" s="224"/>
    </row>
    <row r="171" spans="26:71" x14ac:dyDescent="0.2"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4"/>
      <c r="BN171" s="224"/>
      <c r="BO171" s="224"/>
      <c r="BP171" s="224"/>
      <c r="BQ171" s="224"/>
      <c r="BR171" s="224"/>
      <c r="BS171" s="224"/>
    </row>
    <row r="172" spans="26:71" x14ac:dyDescent="0.2"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4"/>
      <c r="BN172" s="224"/>
      <c r="BO172" s="224"/>
      <c r="BP172" s="224"/>
      <c r="BQ172" s="224"/>
      <c r="BR172" s="224"/>
      <c r="BS172" s="224"/>
    </row>
    <row r="173" spans="26:71" x14ac:dyDescent="0.2"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4"/>
      <c r="BN173" s="224"/>
      <c r="BO173" s="224"/>
      <c r="BP173" s="224"/>
      <c r="BQ173" s="224"/>
      <c r="BR173" s="224"/>
      <c r="BS173" s="224"/>
    </row>
    <row r="174" spans="26:71" x14ac:dyDescent="0.2"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</row>
    <row r="175" spans="26:71" x14ac:dyDescent="0.2"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4"/>
      <c r="BN175" s="224"/>
      <c r="BO175" s="224"/>
      <c r="BP175" s="224"/>
      <c r="BQ175" s="224"/>
      <c r="BR175" s="224"/>
      <c r="BS175" s="224"/>
    </row>
    <row r="176" spans="26:71" x14ac:dyDescent="0.2"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</row>
    <row r="177" spans="26:71" x14ac:dyDescent="0.2"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</row>
    <row r="178" spans="26:71" x14ac:dyDescent="0.2"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</row>
    <row r="179" spans="26:71" x14ac:dyDescent="0.2"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</row>
    <row r="180" spans="26:71" x14ac:dyDescent="0.2"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</row>
    <row r="181" spans="26:71" x14ac:dyDescent="0.2"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</row>
    <row r="182" spans="26:71" x14ac:dyDescent="0.2"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</row>
    <row r="183" spans="26:71" x14ac:dyDescent="0.2"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4"/>
      <c r="BA183" s="224"/>
      <c r="BB183" s="224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</row>
    <row r="184" spans="26:71" x14ac:dyDescent="0.2"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</row>
    <row r="185" spans="26:71" x14ac:dyDescent="0.2">
      <c r="Z185" s="224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24"/>
      <c r="AK185" s="224"/>
      <c r="AL185" s="224"/>
      <c r="AM185" s="224"/>
      <c r="AN185" s="224"/>
      <c r="AO185" s="224"/>
      <c r="AP185" s="224"/>
      <c r="AQ185" s="224"/>
      <c r="AR185" s="224"/>
      <c r="AS185" s="224"/>
      <c r="AT185" s="224"/>
      <c r="AU185" s="224"/>
      <c r="AV185" s="224"/>
      <c r="AW185" s="224"/>
      <c r="AX185" s="224"/>
      <c r="AY185" s="224"/>
      <c r="AZ185" s="224"/>
      <c r="BA185" s="224"/>
      <c r="BB185" s="224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</row>
    <row r="186" spans="26:71" x14ac:dyDescent="0.2"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</row>
    <row r="187" spans="26:71" x14ac:dyDescent="0.2"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</row>
    <row r="188" spans="26:71" x14ac:dyDescent="0.2"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</row>
    <row r="189" spans="26:71" x14ac:dyDescent="0.2"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</row>
    <row r="190" spans="26:71" x14ac:dyDescent="0.2"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</row>
    <row r="191" spans="26:71" x14ac:dyDescent="0.2"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</row>
    <row r="192" spans="26:71" x14ac:dyDescent="0.2"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</row>
    <row r="193" spans="26:71" x14ac:dyDescent="0.2"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</row>
    <row r="194" spans="26:71" x14ac:dyDescent="0.2"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</row>
    <row r="195" spans="26:71" x14ac:dyDescent="0.2"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</row>
    <row r="196" spans="26:71" x14ac:dyDescent="0.2"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</row>
    <row r="197" spans="26:71" x14ac:dyDescent="0.2"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</row>
    <row r="198" spans="26:71" x14ac:dyDescent="0.2"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</row>
    <row r="199" spans="26:71" x14ac:dyDescent="0.2"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</row>
    <row r="200" spans="26:71" x14ac:dyDescent="0.2"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</row>
    <row r="201" spans="26:71" x14ac:dyDescent="0.2"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</row>
    <row r="202" spans="26:71" x14ac:dyDescent="0.2"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</row>
    <row r="203" spans="26:71" x14ac:dyDescent="0.2"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</row>
    <row r="204" spans="26:71" x14ac:dyDescent="0.2"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</row>
    <row r="205" spans="26:71" x14ac:dyDescent="0.2"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</row>
    <row r="206" spans="26:71" x14ac:dyDescent="0.2"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</row>
    <row r="207" spans="26:71" x14ac:dyDescent="0.2"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</row>
    <row r="208" spans="26:71" x14ac:dyDescent="0.2"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</row>
    <row r="209" spans="26:71" x14ac:dyDescent="0.2"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</row>
    <row r="210" spans="26:71" x14ac:dyDescent="0.2"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</row>
    <row r="211" spans="26:71" x14ac:dyDescent="0.2"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</row>
    <row r="212" spans="26:71" x14ac:dyDescent="0.2"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</row>
    <row r="213" spans="26:71" x14ac:dyDescent="0.2"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</row>
    <row r="214" spans="26:71" x14ac:dyDescent="0.2"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</row>
    <row r="215" spans="26:71" x14ac:dyDescent="0.2"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</row>
    <row r="216" spans="26:71" x14ac:dyDescent="0.2"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</row>
    <row r="217" spans="26:71" x14ac:dyDescent="0.2"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</row>
    <row r="218" spans="26:71" x14ac:dyDescent="0.2"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</row>
    <row r="219" spans="26:71" x14ac:dyDescent="0.2"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</row>
    <row r="220" spans="26:71" x14ac:dyDescent="0.2"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</row>
    <row r="221" spans="26:71" x14ac:dyDescent="0.2"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  <c r="AM221" s="224"/>
      <c r="AN221" s="224"/>
      <c r="AO221" s="224"/>
      <c r="AP221" s="224"/>
      <c r="AQ221" s="224"/>
      <c r="AR221" s="224"/>
      <c r="AS221" s="224"/>
      <c r="AT221" s="224"/>
      <c r="AU221" s="224"/>
      <c r="AV221" s="224"/>
      <c r="AW221" s="224"/>
      <c r="AX221" s="224"/>
      <c r="AY221" s="224"/>
      <c r="AZ221" s="224"/>
      <c r="BA221" s="224"/>
      <c r="BB221" s="224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</row>
    <row r="222" spans="26:71" x14ac:dyDescent="0.2"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</row>
    <row r="223" spans="26:71" x14ac:dyDescent="0.2"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</row>
    <row r="224" spans="26:71" x14ac:dyDescent="0.2"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</row>
    <row r="225" spans="26:71" x14ac:dyDescent="0.2"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</row>
    <row r="226" spans="26:71" x14ac:dyDescent="0.2"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</row>
    <row r="227" spans="26:71" x14ac:dyDescent="0.2"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</row>
    <row r="228" spans="26:71" x14ac:dyDescent="0.2"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</row>
    <row r="229" spans="26:71" x14ac:dyDescent="0.2">
      <c r="Z229" s="224"/>
      <c r="AA229" s="224"/>
      <c r="AB229" s="224"/>
      <c r="AC229" s="224"/>
      <c r="AD229" s="224"/>
      <c r="AE229" s="224"/>
      <c r="AF229" s="224"/>
      <c r="AG229" s="224"/>
      <c r="AH229" s="224"/>
      <c r="AI229" s="224"/>
      <c r="AJ229" s="224"/>
      <c r="AK229" s="224"/>
      <c r="AL229" s="224"/>
      <c r="AM229" s="224"/>
      <c r="AN229" s="224"/>
      <c r="AO229" s="224"/>
      <c r="AP229" s="224"/>
      <c r="AQ229" s="224"/>
      <c r="AR229" s="224"/>
      <c r="AS229" s="224"/>
      <c r="AT229" s="224"/>
      <c r="AU229" s="224"/>
      <c r="AV229" s="224"/>
      <c r="AW229" s="224"/>
      <c r="AX229" s="224"/>
      <c r="AY229" s="224"/>
      <c r="AZ229" s="224"/>
      <c r="BA229" s="224"/>
      <c r="BB229" s="224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</row>
    <row r="230" spans="26:71" x14ac:dyDescent="0.2">
      <c r="Z230" s="224"/>
      <c r="AA230" s="224"/>
      <c r="AB230" s="224"/>
      <c r="AC230" s="224"/>
      <c r="AD230" s="224"/>
      <c r="AE230" s="224"/>
      <c r="AF230" s="224"/>
      <c r="AG230" s="224"/>
      <c r="AH230" s="224"/>
      <c r="AI230" s="224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</row>
    <row r="231" spans="26:71" x14ac:dyDescent="0.2">
      <c r="Z231" s="224"/>
      <c r="AA231" s="224"/>
      <c r="AB231" s="224"/>
      <c r="AC231" s="224"/>
      <c r="AD231" s="224"/>
      <c r="AE231" s="224"/>
      <c r="AF231" s="224"/>
      <c r="AG231" s="224"/>
      <c r="AH231" s="224"/>
      <c r="AI231" s="224"/>
      <c r="AJ231" s="224"/>
      <c r="AK231" s="224"/>
      <c r="AL231" s="224"/>
      <c r="AM231" s="224"/>
      <c r="AN231" s="224"/>
      <c r="AO231" s="224"/>
      <c r="AP231" s="224"/>
      <c r="AQ231" s="224"/>
      <c r="AR231" s="224"/>
      <c r="AS231" s="224"/>
      <c r="AT231" s="224"/>
      <c r="AU231" s="224"/>
      <c r="AV231" s="224"/>
      <c r="AW231" s="224"/>
      <c r="AX231" s="224"/>
      <c r="AY231" s="224"/>
      <c r="AZ231" s="224"/>
      <c r="BA231" s="224"/>
      <c r="BB231" s="224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</row>
    <row r="232" spans="26:71" x14ac:dyDescent="0.2"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</row>
    <row r="233" spans="26:71" x14ac:dyDescent="0.2"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</row>
    <row r="234" spans="26:71" x14ac:dyDescent="0.2">
      <c r="Z234" s="224"/>
      <c r="AA234" s="224"/>
      <c r="AB234" s="224"/>
      <c r="AC234" s="224"/>
      <c r="AD234" s="224"/>
      <c r="AE234" s="224"/>
      <c r="AF234" s="224"/>
      <c r="AG234" s="224"/>
      <c r="AH234" s="224"/>
      <c r="AI234" s="224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</row>
    <row r="235" spans="26:71" x14ac:dyDescent="0.2">
      <c r="Z235" s="224"/>
      <c r="AA235" s="224"/>
      <c r="AB235" s="224"/>
      <c r="AC235" s="224"/>
      <c r="AD235" s="224"/>
      <c r="AE235" s="224"/>
      <c r="AF235" s="224"/>
      <c r="AG235" s="224"/>
      <c r="AH235" s="224"/>
      <c r="AI235" s="224"/>
      <c r="AJ235" s="224"/>
      <c r="AK235" s="224"/>
      <c r="AL235" s="224"/>
      <c r="AM235" s="224"/>
      <c r="AN235" s="224"/>
      <c r="AO235" s="224"/>
      <c r="AP235" s="224"/>
      <c r="AQ235" s="224"/>
      <c r="AR235" s="224"/>
      <c r="AS235" s="224"/>
      <c r="AT235" s="224"/>
      <c r="AU235" s="224"/>
      <c r="AV235" s="224"/>
      <c r="AW235" s="224"/>
      <c r="AX235" s="224"/>
      <c r="AY235" s="224"/>
      <c r="AZ235" s="224"/>
      <c r="BA235" s="224"/>
      <c r="BB235" s="224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</row>
    <row r="236" spans="26:71" x14ac:dyDescent="0.2">
      <c r="Z236" s="224"/>
      <c r="AA236" s="224"/>
      <c r="AB236" s="224"/>
      <c r="AC236" s="224"/>
      <c r="AD236" s="224"/>
      <c r="AE236" s="224"/>
      <c r="AF236" s="224"/>
      <c r="AG236" s="224"/>
      <c r="AH236" s="224"/>
      <c r="AI236" s="224"/>
      <c r="AJ236" s="224"/>
      <c r="AK236" s="224"/>
      <c r="AL236" s="224"/>
      <c r="AM236" s="224"/>
      <c r="AN236" s="224"/>
      <c r="AO236" s="224"/>
      <c r="AP236" s="224"/>
      <c r="AQ236" s="224"/>
      <c r="AR236" s="224"/>
      <c r="AS236" s="224"/>
      <c r="AT236" s="224"/>
      <c r="AU236" s="224"/>
      <c r="AV236" s="224"/>
      <c r="AW236" s="224"/>
      <c r="AX236" s="224"/>
      <c r="AY236" s="224"/>
      <c r="AZ236" s="224"/>
      <c r="BA236" s="224"/>
      <c r="BB236" s="224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</row>
    <row r="237" spans="26:71" x14ac:dyDescent="0.2">
      <c r="Z237" s="224"/>
      <c r="AA237" s="224"/>
      <c r="AB237" s="224"/>
      <c r="AC237" s="224"/>
      <c r="AD237" s="224"/>
      <c r="AE237" s="224"/>
      <c r="AF237" s="224"/>
      <c r="AG237" s="224"/>
      <c r="AH237" s="224"/>
      <c r="AI237" s="224"/>
      <c r="AJ237" s="224"/>
      <c r="AK237" s="224"/>
      <c r="AL237" s="224"/>
      <c r="AM237" s="224"/>
      <c r="AN237" s="224"/>
      <c r="AO237" s="224"/>
      <c r="AP237" s="224"/>
      <c r="AQ237" s="224"/>
      <c r="AR237" s="224"/>
      <c r="AS237" s="224"/>
      <c r="AT237" s="224"/>
      <c r="AU237" s="224"/>
      <c r="AV237" s="224"/>
      <c r="AW237" s="224"/>
      <c r="AX237" s="224"/>
      <c r="AY237" s="224"/>
      <c r="AZ237" s="224"/>
      <c r="BA237" s="224"/>
      <c r="BB237" s="224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</row>
    <row r="238" spans="26:71" x14ac:dyDescent="0.2">
      <c r="Z238" s="224"/>
      <c r="AA238" s="224"/>
      <c r="AB238" s="224"/>
      <c r="AC238" s="224"/>
      <c r="AD238" s="224"/>
      <c r="AE238" s="224"/>
      <c r="AF238" s="224"/>
      <c r="AG238" s="224"/>
      <c r="AH238" s="224"/>
      <c r="AI238" s="224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</row>
    <row r="239" spans="26:71" x14ac:dyDescent="0.2">
      <c r="Z239" s="224"/>
      <c r="AA239" s="224"/>
      <c r="AB239" s="224"/>
      <c r="AC239" s="224"/>
      <c r="AD239" s="224"/>
      <c r="AE239" s="224"/>
      <c r="AF239" s="224"/>
      <c r="AG239" s="224"/>
      <c r="AH239" s="224"/>
      <c r="AI239" s="224"/>
      <c r="AJ239" s="224"/>
      <c r="AK239" s="224"/>
      <c r="AL239" s="224"/>
      <c r="AM239" s="224"/>
      <c r="AN239" s="224"/>
      <c r="AO239" s="224"/>
      <c r="AP239" s="224"/>
      <c r="AQ239" s="224"/>
      <c r="AR239" s="224"/>
      <c r="AS239" s="224"/>
      <c r="AT239" s="224"/>
      <c r="AU239" s="224"/>
      <c r="AV239" s="224"/>
      <c r="AW239" s="224"/>
      <c r="AX239" s="224"/>
      <c r="AY239" s="224"/>
      <c r="AZ239" s="224"/>
      <c r="BA239" s="224"/>
      <c r="BB239" s="224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</row>
    <row r="240" spans="26:71" x14ac:dyDescent="0.2">
      <c r="Z240" s="224"/>
      <c r="AA240" s="224"/>
      <c r="AB240" s="224"/>
      <c r="AC240" s="224"/>
      <c r="AD240" s="224"/>
      <c r="AE240" s="224"/>
      <c r="AF240" s="224"/>
      <c r="AG240" s="224"/>
      <c r="AH240" s="224"/>
      <c r="AI240" s="224"/>
      <c r="AJ240" s="224"/>
      <c r="AK240" s="224"/>
      <c r="AL240" s="224"/>
      <c r="AM240" s="224"/>
      <c r="AN240" s="224"/>
      <c r="AO240" s="224"/>
      <c r="AP240" s="224"/>
      <c r="AQ240" s="224"/>
      <c r="AR240" s="224"/>
      <c r="AS240" s="224"/>
      <c r="AT240" s="224"/>
      <c r="AU240" s="224"/>
      <c r="AV240" s="224"/>
      <c r="AW240" s="224"/>
      <c r="AX240" s="224"/>
      <c r="AY240" s="224"/>
      <c r="AZ240" s="224"/>
      <c r="BA240" s="224"/>
      <c r="BB240" s="224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</row>
    <row r="241" spans="26:71" x14ac:dyDescent="0.2">
      <c r="Z241" s="224"/>
      <c r="AA241" s="224"/>
      <c r="AB241" s="224"/>
      <c r="AC241" s="224"/>
      <c r="AD241" s="224"/>
      <c r="AE241" s="224"/>
      <c r="AF241" s="224"/>
      <c r="AG241" s="224"/>
      <c r="AH241" s="224"/>
      <c r="AI241" s="224"/>
      <c r="AJ241" s="224"/>
      <c r="AK241" s="224"/>
      <c r="AL241" s="224"/>
      <c r="AM241" s="224"/>
      <c r="AN241" s="224"/>
      <c r="AO241" s="224"/>
      <c r="AP241" s="224"/>
      <c r="AQ241" s="224"/>
      <c r="AR241" s="224"/>
      <c r="AS241" s="224"/>
      <c r="AT241" s="224"/>
      <c r="AU241" s="224"/>
      <c r="AV241" s="224"/>
      <c r="AW241" s="224"/>
      <c r="AX241" s="224"/>
      <c r="AY241" s="224"/>
      <c r="AZ241" s="224"/>
      <c r="BA241" s="224"/>
      <c r="BB241" s="224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</row>
    <row r="242" spans="26:71" x14ac:dyDescent="0.2">
      <c r="Z242" s="224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</row>
    <row r="243" spans="26:71" x14ac:dyDescent="0.2">
      <c r="Z243" s="224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</row>
    <row r="244" spans="26:71" x14ac:dyDescent="0.2"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</row>
    <row r="245" spans="26:71" x14ac:dyDescent="0.2"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</row>
    <row r="246" spans="26:71" x14ac:dyDescent="0.2"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</row>
    <row r="247" spans="26:71" x14ac:dyDescent="0.2"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</row>
    <row r="248" spans="26:71" x14ac:dyDescent="0.2"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</row>
    <row r="249" spans="26:71" x14ac:dyDescent="0.2"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</row>
    <row r="250" spans="26:71" x14ac:dyDescent="0.2"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</row>
    <row r="251" spans="26:71" x14ac:dyDescent="0.2"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</row>
    <row r="252" spans="26:71" x14ac:dyDescent="0.2"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</row>
    <row r="253" spans="26:71" x14ac:dyDescent="0.2">
      <c r="Z253" s="224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</row>
    <row r="254" spans="26:71" x14ac:dyDescent="0.2">
      <c r="Z254" s="224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</row>
    <row r="255" spans="26:71" x14ac:dyDescent="0.2">
      <c r="Z255" s="224"/>
      <c r="AA255" s="224"/>
      <c r="AB255" s="224"/>
      <c r="AC255" s="224"/>
      <c r="AD255" s="224"/>
      <c r="AE255" s="224"/>
      <c r="AF255" s="224"/>
      <c r="AG255" s="224"/>
      <c r="AH255" s="224"/>
      <c r="AI255" s="224"/>
      <c r="AJ255" s="224"/>
      <c r="AK255" s="224"/>
      <c r="AL255" s="224"/>
      <c r="AM255" s="224"/>
      <c r="AN255" s="224"/>
      <c r="AO255" s="224"/>
      <c r="AP255" s="224"/>
      <c r="AQ255" s="224"/>
      <c r="AR255" s="224"/>
      <c r="AS255" s="224"/>
      <c r="AT255" s="224"/>
      <c r="AU255" s="224"/>
      <c r="AV255" s="224"/>
      <c r="AW255" s="224"/>
      <c r="AX255" s="224"/>
      <c r="AY255" s="224"/>
      <c r="AZ255" s="224"/>
      <c r="BA255" s="224"/>
      <c r="BB255" s="224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</row>
    <row r="256" spans="26:71" x14ac:dyDescent="0.2">
      <c r="Z256" s="224"/>
      <c r="AA256" s="224"/>
      <c r="AB256" s="224"/>
      <c r="AC256" s="224"/>
      <c r="AD256" s="224"/>
      <c r="AE256" s="224"/>
      <c r="AF256" s="224"/>
      <c r="AG256" s="224"/>
      <c r="AH256" s="224"/>
      <c r="AI256" s="224"/>
      <c r="AJ256" s="224"/>
      <c r="AK256" s="224"/>
      <c r="AL256" s="224"/>
      <c r="AM256" s="224"/>
      <c r="AN256" s="224"/>
      <c r="AO256" s="224"/>
      <c r="AP256" s="224"/>
      <c r="AQ256" s="224"/>
      <c r="AR256" s="224"/>
      <c r="AS256" s="224"/>
      <c r="AT256" s="224"/>
      <c r="AU256" s="224"/>
      <c r="AV256" s="224"/>
      <c r="AW256" s="224"/>
      <c r="AX256" s="224"/>
      <c r="AY256" s="224"/>
      <c r="AZ256" s="224"/>
      <c r="BA256" s="224"/>
      <c r="BB256" s="224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</row>
    <row r="257" spans="26:71" x14ac:dyDescent="0.2">
      <c r="Z257" s="224"/>
      <c r="AA257" s="224"/>
      <c r="AB257" s="224"/>
      <c r="AC257" s="224"/>
      <c r="AD257" s="224"/>
      <c r="AE257" s="224"/>
      <c r="AF257" s="224"/>
      <c r="AG257" s="224"/>
      <c r="AH257" s="224"/>
      <c r="AI257" s="224"/>
      <c r="AJ257" s="224"/>
      <c r="AK257" s="224"/>
      <c r="AL257" s="224"/>
      <c r="AM257" s="224"/>
      <c r="AN257" s="224"/>
      <c r="AO257" s="224"/>
      <c r="AP257" s="224"/>
      <c r="AQ257" s="224"/>
      <c r="AR257" s="224"/>
      <c r="AS257" s="224"/>
      <c r="AT257" s="224"/>
      <c r="AU257" s="224"/>
      <c r="AV257" s="224"/>
      <c r="AW257" s="224"/>
      <c r="AX257" s="224"/>
      <c r="AY257" s="224"/>
      <c r="AZ257" s="224"/>
      <c r="BA257" s="224"/>
      <c r="BB257" s="224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</row>
    <row r="258" spans="26:71" x14ac:dyDescent="0.2"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</row>
    <row r="259" spans="26:71" x14ac:dyDescent="0.2"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</row>
    <row r="260" spans="26:71" x14ac:dyDescent="0.2"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</row>
    <row r="261" spans="26:71" x14ac:dyDescent="0.2"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</row>
    <row r="262" spans="26:71" x14ac:dyDescent="0.2"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</row>
    <row r="263" spans="26:71" x14ac:dyDescent="0.2"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</row>
    <row r="264" spans="26:71" x14ac:dyDescent="0.2"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</row>
    <row r="265" spans="26:71" x14ac:dyDescent="0.2"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</row>
    <row r="266" spans="26:71" x14ac:dyDescent="0.2"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</row>
    <row r="267" spans="26:71" x14ac:dyDescent="0.2">
      <c r="Z267" s="224"/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</row>
    <row r="268" spans="26:71" x14ac:dyDescent="0.2"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</row>
    <row r="269" spans="26:71" x14ac:dyDescent="0.2"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</row>
    <row r="270" spans="26:71" x14ac:dyDescent="0.2">
      <c r="Z270" s="224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</row>
    <row r="271" spans="26:71" x14ac:dyDescent="0.2">
      <c r="Z271" s="224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24"/>
      <c r="AK271" s="224"/>
      <c r="AL271" s="224"/>
      <c r="AM271" s="224"/>
      <c r="AN271" s="224"/>
      <c r="AO271" s="224"/>
      <c r="AP271" s="224"/>
      <c r="AQ271" s="224"/>
      <c r="AR271" s="224"/>
      <c r="AS271" s="224"/>
      <c r="AT271" s="224"/>
      <c r="AU271" s="224"/>
      <c r="AV271" s="224"/>
      <c r="AW271" s="224"/>
      <c r="AX271" s="224"/>
      <c r="AY271" s="224"/>
      <c r="AZ271" s="224"/>
      <c r="BA271" s="224"/>
      <c r="BB271" s="224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</row>
    <row r="272" spans="26:71" x14ac:dyDescent="0.2"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</row>
    <row r="273" spans="26:71" x14ac:dyDescent="0.2"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</row>
    <row r="274" spans="26:71" x14ac:dyDescent="0.2"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</row>
    <row r="275" spans="26:71" x14ac:dyDescent="0.2"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</row>
    <row r="276" spans="26:71" x14ac:dyDescent="0.2"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</row>
    <row r="277" spans="26:71" x14ac:dyDescent="0.2">
      <c r="Z277" s="224"/>
      <c r="AA277" s="224"/>
      <c r="AB277" s="224"/>
      <c r="AC277" s="224"/>
      <c r="AD277" s="224"/>
      <c r="AE277" s="224"/>
      <c r="AF277" s="224"/>
      <c r="AG277" s="224"/>
      <c r="AH277" s="224"/>
      <c r="AI277" s="224"/>
      <c r="AJ277" s="224"/>
      <c r="AK277" s="224"/>
      <c r="AL277" s="224"/>
      <c r="AM277" s="224"/>
      <c r="AN277" s="224"/>
      <c r="AO277" s="224"/>
      <c r="AP277" s="224"/>
      <c r="AQ277" s="224"/>
      <c r="AR277" s="224"/>
      <c r="AS277" s="224"/>
      <c r="AT277" s="224"/>
      <c r="AU277" s="224"/>
      <c r="AV277" s="224"/>
      <c r="AW277" s="224"/>
      <c r="AX277" s="224"/>
      <c r="AY277" s="224"/>
      <c r="AZ277" s="224"/>
      <c r="BA277" s="224"/>
      <c r="BB277" s="224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</row>
    <row r="278" spans="26:71" x14ac:dyDescent="0.2">
      <c r="Z278" s="224"/>
      <c r="AA278" s="224"/>
      <c r="AB278" s="224"/>
      <c r="AC278" s="224"/>
      <c r="AD278" s="224"/>
      <c r="AE278" s="224"/>
      <c r="AF278" s="224"/>
      <c r="AG278" s="224"/>
      <c r="AH278" s="224"/>
      <c r="AI278" s="224"/>
      <c r="AJ278" s="224"/>
      <c r="AK278" s="224"/>
      <c r="AL278" s="224"/>
      <c r="AM278" s="224"/>
      <c r="AN278" s="224"/>
      <c r="AO278" s="224"/>
      <c r="AP278" s="224"/>
      <c r="AQ278" s="224"/>
      <c r="AR278" s="224"/>
      <c r="AS278" s="224"/>
      <c r="AT278" s="224"/>
      <c r="AU278" s="224"/>
      <c r="AV278" s="224"/>
      <c r="AW278" s="224"/>
      <c r="AX278" s="224"/>
      <c r="AY278" s="224"/>
      <c r="AZ278" s="224"/>
      <c r="BA278" s="224"/>
      <c r="BB278" s="224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</row>
    <row r="279" spans="26:71" x14ac:dyDescent="0.2">
      <c r="Z279" s="224"/>
      <c r="AA279" s="224"/>
      <c r="AB279" s="224"/>
      <c r="AC279" s="224"/>
      <c r="AD279" s="224"/>
      <c r="AE279" s="224"/>
      <c r="AF279" s="224"/>
      <c r="AG279" s="224"/>
      <c r="AH279" s="224"/>
      <c r="AI279" s="224"/>
      <c r="AJ279" s="224"/>
      <c r="AK279" s="224"/>
      <c r="AL279" s="224"/>
      <c r="AM279" s="224"/>
      <c r="AN279" s="224"/>
      <c r="AO279" s="224"/>
      <c r="AP279" s="224"/>
      <c r="AQ279" s="224"/>
      <c r="AR279" s="224"/>
      <c r="AS279" s="224"/>
      <c r="AT279" s="224"/>
      <c r="AU279" s="224"/>
      <c r="AV279" s="224"/>
      <c r="AW279" s="224"/>
      <c r="AX279" s="224"/>
      <c r="AY279" s="224"/>
      <c r="AZ279" s="224"/>
      <c r="BA279" s="224"/>
      <c r="BB279" s="224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</row>
    <row r="280" spans="26:71" x14ac:dyDescent="0.2">
      <c r="Z280" s="224"/>
      <c r="AA280" s="224"/>
      <c r="AB280" s="224"/>
      <c r="AC280" s="224"/>
      <c r="AD280" s="224"/>
      <c r="AE280" s="224"/>
      <c r="AF280" s="224"/>
      <c r="AG280" s="224"/>
      <c r="AH280" s="224"/>
      <c r="AI280" s="224"/>
      <c r="AJ280" s="224"/>
      <c r="AK280" s="224"/>
      <c r="AL280" s="224"/>
      <c r="AM280" s="224"/>
      <c r="AN280" s="224"/>
      <c r="AO280" s="224"/>
      <c r="AP280" s="224"/>
      <c r="AQ280" s="224"/>
      <c r="AR280" s="224"/>
      <c r="AS280" s="224"/>
      <c r="AT280" s="224"/>
      <c r="AU280" s="224"/>
      <c r="AV280" s="224"/>
      <c r="AW280" s="224"/>
      <c r="AX280" s="224"/>
      <c r="AY280" s="224"/>
      <c r="AZ280" s="224"/>
      <c r="BA280" s="224"/>
      <c r="BB280" s="224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</row>
    <row r="281" spans="26:71" x14ac:dyDescent="0.2">
      <c r="Z281" s="224"/>
      <c r="AA281" s="224"/>
      <c r="AB281" s="224"/>
      <c r="AC281" s="224"/>
      <c r="AD281" s="224"/>
      <c r="AE281" s="224"/>
      <c r="AF281" s="224"/>
      <c r="AG281" s="224"/>
      <c r="AH281" s="224"/>
      <c r="AI281" s="224"/>
      <c r="AJ281" s="224"/>
      <c r="AK281" s="224"/>
      <c r="AL281" s="224"/>
      <c r="AM281" s="224"/>
      <c r="AN281" s="224"/>
      <c r="AO281" s="224"/>
      <c r="AP281" s="224"/>
      <c r="AQ281" s="224"/>
      <c r="AR281" s="224"/>
      <c r="AS281" s="224"/>
      <c r="AT281" s="224"/>
      <c r="AU281" s="224"/>
      <c r="AV281" s="224"/>
      <c r="AW281" s="224"/>
      <c r="AX281" s="224"/>
      <c r="AY281" s="224"/>
      <c r="AZ281" s="224"/>
      <c r="BA281" s="224"/>
      <c r="BB281" s="224"/>
      <c r="BC281" s="224"/>
      <c r="BD281" s="224"/>
      <c r="BE281" s="224"/>
      <c r="BF281" s="224"/>
      <c r="BG281" s="224"/>
      <c r="BH281" s="224"/>
      <c r="BI281" s="224"/>
      <c r="BJ281" s="224"/>
      <c r="BK281" s="224"/>
      <c r="BL281" s="224"/>
      <c r="BM281" s="224"/>
      <c r="BN281" s="224"/>
      <c r="BO281" s="224"/>
      <c r="BP281" s="224"/>
      <c r="BQ281" s="224"/>
      <c r="BR281" s="224"/>
      <c r="BS281" s="224"/>
    </row>
    <row r="282" spans="26:71" x14ac:dyDescent="0.2">
      <c r="Z282" s="224"/>
      <c r="AA282" s="224"/>
      <c r="AB282" s="224"/>
      <c r="AC282" s="224"/>
      <c r="AD282" s="224"/>
      <c r="AE282" s="224"/>
      <c r="AF282" s="224"/>
      <c r="AG282" s="224"/>
      <c r="AH282" s="224"/>
      <c r="AI282" s="224"/>
      <c r="AJ282" s="224"/>
      <c r="AK282" s="224"/>
      <c r="AL282" s="224"/>
      <c r="AM282" s="224"/>
      <c r="AN282" s="224"/>
      <c r="AO282" s="224"/>
      <c r="AP282" s="224"/>
      <c r="AQ282" s="224"/>
      <c r="AR282" s="224"/>
      <c r="AS282" s="224"/>
      <c r="AT282" s="224"/>
      <c r="AU282" s="224"/>
      <c r="AV282" s="224"/>
      <c r="AW282" s="224"/>
      <c r="AX282" s="224"/>
      <c r="AY282" s="224"/>
      <c r="AZ282" s="224"/>
      <c r="BA282" s="224"/>
      <c r="BB282" s="224"/>
      <c r="BC282" s="224"/>
      <c r="BD282" s="224"/>
      <c r="BE282" s="224"/>
      <c r="BF282" s="224"/>
      <c r="BG282" s="224"/>
      <c r="BH282" s="224"/>
      <c r="BI282" s="224"/>
      <c r="BJ282" s="224"/>
      <c r="BK282" s="224"/>
      <c r="BL282" s="224"/>
      <c r="BM282" s="224"/>
      <c r="BN282" s="224"/>
      <c r="BO282" s="224"/>
      <c r="BP282" s="224"/>
      <c r="BQ282" s="224"/>
      <c r="BR282" s="224"/>
      <c r="BS282" s="224"/>
    </row>
    <row r="283" spans="26:71" x14ac:dyDescent="0.2">
      <c r="Z283" s="224"/>
      <c r="AA283" s="224"/>
      <c r="AB283" s="224"/>
      <c r="AC283" s="224"/>
      <c r="AD283" s="224"/>
      <c r="AE283" s="224"/>
      <c r="AF283" s="224"/>
      <c r="AG283" s="224"/>
      <c r="AH283" s="224"/>
      <c r="AI283" s="224"/>
      <c r="AJ283" s="224"/>
      <c r="AK283" s="224"/>
      <c r="AL283" s="224"/>
      <c r="AM283" s="224"/>
      <c r="AN283" s="224"/>
      <c r="AO283" s="224"/>
      <c r="AP283" s="224"/>
      <c r="AQ283" s="224"/>
      <c r="AR283" s="224"/>
      <c r="AS283" s="224"/>
      <c r="AT283" s="224"/>
      <c r="AU283" s="224"/>
      <c r="AV283" s="224"/>
      <c r="AW283" s="224"/>
      <c r="AX283" s="224"/>
      <c r="AY283" s="224"/>
      <c r="AZ283" s="224"/>
      <c r="BA283" s="224"/>
      <c r="BB283" s="224"/>
      <c r="BC283" s="224"/>
      <c r="BD283" s="224"/>
      <c r="BE283" s="224"/>
      <c r="BF283" s="224"/>
      <c r="BG283" s="224"/>
      <c r="BH283" s="224"/>
      <c r="BI283" s="224"/>
      <c r="BJ283" s="224"/>
      <c r="BK283" s="224"/>
      <c r="BL283" s="224"/>
      <c r="BM283" s="224"/>
      <c r="BN283" s="224"/>
      <c r="BO283" s="224"/>
      <c r="BP283" s="224"/>
      <c r="BQ283" s="224"/>
      <c r="BR283" s="224"/>
      <c r="BS283" s="224"/>
    </row>
    <row r="284" spans="26:71" x14ac:dyDescent="0.2">
      <c r="Z284" s="224"/>
      <c r="AA284" s="224"/>
      <c r="AB284" s="224"/>
      <c r="AC284" s="224"/>
      <c r="AD284" s="224"/>
      <c r="AE284" s="224"/>
      <c r="AF284" s="224"/>
      <c r="AG284" s="224"/>
      <c r="AH284" s="224"/>
      <c r="AI284" s="224"/>
      <c r="AJ284" s="224"/>
      <c r="AK284" s="224"/>
      <c r="AL284" s="224"/>
      <c r="AM284" s="224"/>
      <c r="AN284" s="224"/>
      <c r="AO284" s="224"/>
      <c r="AP284" s="224"/>
      <c r="AQ284" s="224"/>
      <c r="AR284" s="224"/>
      <c r="AS284" s="224"/>
      <c r="AT284" s="224"/>
      <c r="AU284" s="224"/>
      <c r="AV284" s="224"/>
      <c r="AW284" s="224"/>
      <c r="AX284" s="224"/>
      <c r="AY284" s="224"/>
      <c r="AZ284" s="224"/>
      <c r="BA284" s="224"/>
      <c r="BB284" s="224"/>
      <c r="BC284" s="224"/>
      <c r="BD284" s="224"/>
      <c r="BE284" s="224"/>
      <c r="BF284" s="224"/>
      <c r="BG284" s="224"/>
      <c r="BH284" s="224"/>
      <c r="BI284" s="224"/>
      <c r="BJ284" s="224"/>
      <c r="BK284" s="224"/>
      <c r="BL284" s="224"/>
      <c r="BM284" s="224"/>
      <c r="BN284" s="224"/>
      <c r="BO284" s="224"/>
      <c r="BP284" s="224"/>
      <c r="BQ284" s="224"/>
      <c r="BR284" s="224"/>
      <c r="BS284" s="224"/>
    </row>
    <row r="285" spans="26:71" x14ac:dyDescent="0.2">
      <c r="Z285" s="224"/>
      <c r="AA285" s="224"/>
      <c r="AB285" s="224"/>
      <c r="AC285" s="224"/>
      <c r="AD285" s="224"/>
      <c r="AE285" s="224"/>
      <c r="AF285" s="224"/>
      <c r="AG285" s="224"/>
      <c r="AH285" s="224"/>
      <c r="AI285" s="224"/>
      <c r="AJ285" s="224"/>
      <c r="AK285" s="224"/>
      <c r="AL285" s="224"/>
      <c r="AM285" s="224"/>
      <c r="AN285" s="224"/>
      <c r="AO285" s="224"/>
      <c r="AP285" s="224"/>
      <c r="AQ285" s="224"/>
      <c r="AR285" s="224"/>
      <c r="AS285" s="224"/>
      <c r="AT285" s="224"/>
      <c r="AU285" s="224"/>
      <c r="AV285" s="224"/>
      <c r="AW285" s="224"/>
      <c r="AX285" s="224"/>
      <c r="AY285" s="224"/>
      <c r="AZ285" s="224"/>
      <c r="BA285" s="224"/>
      <c r="BB285" s="224"/>
      <c r="BC285" s="224"/>
      <c r="BD285" s="224"/>
      <c r="BE285" s="224"/>
      <c r="BF285" s="224"/>
      <c r="BG285" s="224"/>
      <c r="BH285" s="224"/>
      <c r="BI285" s="224"/>
      <c r="BJ285" s="224"/>
      <c r="BK285" s="224"/>
      <c r="BL285" s="224"/>
      <c r="BM285" s="224"/>
      <c r="BN285" s="224"/>
      <c r="BO285" s="224"/>
      <c r="BP285" s="224"/>
      <c r="BQ285" s="224"/>
      <c r="BR285" s="224"/>
      <c r="BS285" s="224"/>
    </row>
    <row r="286" spans="26:71" x14ac:dyDescent="0.2"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4"/>
      <c r="BN286" s="224"/>
      <c r="BO286" s="224"/>
      <c r="BP286" s="224"/>
      <c r="BQ286" s="224"/>
      <c r="BR286" s="224"/>
      <c r="BS286" s="224"/>
    </row>
    <row r="287" spans="26:71" x14ac:dyDescent="0.2"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</row>
    <row r="288" spans="26:71" x14ac:dyDescent="0.2"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4"/>
      <c r="BN288" s="224"/>
      <c r="BO288" s="224"/>
      <c r="BP288" s="224"/>
      <c r="BQ288" s="224"/>
      <c r="BR288" s="224"/>
      <c r="BS288" s="224"/>
    </row>
    <row r="289" spans="26:71" x14ac:dyDescent="0.2"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4"/>
      <c r="BN289" s="224"/>
      <c r="BO289" s="224"/>
      <c r="BP289" s="224"/>
      <c r="BQ289" s="224"/>
      <c r="BR289" s="224"/>
      <c r="BS289" s="224"/>
    </row>
    <row r="290" spans="26:71" x14ac:dyDescent="0.2"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4"/>
      <c r="BN290" s="224"/>
      <c r="BO290" s="224"/>
      <c r="BP290" s="224"/>
      <c r="BQ290" s="224"/>
      <c r="BR290" s="224"/>
      <c r="BS290" s="224"/>
    </row>
    <row r="291" spans="26:71" x14ac:dyDescent="0.2">
      <c r="Z291" s="224"/>
      <c r="AA291" s="224"/>
      <c r="AB291" s="224"/>
      <c r="AC291" s="224"/>
      <c r="AD291" s="224"/>
      <c r="AE291" s="224"/>
      <c r="AF291" s="224"/>
      <c r="AG291" s="224"/>
      <c r="AH291" s="224"/>
      <c r="AI291" s="224"/>
      <c r="AJ291" s="224"/>
      <c r="AK291" s="224"/>
      <c r="AL291" s="224"/>
      <c r="AM291" s="224"/>
      <c r="AN291" s="224"/>
      <c r="AO291" s="224"/>
      <c r="AP291" s="224"/>
      <c r="AQ291" s="224"/>
      <c r="AR291" s="224"/>
      <c r="AS291" s="224"/>
      <c r="AT291" s="224"/>
      <c r="AU291" s="224"/>
      <c r="AV291" s="224"/>
      <c r="AW291" s="224"/>
      <c r="AX291" s="224"/>
      <c r="AY291" s="224"/>
      <c r="AZ291" s="224"/>
      <c r="BA291" s="224"/>
      <c r="BB291" s="224"/>
      <c r="BC291" s="224"/>
      <c r="BD291" s="224"/>
      <c r="BE291" s="224"/>
      <c r="BF291" s="224"/>
      <c r="BG291" s="224"/>
      <c r="BH291" s="224"/>
      <c r="BI291" s="224"/>
      <c r="BJ291" s="224"/>
      <c r="BK291" s="224"/>
      <c r="BL291" s="224"/>
      <c r="BM291" s="224"/>
      <c r="BN291" s="224"/>
      <c r="BO291" s="224"/>
      <c r="BP291" s="224"/>
      <c r="BQ291" s="224"/>
      <c r="BR291" s="224"/>
      <c r="BS291" s="224"/>
    </row>
    <row r="292" spans="26:71" x14ac:dyDescent="0.2">
      <c r="Z292" s="224"/>
      <c r="AA292" s="224"/>
      <c r="AB292" s="224"/>
      <c r="AC292" s="224"/>
      <c r="AD292" s="224"/>
      <c r="AE292" s="224"/>
      <c r="AF292" s="224"/>
      <c r="AG292" s="224"/>
      <c r="AH292" s="224"/>
      <c r="AI292" s="224"/>
      <c r="AJ292" s="224"/>
      <c r="AK292" s="224"/>
      <c r="AL292" s="224"/>
      <c r="AM292" s="224"/>
      <c r="AN292" s="224"/>
      <c r="AO292" s="224"/>
      <c r="AP292" s="224"/>
      <c r="AQ292" s="224"/>
      <c r="AR292" s="224"/>
      <c r="AS292" s="224"/>
      <c r="AT292" s="224"/>
      <c r="AU292" s="224"/>
      <c r="AV292" s="224"/>
      <c r="AW292" s="224"/>
      <c r="AX292" s="224"/>
      <c r="AY292" s="224"/>
      <c r="AZ292" s="224"/>
      <c r="BA292" s="224"/>
      <c r="BB292" s="224"/>
      <c r="BC292" s="224"/>
      <c r="BD292" s="224"/>
      <c r="BE292" s="224"/>
      <c r="BF292" s="224"/>
      <c r="BG292" s="224"/>
      <c r="BH292" s="224"/>
      <c r="BI292" s="224"/>
      <c r="BJ292" s="224"/>
      <c r="BK292" s="224"/>
      <c r="BL292" s="224"/>
      <c r="BM292" s="224"/>
      <c r="BN292" s="224"/>
      <c r="BO292" s="224"/>
      <c r="BP292" s="224"/>
      <c r="BQ292" s="224"/>
      <c r="BR292" s="224"/>
      <c r="BS292" s="224"/>
    </row>
    <row r="293" spans="26:71" x14ac:dyDescent="0.2">
      <c r="Z293" s="224"/>
      <c r="AA293" s="224"/>
      <c r="AB293" s="224"/>
      <c r="AC293" s="224"/>
      <c r="AD293" s="224"/>
      <c r="AE293" s="224"/>
      <c r="AF293" s="224"/>
      <c r="AG293" s="224"/>
      <c r="AH293" s="224"/>
      <c r="AI293" s="224"/>
      <c r="AJ293" s="224"/>
      <c r="AK293" s="224"/>
      <c r="AL293" s="224"/>
      <c r="AM293" s="224"/>
      <c r="AN293" s="224"/>
      <c r="AO293" s="224"/>
      <c r="AP293" s="224"/>
      <c r="AQ293" s="224"/>
      <c r="AR293" s="224"/>
      <c r="AS293" s="224"/>
      <c r="AT293" s="224"/>
      <c r="AU293" s="224"/>
      <c r="AV293" s="224"/>
      <c r="AW293" s="224"/>
      <c r="AX293" s="224"/>
      <c r="AY293" s="224"/>
      <c r="AZ293" s="224"/>
      <c r="BA293" s="224"/>
      <c r="BB293" s="224"/>
      <c r="BC293" s="224"/>
      <c r="BD293" s="224"/>
      <c r="BE293" s="224"/>
      <c r="BF293" s="224"/>
      <c r="BG293" s="224"/>
      <c r="BH293" s="224"/>
      <c r="BI293" s="224"/>
      <c r="BJ293" s="224"/>
      <c r="BK293" s="224"/>
      <c r="BL293" s="224"/>
      <c r="BM293" s="224"/>
      <c r="BN293" s="224"/>
      <c r="BO293" s="224"/>
      <c r="BP293" s="224"/>
      <c r="BQ293" s="224"/>
      <c r="BR293" s="224"/>
      <c r="BS293" s="224"/>
    </row>
    <row r="294" spans="26:71" x14ac:dyDescent="0.2">
      <c r="Z294" s="224"/>
      <c r="AA294" s="224"/>
      <c r="AB294" s="224"/>
      <c r="AC294" s="224"/>
      <c r="AD294" s="224"/>
      <c r="AE294" s="224"/>
      <c r="AF294" s="224"/>
      <c r="AG294" s="224"/>
      <c r="AH294" s="224"/>
      <c r="AI294" s="224"/>
      <c r="AJ294" s="224"/>
      <c r="AK294" s="224"/>
      <c r="AL294" s="224"/>
      <c r="AM294" s="224"/>
      <c r="AN294" s="224"/>
      <c r="AO294" s="224"/>
      <c r="AP294" s="224"/>
      <c r="AQ294" s="224"/>
      <c r="AR294" s="224"/>
      <c r="AS294" s="224"/>
      <c r="AT294" s="224"/>
      <c r="AU294" s="224"/>
      <c r="AV294" s="224"/>
      <c r="AW294" s="224"/>
      <c r="AX294" s="224"/>
      <c r="AY294" s="224"/>
      <c r="AZ294" s="224"/>
      <c r="BA294" s="224"/>
      <c r="BB294" s="224"/>
      <c r="BC294" s="224"/>
      <c r="BD294" s="224"/>
      <c r="BE294" s="224"/>
      <c r="BF294" s="224"/>
      <c r="BG294" s="224"/>
      <c r="BH294" s="224"/>
      <c r="BI294" s="224"/>
      <c r="BJ294" s="224"/>
      <c r="BK294" s="224"/>
      <c r="BL294" s="224"/>
      <c r="BM294" s="224"/>
      <c r="BN294" s="224"/>
      <c r="BO294" s="224"/>
      <c r="BP294" s="224"/>
      <c r="BQ294" s="224"/>
      <c r="BR294" s="224"/>
      <c r="BS294" s="224"/>
    </row>
    <row r="295" spans="26:71" x14ac:dyDescent="0.2">
      <c r="Z295" s="224"/>
      <c r="AA295" s="224"/>
      <c r="AB295" s="224"/>
      <c r="AC295" s="224"/>
      <c r="AD295" s="224"/>
      <c r="AE295" s="224"/>
      <c r="AF295" s="224"/>
      <c r="AG295" s="224"/>
      <c r="AH295" s="224"/>
      <c r="AI295" s="224"/>
      <c r="AJ295" s="224"/>
      <c r="AK295" s="224"/>
      <c r="AL295" s="224"/>
      <c r="AM295" s="224"/>
      <c r="AN295" s="224"/>
      <c r="AO295" s="224"/>
      <c r="AP295" s="224"/>
      <c r="AQ295" s="224"/>
      <c r="AR295" s="224"/>
      <c r="AS295" s="224"/>
      <c r="AT295" s="224"/>
      <c r="AU295" s="224"/>
      <c r="AV295" s="224"/>
      <c r="AW295" s="224"/>
      <c r="AX295" s="224"/>
      <c r="AY295" s="224"/>
      <c r="AZ295" s="224"/>
      <c r="BA295" s="224"/>
      <c r="BB295" s="224"/>
      <c r="BC295" s="224"/>
      <c r="BD295" s="224"/>
      <c r="BE295" s="224"/>
      <c r="BF295" s="224"/>
      <c r="BG295" s="224"/>
      <c r="BH295" s="224"/>
      <c r="BI295" s="224"/>
      <c r="BJ295" s="224"/>
      <c r="BK295" s="224"/>
      <c r="BL295" s="224"/>
      <c r="BM295" s="224"/>
      <c r="BN295" s="224"/>
      <c r="BO295" s="224"/>
      <c r="BP295" s="224"/>
      <c r="BQ295" s="224"/>
      <c r="BR295" s="224"/>
      <c r="BS295" s="224"/>
    </row>
    <row r="296" spans="26:71" x14ac:dyDescent="0.2">
      <c r="Z296" s="224"/>
      <c r="AA296" s="224"/>
      <c r="AB296" s="224"/>
      <c r="AC296" s="224"/>
      <c r="AD296" s="224"/>
      <c r="AE296" s="224"/>
      <c r="AF296" s="224"/>
      <c r="AG296" s="224"/>
      <c r="AH296" s="224"/>
      <c r="AI296" s="224"/>
      <c r="AJ296" s="224"/>
      <c r="AK296" s="224"/>
      <c r="AL296" s="224"/>
      <c r="AM296" s="224"/>
      <c r="AN296" s="224"/>
      <c r="AO296" s="224"/>
      <c r="AP296" s="224"/>
      <c r="AQ296" s="224"/>
      <c r="AR296" s="224"/>
      <c r="AS296" s="224"/>
      <c r="AT296" s="224"/>
      <c r="AU296" s="224"/>
      <c r="AV296" s="224"/>
      <c r="AW296" s="224"/>
      <c r="AX296" s="224"/>
      <c r="AY296" s="224"/>
      <c r="AZ296" s="224"/>
      <c r="BA296" s="224"/>
      <c r="BB296" s="224"/>
      <c r="BC296" s="224"/>
      <c r="BD296" s="224"/>
      <c r="BE296" s="224"/>
      <c r="BF296" s="224"/>
      <c r="BG296" s="224"/>
      <c r="BH296" s="224"/>
      <c r="BI296" s="224"/>
      <c r="BJ296" s="224"/>
      <c r="BK296" s="224"/>
      <c r="BL296" s="224"/>
      <c r="BM296" s="224"/>
      <c r="BN296" s="224"/>
      <c r="BO296" s="224"/>
      <c r="BP296" s="224"/>
      <c r="BQ296" s="224"/>
      <c r="BR296" s="224"/>
      <c r="BS296" s="224"/>
    </row>
    <row r="297" spans="26:71" x14ac:dyDescent="0.2">
      <c r="Z297" s="224"/>
      <c r="AA297" s="224"/>
      <c r="AB297" s="224"/>
      <c r="AC297" s="224"/>
      <c r="AD297" s="224"/>
      <c r="AE297" s="224"/>
      <c r="AF297" s="224"/>
      <c r="AG297" s="224"/>
      <c r="AH297" s="224"/>
      <c r="AI297" s="224"/>
      <c r="AJ297" s="224"/>
      <c r="AK297" s="224"/>
      <c r="AL297" s="224"/>
      <c r="AM297" s="224"/>
      <c r="AN297" s="224"/>
      <c r="AO297" s="224"/>
      <c r="AP297" s="224"/>
      <c r="AQ297" s="224"/>
      <c r="AR297" s="224"/>
      <c r="AS297" s="224"/>
      <c r="AT297" s="224"/>
      <c r="AU297" s="224"/>
      <c r="AV297" s="224"/>
      <c r="AW297" s="224"/>
      <c r="AX297" s="224"/>
      <c r="AY297" s="224"/>
      <c r="AZ297" s="224"/>
      <c r="BA297" s="224"/>
      <c r="BB297" s="224"/>
      <c r="BC297" s="224"/>
      <c r="BD297" s="224"/>
      <c r="BE297" s="224"/>
      <c r="BF297" s="224"/>
      <c r="BG297" s="224"/>
      <c r="BH297" s="224"/>
      <c r="BI297" s="224"/>
      <c r="BJ297" s="224"/>
      <c r="BK297" s="224"/>
      <c r="BL297" s="224"/>
      <c r="BM297" s="224"/>
      <c r="BN297" s="224"/>
      <c r="BO297" s="224"/>
      <c r="BP297" s="224"/>
      <c r="BQ297" s="224"/>
      <c r="BR297" s="224"/>
      <c r="BS297" s="224"/>
    </row>
    <row r="298" spans="26:71" x14ac:dyDescent="0.2">
      <c r="Z298" s="224"/>
      <c r="AA298" s="224"/>
      <c r="AB298" s="224"/>
      <c r="AC298" s="224"/>
      <c r="AD298" s="224"/>
      <c r="AE298" s="224"/>
      <c r="AF298" s="224"/>
      <c r="AG298" s="224"/>
      <c r="AH298" s="224"/>
      <c r="AI298" s="224"/>
      <c r="AJ298" s="224"/>
      <c r="AK298" s="224"/>
      <c r="AL298" s="224"/>
      <c r="AM298" s="224"/>
      <c r="AN298" s="224"/>
      <c r="AO298" s="224"/>
      <c r="AP298" s="224"/>
      <c r="AQ298" s="224"/>
      <c r="AR298" s="224"/>
      <c r="AS298" s="224"/>
      <c r="AT298" s="224"/>
      <c r="AU298" s="224"/>
      <c r="AV298" s="224"/>
      <c r="AW298" s="224"/>
      <c r="AX298" s="224"/>
      <c r="AY298" s="224"/>
      <c r="AZ298" s="224"/>
      <c r="BA298" s="224"/>
      <c r="BB298" s="224"/>
      <c r="BC298" s="224"/>
      <c r="BD298" s="224"/>
      <c r="BE298" s="224"/>
      <c r="BF298" s="224"/>
      <c r="BG298" s="224"/>
      <c r="BH298" s="224"/>
      <c r="BI298" s="224"/>
      <c r="BJ298" s="224"/>
      <c r="BK298" s="224"/>
      <c r="BL298" s="224"/>
      <c r="BM298" s="224"/>
      <c r="BN298" s="224"/>
      <c r="BO298" s="224"/>
      <c r="BP298" s="224"/>
      <c r="BQ298" s="224"/>
      <c r="BR298" s="224"/>
      <c r="BS298" s="224"/>
    </row>
    <row r="299" spans="26:71" x14ac:dyDescent="0.2">
      <c r="Z299" s="224"/>
      <c r="AA299" s="224"/>
      <c r="AB299" s="224"/>
      <c r="AC299" s="224"/>
      <c r="AD299" s="224"/>
      <c r="AE299" s="224"/>
      <c r="AF299" s="224"/>
      <c r="AG299" s="224"/>
      <c r="AH299" s="224"/>
      <c r="AI299" s="224"/>
      <c r="AJ299" s="224"/>
      <c r="AK299" s="224"/>
      <c r="AL299" s="224"/>
      <c r="AM299" s="224"/>
      <c r="AN299" s="224"/>
      <c r="AO299" s="224"/>
      <c r="AP299" s="224"/>
      <c r="AQ299" s="224"/>
      <c r="AR299" s="224"/>
      <c r="AS299" s="224"/>
      <c r="AT299" s="224"/>
      <c r="AU299" s="224"/>
      <c r="AV299" s="224"/>
      <c r="AW299" s="224"/>
      <c r="AX299" s="224"/>
      <c r="AY299" s="224"/>
      <c r="AZ299" s="224"/>
      <c r="BA299" s="224"/>
      <c r="BB299" s="224"/>
      <c r="BC299" s="224"/>
      <c r="BD299" s="224"/>
      <c r="BE299" s="224"/>
      <c r="BF299" s="224"/>
      <c r="BG299" s="224"/>
      <c r="BH299" s="224"/>
      <c r="BI299" s="224"/>
      <c r="BJ299" s="224"/>
      <c r="BK299" s="224"/>
      <c r="BL299" s="224"/>
      <c r="BM299" s="224"/>
      <c r="BN299" s="224"/>
      <c r="BO299" s="224"/>
      <c r="BP299" s="224"/>
      <c r="BQ299" s="224"/>
      <c r="BR299" s="224"/>
      <c r="BS299" s="224"/>
    </row>
    <row r="300" spans="26:71" x14ac:dyDescent="0.2"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4"/>
      <c r="BN300" s="224"/>
      <c r="BO300" s="224"/>
      <c r="BP300" s="224"/>
      <c r="BQ300" s="224"/>
      <c r="BR300" s="224"/>
      <c r="BS300" s="224"/>
    </row>
    <row r="301" spans="26:71" x14ac:dyDescent="0.2"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4"/>
      <c r="BN301" s="224"/>
      <c r="BO301" s="224"/>
      <c r="BP301" s="224"/>
      <c r="BQ301" s="224"/>
      <c r="BR301" s="224"/>
      <c r="BS301" s="224"/>
    </row>
    <row r="302" spans="26:71" x14ac:dyDescent="0.2"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</row>
    <row r="303" spans="26:71" x14ac:dyDescent="0.2"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4"/>
      <c r="BN303" s="224"/>
      <c r="BO303" s="224"/>
      <c r="BP303" s="224"/>
      <c r="BQ303" s="224"/>
      <c r="BR303" s="224"/>
      <c r="BS303" s="224"/>
    </row>
    <row r="304" spans="26:71" x14ac:dyDescent="0.2"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4"/>
      <c r="BN304" s="224"/>
      <c r="BO304" s="224"/>
      <c r="BP304" s="224"/>
      <c r="BQ304" s="224"/>
      <c r="BR304" s="224"/>
      <c r="BS304" s="224"/>
    </row>
    <row r="305" spans="26:71" x14ac:dyDescent="0.2">
      <c r="Z305" s="224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24"/>
      <c r="AK305" s="224"/>
      <c r="AL305" s="224"/>
      <c r="AM305" s="224"/>
      <c r="AN305" s="224"/>
      <c r="AO305" s="224"/>
      <c r="AP305" s="224"/>
      <c r="AQ305" s="224"/>
      <c r="AR305" s="224"/>
      <c r="AS305" s="224"/>
      <c r="AT305" s="224"/>
      <c r="AU305" s="224"/>
      <c r="AV305" s="224"/>
      <c r="AW305" s="224"/>
      <c r="AX305" s="224"/>
      <c r="AY305" s="224"/>
      <c r="AZ305" s="224"/>
      <c r="BA305" s="224"/>
      <c r="BB305" s="224"/>
      <c r="BC305" s="224"/>
      <c r="BD305" s="224"/>
      <c r="BE305" s="224"/>
      <c r="BF305" s="224"/>
      <c r="BG305" s="224"/>
      <c r="BH305" s="224"/>
      <c r="BI305" s="224"/>
      <c r="BJ305" s="224"/>
      <c r="BK305" s="224"/>
      <c r="BL305" s="224"/>
      <c r="BM305" s="224"/>
      <c r="BN305" s="224"/>
      <c r="BO305" s="224"/>
      <c r="BP305" s="224"/>
      <c r="BQ305" s="224"/>
      <c r="BR305" s="224"/>
      <c r="BS305" s="224"/>
    </row>
    <row r="306" spans="26:71" x14ac:dyDescent="0.2">
      <c r="Z306" s="224"/>
      <c r="AA306" s="224"/>
      <c r="AB306" s="224"/>
      <c r="AC306" s="224"/>
      <c r="AD306" s="224"/>
      <c r="AE306" s="224"/>
      <c r="AF306" s="224"/>
      <c r="AG306" s="224"/>
      <c r="AH306" s="224"/>
      <c r="AI306" s="224"/>
      <c r="AJ306" s="224"/>
      <c r="AK306" s="224"/>
      <c r="AL306" s="224"/>
      <c r="AM306" s="224"/>
      <c r="AN306" s="224"/>
      <c r="AO306" s="224"/>
      <c r="AP306" s="224"/>
      <c r="AQ306" s="224"/>
      <c r="AR306" s="224"/>
      <c r="AS306" s="224"/>
      <c r="AT306" s="224"/>
      <c r="AU306" s="224"/>
      <c r="AV306" s="224"/>
      <c r="AW306" s="224"/>
      <c r="AX306" s="224"/>
      <c r="AY306" s="224"/>
      <c r="AZ306" s="224"/>
      <c r="BA306" s="224"/>
      <c r="BB306" s="224"/>
      <c r="BC306" s="224"/>
      <c r="BD306" s="224"/>
      <c r="BE306" s="224"/>
      <c r="BF306" s="224"/>
      <c r="BG306" s="224"/>
      <c r="BH306" s="224"/>
      <c r="BI306" s="224"/>
      <c r="BJ306" s="224"/>
      <c r="BK306" s="224"/>
      <c r="BL306" s="224"/>
      <c r="BM306" s="224"/>
      <c r="BN306" s="224"/>
      <c r="BO306" s="224"/>
      <c r="BP306" s="224"/>
      <c r="BQ306" s="224"/>
      <c r="BR306" s="224"/>
      <c r="BS306" s="224"/>
    </row>
    <row r="307" spans="26:71" x14ac:dyDescent="0.2">
      <c r="Z307" s="224"/>
      <c r="AA307" s="224"/>
      <c r="AB307" s="224"/>
      <c r="AC307" s="224"/>
      <c r="AD307" s="224"/>
      <c r="AE307" s="224"/>
      <c r="AF307" s="224"/>
      <c r="AG307" s="224"/>
      <c r="AH307" s="224"/>
      <c r="AI307" s="224"/>
      <c r="AJ307" s="224"/>
      <c r="AK307" s="224"/>
      <c r="AL307" s="224"/>
      <c r="AM307" s="224"/>
      <c r="AN307" s="224"/>
      <c r="AO307" s="224"/>
      <c r="AP307" s="224"/>
      <c r="AQ307" s="224"/>
      <c r="AR307" s="224"/>
      <c r="AS307" s="224"/>
      <c r="AT307" s="224"/>
      <c r="AU307" s="224"/>
      <c r="AV307" s="224"/>
      <c r="AW307" s="224"/>
      <c r="AX307" s="224"/>
      <c r="AY307" s="224"/>
      <c r="AZ307" s="224"/>
      <c r="BA307" s="224"/>
      <c r="BB307" s="224"/>
      <c r="BC307" s="224"/>
      <c r="BD307" s="224"/>
      <c r="BE307" s="224"/>
      <c r="BF307" s="224"/>
      <c r="BG307" s="224"/>
      <c r="BH307" s="224"/>
      <c r="BI307" s="224"/>
      <c r="BJ307" s="224"/>
      <c r="BK307" s="224"/>
      <c r="BL307" s="224"/>
      <c r="BM307" s="224"/>
      <c r="BN307" s="224"/>
      <c r="BO307" s="224"/>
      <c r="BP307" s="224"/>
      <c r="BQ307" s="224"/>
      <c r="BR307" s="224"/>
      <c r="BS307" s="224"/>
    </row>
    <row r="308" spans="26:71" x14ac:dyDescent="0.2">
      <c r="Z308" s="224"/>
      <c r="AA308" s="224"/>
      <c r="AB308" s="224"/>
      <c r="AC308" s="224"/>
      <c r="AD308" s="224"/>
      <c r="AE308" s="224"/>
      <c r="AF308" s="224"/>
      <c r="AG308" s="224"/>
      <c r="AH308" s="224"/>
      <c r="AI308" s="224"/>
      <c r="AJ308" s="224"/>
      <c r="AK308" s="224"/>
      <c r="AL308" s="224"/>
      <c r="AM308" s="224"/>
      <c r="AN308" s="224"/>
      <c r="AO308" s="224"/>
      <c r="AP308" s="224"/>
      <c r="AQ308" s="224"/>
      <c r="AR308" s="224"/>
      <c r="AS308" s="224"/>
      <c r="AT308" s="224"/>
      <c r="AU308" s="224"/>
      <c r="AV308" s="224"/>
      <c r="AW308" s="224"/>
      <c r="AX308" s="224"/>
      <c r="AY308" s="224"/>
      <c r="AZ308" s="224"/>
      <c r="BA308" s="224"/>
      <c r="BB308" s="224"/>
      <c r="BC308" s="224"/>
      <c r="BD308" s="224"/>
      <c r="BE308" s="224"/>
      <c r="BF308" s="224"/>
      <c r="BG308" s="224"/>
      <c r="BH308" s="224"/>
      <c r="BI308" s="224"/>
      <c r="BJ308" s="224"/>
      <c r="BK308" s="224"/>
      <c r="BL308" s="224"/>
      <c r="BM308" s="224"/>
      <c r="BN308" s="224"/>
      <c r="BO308" s="224"/>
      <c r="BP308" s="224"/>
      <c r="BQ308" s="224"/>
      <c r="BR308" s="224"/>
      <c r="BS308" s="224"/>
    </row>
    <row r="309" spans="26:71" x14ac:dyDescent="0.2">
      <c r="Z309" s="224"/>
      <c r="AA309" s="224"/>
      <c r="AB309" s="224"/>
      <c r="AC309" s="224"/>
      <c r="AD309" s="224"/>
      <c r="AE309" s="224"/>
      <c r="AF309" s="224"/>
      <c r="AG309" s="224"/>
      <c r="AH309" s="224"/>
      <c r="AI309" s="224"/>
      <c r="AJ309" s="224"/>
      <c r="AK309" s="224"/>
      <c r="AL309" s="224"/>
      <c r="AM309" s="224"/>
      <c r="AN309" s="224"/>
      <c r="AO309" s="224"/>
      <c r="AP309" s="224"/>
      <c r="AQ309" s="224"/>
      <c r="AR309" s="224"/>
      <c r="AS309" s="224"/>
      <c r="AT309" s="224"/>
      <c r="AU309" s="224"/>
      <c r="AV309" s="224"/>
      <c r="AW309" s="224"/>
      <c r="AX309" s="224"/>
      <c r="AY309" s="224"/>
      <c r="AZ309" s="224"/>
      <c r="BA309" s="224"/>
      <c r="BB309" s="224"/>
      <c r="BC309" s="224"/>
      <c r="BD309" s="224"/>
      <c r="BE309" s="224"/>
      <c r="BF309" s="224"/>
      <c r="BG309" s="224"/>
      <c r="BH309" s="224"/>
      <c r="BI309" s="224"/>
      <c r="BJ309" s="224"/>
      <c r="BK309" s="224"/>
      <c r="BL309" s="224"/>
      <c r="BM309" s="224"/>
      <c r="BN309" s="224"/>
      <c r="BO309" s="224"/>
      <c r="BP309" s="224"/>
      <c r="BQ309" s="224"/>
      <c r="BR309" s="224"/>
      <c r="BS309" s="224"/>
    </row>
    <row r="310" spans="26:71" x14ac:dyDescent="0.2">
      <c r="Z310" s="224"/>
      <c r="AA310" s="224"/>
      <c r="AB310" s="224"/>
      <c r="AC310" s="224"/>
      <c r="AD310" s="224"/>
      <c r="AE310" s="224"/>
      <c r="AF310" s="224"/>
      <c r="AG310" s="224"/>
      <c r="AH310" s="224"/>
      <c r="AI310" s="224"/>
      <c r="AJ310" s="224"/>
      <c r="AK310" s="224"/>
      <c r="AL310" s="224"/>
      <c r="AM310" s="224"/>
      <c r="AN310" s="224"/>
      <c r="AO310" s="224"/>
      <c r="AP310" s="224"/>
      <c r="AQ310" s="224"/>
      <c r="AR310" s="224"/>
      <c r="AS310" s="224"/>
      <c r="AT310" s="224"/>
      <c r="AU310" s="224"/>
      <c r="AV310" s="224"/>
      <c r="AW310" s="224"/>
      <c r="AX310" s="224"/>
      <c r="AY310" s="224"/>
      <c r="AZ310" s="224"/>
      <c r="BA310" s="224"/>
      <c r="BB310" s="224"/>
      <c r="BC310" s="224"/>
      <c r="BD310" s="224"/>
      <c r="BE310" s="224"/>
      <c r="BF310" s="224"/>
      <c r="BG310" s="224"/>
      <c r="BH310" s="224"/>
      <c r="BI310" s="224"/>
      <c r="BJ310" s="224"/>
      <c r="BK310" s="224"/>
      <c r="BL310" s="224"/>
      <c r="BM310" s="224"/>
      <c r="BN310" s="224"/>
      <c r="BO310" s="224"/>
      <c r="BP310" s="224"/>
      <c r="BQ310" s="224"/>
      <c r="BR310" s="224"/>
      <c r="BS310" s="224"/>
    </row>
    <row r="311" spans="26:71" x14ac:dyDescent="0.2">
      <c r="Z311" s="224"/>
      <c r="AA311" s="224"/>
      <c r="AB311" s="224"/>
      <c r="AC311" s="224"/>
      <c r="AD311" s="224"/>
      <c r="AE311" s="224"/>
      <c r="AF311" s="224"/>
      <c r="AG311" s="224"/>
      <c r="AH311" s="224"/>
      <c r="AI311" s="224"/>
      <c r="AJ311" s="224"/>
      <c r="AK311" s="224"/>
      <c r="AL311" s="224"/>
      <c r="AM311" s="224"/>
      <c r="AN311" s="224"/>
      <c r="AO311" s="224"/>
      <c r="AP311" s="224"/>
      <c r="AQ311" s="224"/>
      <c r="AR311" s="224"/>
      <c r="AS311" s="224"/>
      <c r="AT311" s="224"/>
      <c r="AU311" s="224"/>
      <c r="AV311" s="224"/>
      <c r="AW311" s="224"/>
      <c r="AX311" s="224"/>
      <c r="AY311" s="224"/>
      <c r="AZ311" s="224"/>
      <c r="BA311" s="224"/>
      <c r="BB311" s="224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</row>
    <row r="312" spans="26:71" x14ac:dyDescent="0.2">
      <c r="Z312" s="224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24"/>
      <c r="AK312" s="224"/>
      <c r="AL312" s="224"/>
      <c r="AM312" s="224"/>
      <c r="AN312" s="224"/>
      <c r="AO312" s="224"/>
      <c r="AP312" s="224"/>
      <c r="AQ312" s="224"/>
      <c r="AR312" s="224"/>
      <c r="AS312" s="224"/>
      <c r="AT312" s="224"/>
      <c r="AU312" s="224"/>
      <c r="AV312" s="224"/>
      <c r="AW312" s="224"/>
      <c r="AX312" s="224"/>
      <c r="AY312" s="224"/>
      <c r="AZ312" s="224"/>
      <c r="BA312" s="224"/>
      <c r="BB312" s="224"/>
      <c r="BC312" s="224"/>
      <c r="BD312" s="224"/>
      <c r="BE312" s="224"/>
      <c r="BF312" s="224"/>
      <c r="BG312" s="224"/>
      <c r="BH312" s="224"/>
      <c r="BI312" s="224"/>
      <c r="BJ312" s="224"/>
      <c r="BK312" s="224"/>
      <c r="BL312" s="224"/>
      <c r="BM312" s="224"/>
      <c r="BN312" s="224"/>
      <c r="BO312" s="224"/>
      <c r="BP312" s="224"/>
      <c r="BQ312" s="224"/>
      <c r="BR312" s="224"/>
      <c r="BS312" s="224"/>
    </row>
    <row r="313" spans="26:71" x14ac:dyDescent="0.2"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  <c r="AY313" s="224"/>
      <c r="AZ313" s="224"/>
      <c r="BA313" s="224"/>
      <c r="BB313" s="224"/>
      <c r="BC313" s="224"/>
      <c r="BD313" s="224"/>
      <c r="BE313" s="224"/>
      <c r="BF313" s="224"/>
      <c r="BG313" s="224"/>
      <c r="BH313" s="224"/>
      <c r="BI313" s="224"/>
      <c r="BJ313" s="224"/>
      <c r="BK313" s="224"/>
      <c r="BL313" s="224"/>
      <c r="BM313" s="224"/>
      <c r="BN313" s="224"/>
      <c r="BO313" s="224"/>
      <c r="BP313" s="224"/>
      <c r="BQ313" s="224"/>
      <c r="BR313" s="224"/>
      <c r="BS313" s="224"/>
    </row>
    <row r="314" spans="26:71" x14ac:dyDescent="0.2"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4"/>
      <c r="BN314" s="224"/>
      <c r="BO314" s="224"/>
      <c r="BP314" s="224"/>
      <c r="BQ314" s="224"/>
      <c r="BR314" s="224"/>
      <c r="BS314" s="224"/>
    </row>
    <row r="315" spans="26:71" x14ac:dyDescent="0.2"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4"/>
      <c r="BN315" s="224"/>
      <c r="BO315" s="224"/>
      <c r="BP315" s="224"/>
      <c r="BQ315" s="224"/>
      <c r="BR315" s="224"/>
      <c r="BS315" s="224"/>
    </row>
    <row r="316" spans="26:71" x14ac:dyDescent="0.2"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4"/>
      <c r="BN316" s="224"/>
      <c r="BO316" s="224"/>
      <c r="BP316" s="224"/>
      <c r="BQ316" s="224"/>
      <c r="BR316" s="224"/>
      <c r="BS316" s="224"/>
    </row>
    <row r="317" spans="26:71" x14ac:dyDescent="0.2"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4"/>
      <c r="BN317" s="224"/>
      <c r="BO317" s="224"/>
      <c r="BP317" s="224"/>
      <c r="BQ317" s="224"/>
      <c r="BR317" s="224"/>
      <c r="BS317" s="224"/>
    </row>
    <row r="318" spans="26:71" x14ac:dyDescent="0.2"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4"/>
      <c r="BN318" s="224"/>
      <c r="BO318" s="224"/>
      <c r="BP318" s="224"/>
      <c r="BQ318" s="224"/>
      <c r="BR318" s="224"/>
      <c r="BS318" s="224"/>
    </row>
    <row r="319" spans="26:71" x14ac:dyDescent="0.2">
      <c r="Z319" s="224"/>
      <c r="AA319" s="224"/>
      <c r="AB319" s="224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4"/>
      <c r="BN319" s="224"/>
      <c r="BO319" s="224"/>
      <c r="BP319" s="224"/>
      <c r="BQ319" s="224"/>
      <c r="BR319" s="224"/>
      <c r="BS319" s="224"/>
    </row>
    <row r="320" spans="26:71" x14ac:dyDescent="0.2"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</row>
    <row r="321" spans="26:71" x14ac:dyDescent="0.2">
      <c r="Z321" s="224"/>
      <c r="AA321" s="224"/>
      <c r="AB321" s="224"/>
      <c r="AC321" s="224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</row>
    <row r="322" spans="26:71" x14ac:dyDescent="0.2">
      <c r="Z322" s="224"/>
      <c r="AA322" s="224"/>
      <c r="AB322" s="224"/>
      <c r="AC322" s="224"/>
      <c r="AD322" s="224"/>
      <c r="AE322" s="224"/>
      <c r="AF322" s="224"/>
      <c r="AG322" s="224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224"/>
      <c r="BN322" s="224"/>
      <c r="BO322" s="224"/>
      <c r="BP322" s="224"/>
      <c r="BQ322" s="224"/>
      <c r="BR322" s="224"/>
      <c r="BS322" s="224"/>
    </row>
    <row r="323" spans="26:71" x14ac:dyDescent="0.2">
      <c r="Z323" s="224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</row>
    <row r="324" spans="26:71" x14ac:dyDescent="0.2">
      <c r="Z324" s="224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4"/>
      <c r="BN324" s="224"/>
      <c r="BO324" s="224"/>
      <c r="BP324" s="224"/>
      <c r="BQ324" s="224"/>
      <c r="BR324" s="224"/>
      <c r="BS324" s="224"/>
    </row>
    <row r="325" spans="26:71" x14ac:dyDescent="0.2">
      <c r="Z325" s="224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24"/>
      <c r="AK325" s="224"/>
      <c r="AL325" s="224"/>
      <c r="AM325" s="224"/>
      <c r="AN325" s="224"/>
      <c r="AO325" s="224"/>
      <c r="AP325" s="224"/>
      <c r="AQ325" s="224"/>
      <c r="AR325" s="224"/>
      <c r="AS325" s="224"/>
      <c r="AT325" s="224"/>
      <c r="AU325" s="224"/>
      <c r="AV325" s="224"/>
      <c r="AW325" s="224"/>
      <c r="AX325" s="224"/>
      <c r="AY325" s="224"/>
      <c r="AZ325" s="224"/>
      <c r="BA325" s="224"/>
      <c r="BB325" s="224"/>
      <c r="BC325" s="224"/>
      <c r="BD325" s="224"/>
      <c r="BE325" s="224"/>
      <c r="BF325" s="224"/>
      <c r="BG325" s="224"/>
      <c r="BH325" s="224"/>
      <c r="BI325" s="224"/>
      <c r="BJ325" s="224"/>
      <c r="BK325" s="224"/>
      <c r="BL325" s="224"/>
      <c r="BM325" s="224"/>
      <c r="BN325" s="224"/>
      <c r="BO325" s="224"/>
      <c r="BP325" s="224"/>
      <c r="BQ325" s="224"/>
      <c r="BR325" s="224"/>
      <c r="BS325" s="224"/>
    </row>
    <row r="326" spans="26:71" x14ac:dyDescent="0.2"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24"/>
      <c r="BN326" s="224"/>
      <c r="BO326" s="224"/>
      <c r="BP326" s="224"/>
      <c r="BQ326" s="224"/>
      <c r="BR326" s="224"/>
      <c r="BS326" s="224"/>
    </row>
    <row r="327" spans="26:71" x14ac:dyDescent="0.2"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24"/>
      <c r="BN327" s="224"/>
      <c r="BO327" s="224"/>
      <c r="BP327" s="224"/>
      <c r="BQ327" s="224"/>
      <c r="BR327" s="224"/>
      <c r="BS327" s="224"/>
    </row>
    <row r="328" spans="26:71" x14ac:dyDescent="0.2"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4"/>
      <c r="BN328" s="224"/>
      <c r="BO328" s="224"/>
      <c r="BP328" s="224"/>
      <c r="BQ328" s="224"/>
      <c r="BR328" s="224"/>
      <c r="BS328" s="224"/>
    </row>
    <row r="329" spans="26:71" x14ac:dyDescent="0.2"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4"/>
      <c r="BN329" s="224"/>
      <c r="BO329" s="224"/>
      <c r="BP329" s="224"/>
      <c r="BQ329" s="224"/>
      <c r="BR329" s="224"/>
      <c r="BS329" s="224"/>
    </row>
    <row r="330" spans="26:71" x14ac:dyDescent="0.2"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4"/>
      <c r="BN330" s="224"/>
      <c r="BO330" s="224"/>
      <c r="BP330" s="224"/>
      <c r="BQ330" s="224"/>
      <c r="BR330" s="224"/>
      <c r="BS330" s="224"/>
    </row>
    <row r="331" spans="26:71" x14ac:dyDescent="0.2"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4"/>
      <c r="BN331" s="224"/>
      <c r="BO331" s="224"/>
      <c r="BP331" s="224"/>
      <c r="BQ331" s="224"/>
      <c r="BR331" s="224"/>
      <c r="BS331" s="224"/>
    </row>
    <row r="332" spans="26:71" x14ac:dyDescent="0.2"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</row>
    <row r="333" spans="26:71" x14ac:dyDescent="0.2"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4"/>
      <c r="BN333" s="224"/>
      <c r="BO333" s="224"/>
      <c r="BP333" s="224"/>
      <c r="BQ333" s="224"/>
      <c r="BR333" s="224"/>
      <c r="BS333" s="224"/>
    </row>
    <row r="334" spans="26:71" x14ac:dyDescent="0.2"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4"/>
      <c r="BN334" s="224"/>
      <c r="BO334" s="224"/>
      <c r="BP334" s="224"/>
      <c r="BQ334" s="224"/>
      <c r="BR334" s="224"/>
      <c r="BS334" s="224"/>
    </row>
    <row r="335" spans="26:71" x14ac:dyDescent="0.2"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4"/>
      <c r="BN335" s="224"/>
      <c r="BO335" s="224"/>
      <c r="BP335" s="224"/>
      <c r="BQ335" s="224"/>
      <c r="BR335" s="224"/>
      <c r="BS335" s="224"/>
    </row>
    <row r="336" spans="26:71" x14ac:dyDescent="0.2"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4"/>
      <c r="BN336" s="224"/>
      <c r="BO336" s="224"/>
      <c r="BP336" s="224"/>
      <c r="BQ336" s="224"/>
      <c r="BR336" s="224"/>
      <c r="BS336" s="224"/>
    </row>
    <row r="337" spans="26:71" x14ac:dyDescent="0.2"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4"/>
      <c r="BN337" s="224"/>
      <c r="BO337" s="224"/>
      <c r="BP337" s="224"/>
      <c r="BQ337" s="224"/>
      <c r="BR337" s="224"/>
      <c r="BS337" s="224"/>
    </row>
    <row r="338" spans="26:71" x14ac:dyDescent="0.2"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4"/>
      <c r="BN338" s="224"/>
      <c r="BO338" s="224"/>
      <c r="BP338" s="224"/>
      <c r="BQ338" s="224"/>
      <c r="BR338" s="224"/>
      <c r="BS338" s="224"/>
    </row>
    <row r="339" spans="26:71" x14ac:dyDescent="0.2"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24"/>
      <c r="AK339" s="224"/>
      <c r="AL339" s="224"/>
      <c r="AM339" s="224"/>
      <c r="AN339" s="224"/>
      <c r="AO339" s="224"/>
      <c r="AP339" s="224"/>
      <c r="AQ339" s="224"/>
      <c r="AR339" s="224"/>
      <c r="AS339" s="224"/>
      <c r="AT339" s="224"/>
      <c r="AU339" s="224"/>
      <c r="AV339" s="224"/>
      <c r="AW339" s="224"/>
      <c r="AX339" s="224"/>
      <c r="AY339" s="224"/>
      <c r="AZ339" s="224"/>
      <c r="BA339" s="224"/>
      <c r="BB339" s="224"/>
      <c r="BC339" s="224"/>
      <c r="BD339" s="224"/>
      <c r="BE339" s="224"/>
      <c r="BF339" s="224"/>
      <c r="BG339" s="224"/>
      <c r="BH339" s="224"/>
      <c r="BI339" s="224"/>
      <c r="BJ339" s="224"/>
      <c r="BK339" s="224"/>
      <c r="BL339" s="224"/>
      <c r="BM339" s="224"/>
      <c r="BN339" s="224"/>
      <c r="BO339" s="224"/>
      <c r="BP339" s="224"/>
      <c r="BQ339" s="224"/>
      <c r="BR339" s="224"/>
      <c r="BS339" s="224"/>
    </row>
    <row r="340" spans="26:71" x14ac:dyDescent="0.2">
      <c r="Z340" s="224"/>
      <c r="AA340" s="224"/>
      <c r="AB340" s="224"/>
      <c r="AC340" s="224"/>
      <c r="AD340" s="224"/>
      <c r="AE340" s="224"/>
      <c r="AF340" s="224"/>
      <c r="AG340" s="224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4"/>
      <c r="AR340" s="224"/>
      <c r="AS340" s="224"/>
      <c r="AT340" s="224"/>
      <c r="AU340" s="224"/>
      <c r="AV340" s="224"/>
      <c r="AW340" s="224"/>
      <c r="AX340" s="224"/>
      <c r="AY340" s="224"/>
      <c r="AZ340" s="224"/>
      <c r="BA340" s="224"/>
      <c r="BB340" s="224"/>
      <c r="BC340" s="224"/>
      <c r="BD340" s="224"/>
      <c r="BE340" s="224"/>
      <c r="BF340" s="224"/>
      <c r="BG340" s="224"/>
      <c r="BH340" s="224"/>
      <c r="BI340" s="224"/>
      <c r="BJ340" s="224"/>
      <c r="BK340" s="224"/>
      <c r="BL340" s="224"/>
      <c r="BM340" s="224"/>
      <c r="BN340" s="224"/>
      <c r="BO340" s="224"/>
      <c r="BP340" s="224"/>
      <c r="BQ340" s="224"/>
      <c r="BR340" s="224"/>
      <c r="BS340" s="224"/>
    </row>
    <row r="341" spans="26:71" x14ac:dyDescent="0.2">
      <c r="Z341" s="224"/>
      <c r="AA341" s="224"/>
      <c r="AB341" s="224"/>
      <c r="AC341" s="224"/>
      <c r="AD341" s="224"/>
      <c r="AE341" s="224"/>
      <c r="AF341" s="224"/>
      <c r="AG341" s="224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4"/>
      <c r="AR341" s="224"/>
      <c r="AS341" s="224"/>
      <c r="AT341" s="224"/>
      <c r="AU341" s="224"/>
      <c r="AV341" s="224"/>
      <c r="AW341" s="224"/>
      <c r="AX341" s="224"/>
      <c r="AY341" s="224"/>
      <c r="AZ341" s="224"/>
      <c r="BA341" s="224"/>
      <c r="BB341" s="224"/>
      <c r="BC341" s="224"/>
      <c r="BD341" s="224"/>
      <c r="BE341" s="224"/>
      <c r="BF341" s="224"/>
      <c r="BG341" s="224"/>
      <c r="BH341" s="224"/>
      <c r="BI341" s="224"/>
      <c r="BJ341" s="224"/>
      <c r="BK341" s="224"/>
      <c r="BL341" s="224"/>
      <c r="BM341" s="224"/>
      <c r="BN341" s="224"/>
      <c r="BO341" s="224"/>
      <c r="BP341" s="224"/>
      <c r="BQ341" s="224"/>
      <c r="BR341" s="224"/>
      <c r="BS341" s="224"/>
    </row>
    <row r="342" spans="26:71" x14ac:dyDescent="0.2"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4"/>
      <c r="BN342" s="224"/>
      <c r="BO342" s="224"/>
      <c r="BP342" s="224"/>
      <c r="BQ342" s="224"/>
      <c r="BR342" s="224"/>
      <c r="BS342" s="224"/>
    </row>
    <row r="343" spans="26:71" x14ac:dyDescent="0.2"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</row>
    <row r="344" spans="26:71" x14ac:dyDescent="0.2"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4"/>
      <c r="BN344" s="224"/>
      <c r="BO344" s="224"/>
      <c r="BP344" s="224"/>
      <c r="BQ344" s="224"/>
      <c r="BR344" s="224"/>
      <c r="BS344" s="224"/>
    </row>
    <row r="345" spans="26:71" x14ac:dyDescent="0.2"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4"/>
      <c r="BN345" s="224"/>
      <c r="BO345" s="224"/>
      <c r="BP345" s="224"/>
      <c r="BQ345" s="224"/>
      <c r="BR345" s="224"/>
      <c r="BS345" s="224"/>
    </row>
    <row r="346" spans="26:71" x14ac:dyDescent="0.2"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4"/>
      <c r="BN346" s="224"/>
      <c r="BO346" s="224"/>
      <c r="BP346" s="224"/>
      <c r="BQ346" s="224"/>
      <c r="BR346" s="224"/>
      <c r="BS346" s="224"/>
    </row>
    <row r="347" spans="26:71" x14ac:dyDescent="0.2">
      <c r="Z347" s="224"/>
      <c r="AA347" s="224"/>
      <c r="AB347" s="224"/>
      <c r="AC347" s="224"/>
      <c r="AD347" s="224"/>
      <c r="AE347" s="224"/>
      <c r="AF347" s="224"/>
      <c r="AG347" s="224"/>
      <c r="AH347" s="224"/>
      <c r="AI347" s="224"/>
      <c r="AJ347" s="224"/>
      <c r="AK347" s="224"/>
      <c r="AL347" s="224"/>
      <c r="AM347" s="224"/>
      <c r="AN347" s="224"/>
      <c r="AO347" s="224"/>
      <c r="AP347" s="224"/>
      <c r="AQ347" s="224"/>
      <c r="AR347" s="224"/>
      <c r="AS347" s="224"/>
      <c r="AT347" s="224"/>
      <c r="AU347" s="224"/>
      <c r="AV347" s="224"/>
      <c r="AW347" s="224"/>
      <c r="AX347" s="224"/>
      <c r="AY347" s="224"/>
      <c r="AZ347" s="224"/>
      <c r="BA347" s="224"/>
      <c r="BB347" s="224"/>
      <c r="BC347" s="224"/>
      <c r="BD347" s="224"/>
      <c r="BE347" s="224"/>
      <c r="BF347" s="224"/>
      <c r="BG347" s="224"/>
      <c r="BH347" s="224"/>
      <c r="BI347" s="224"/>
      <c r="BJ347" s="224"/>
      <c r="BK347" s="224"/>
      <c r="BL347" s="224"/>
      <c r="BM347" s="224"/>
      <c r="BN347" s="224"/>
      <c r="BO347" s="224"/>
      <c r="BP347" s="224"/>
      <c r="BQ347" s="224"/>
      <c r="BR347" s="224"/>
      <c r="BS347" s="224"/>
    </row>
    <row r="348" spans="26:71" x14ac:dyDescent="0.2">
      <c r="Z348" s="224"/>
      <c r="AA348" s="224"/>
      <c r="AB348" s="224"/>
      <c r="AC348" s="224"/>
      <c r="AD348" s="224"/>
      <c r="AE348" s="224"/>
      <c r="AF348" s="224"/>
      <c r="AG348" s="224"/>
      <c r="AH348" s="224"/>
      <c r="AI348" s="224"/>
      <c r="AJ348" s="224"/>
      <c r="AK348" s="224"/>
      <c r="AL348" s="224"/>
      <c r="AM348" s="224"/>
      <c r="AN348" s="224"/>
      <c r="AO348" s="224"/>
      <c r="AP348" s="224"/>
      <c r="AQ348" s="224"/>
      <c r="AR348" s="224"/>
      <c r="AS348" s="224"/>
      <c r="AT348" s="224"/>
      <c r="AU348" s="224"/>
      <c r="AV348" s="224"/>
      <c r="AW348" s="224"/>
      <c r="AX348" s="224"/>
      <c r="AY348" s="224"/>
      <c r="AZ348" s="224"/>
      <c r="BA348" s="224"/>
      <c r="BB348" s="224"/>
      <c r="BC348" s="224"/>
      <c r="BD348" s="224"/>
      <c r="BE348" s="224"/>
      <c r="BF348" s="224"/>
      <c r="BG348" s="224"/>
      <c r="BH348" s="224"/>
      <c r="BI348" s="224"/>
      <c r="BJ348" s="224"/>
      <c r="BK348" s="224"/>
      <c r="BL348" s="224"/>
      <c r="BM348" s="224"/>
      <c r="BN348" s="224"/>
      <c r="BO348" s="224"/>
      <c r="BP348" s="224"/>
      <c r="BQ348" s="224"/>
      <c r="BR348" s="224"/>
      <c r="BS348" s="224"/>
    </row>
    <row r="349" spans="26:71" x14ac:dyDescent="0.2"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24"/>
      <c r="BN349" s="224"/>
      <c r="BO349" s="224"/>
      <c r="BP349" s="224"/>
      <c r="BQ349" s="224"/>
      <c r="BR349" s="224"/>
      <c r="BS349" s="224"/>
    </row>
    <row r="350" spans="26:71" x14ac:dyDescent="0.2"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24"/>
      <c r="BN350" s="224"/>
      <c r="BO350" s="224"/>
      <c r="BP350" s="224"/>
      <c r="BQ350" s="224"/>
      <c r="BR350" s="224"/>
      <c r="BS350" s="224"/>
    </row>
    <row r="351" spans="26:71" x14ac:dyDescent="0.2"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24"/>
      <c r="BN351" s="224"/>
      <c r="BO351" s="224"/>
      <c r="BP351" s="224"/>
      <c r="BQ351" s="224"/>
      <c r="BR351" s="224"/>
      <c r="BS351" s="224"/>
    </row>
    <row r="352" spans="26:71" x14ac:dyDescent="0.2">
      <c r="Z352" s="224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24"/>
      <c r="AK352" s="224"/>
      <c r="AL352" s="224"/>
      <c r="AM352" s="224"/>
      <c r="AN352" s="224"/>
      <c r="AO352" s="224"/>
      <c r="AP352" s="224"/>
      <c r="AQ352" s="224"/>
      <c r="AR352" s="224"/>
      <c r="AS352" s="224"/>
      <c r="AT352" s="224"/>
      <c r="AU352" s="224"/>
      <c r="AV352" s="224"/>
      <c r="AW352" s="224"/>
      <c r="AX352" s="224"/>
      <c r="AY352" s="224"/>
      <c r="AZ352" s="224"/>
      <c r="BA352" s="224"/>
      <c r="BB352" s="224"/>
      <c r="BC352" s="224"/>
      <c r="BD352" s="224"/>
      <c r="BE352" s="224"/>
      <c r="BF352" s="224"/>
      <c r="BG352" s="224"/>
      <c r="BH352" s="224"/>
      <c r="BI352" s="224"/>
      <c r="BJ352" s="224"/>
      <c r="BK352" s="224"/>
      <c r="BL352" s="224"/>
      <c r="BM352" s="224"/>
      <c r="BN352" s="224"/>
      <c r="BO352" s="224"/>
      <c r="BP352" s="224"/>
      <c r="BQ352" s="224"/>
      <c r="BR352" s="224"/>
      <c r="BS352" s="224"/>
    </row>
    <row r="353" spans="26:71" x14ac:dyDescent="0.2">
      <c r="Z353" s="224"/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24"/>
      <c r="AK353" s="224"/>
      <c r="AL353" s="224"/>
      <c r="AM353" s="224"/>
      <c r="AN353" s="224"/>
      <c r="AO353" s="224"/>
      <c r="AP353" s="224"/>
      <c r="AQ353" s="224"/>
      <c r="AR353" s="224"/>
      <c r="AS353" s="224"/>
      <c r="AT353" s="224"/>
      <c r="AU353" s="224"/>
      <c r="AV353" s="224"/>
      <c r="AW353" s="224"/>
      <c r="AX353" s="224"/>
      <c r="AY353" s="224"/>
      <c r="AZ353" s="224"/>
      <c r="BA353" s="224"/>
      <c r="BB353" s="224"/>
      <c r="BC353" s="224"/>
      <c r="BD353" s="224"/>
      <c r="BE353" s="224"/>
      <c r="BF353" s="224"/>
      <c r="BG353" s="224"/>
      <c r="BH353" s="224"/>
      <c r="BI353" s="224"/>
      <c r="BJ353" s="224"/>
      <c r="BK353" s="224"/>
      <c r="BL353" s="224"/>
      <c r="BM353" s="224"/>
      <c r="BN353" s="224"/>
      <c r="BO353" s="224"/>
      <c r="BP353" s="224"/>
      <c r="BQ353" s="224"/>
      <c r="BR353" s="224"/>
      <c r="BS353" s="224"/>
    </row>
    <row r="354" spans="26:71" x14ac:dyDescent="0.2"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4"/>
      <c r="BN354" s="224"/>
      <c r="BO354" s="224"/>
      <c r="BP354" s="224"/>
      <c r="BQ354" s="224"/>
      <c r="BR354" s="224"/>
      <c r="BS354" s="224"/>
    </row>
    <row r="355" spans="26:71" x14ac:dyDescent="0.2"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4"/>
      <c r="BN355" s="224"/>
      <c r="BO355" s="224"/>
      <c r="BP355" s="224"/>
      <c r="BQ355" s="224"/>
      <c r="BR355" s="224"/>
      <c r="BS355" s="224"/>
    </row>
    <row r="356" spans="26:71" x14ac:dyDescent="0.2"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</row>
    <row r="357" spans="26:71" x14ac:dyDescent="0.2"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4"/>
      <c r="BN357" s="224"/>
      <c r="BO357" s="224"/>
      <c r="BP357" s="224"/>
      <c r="BQ357" s="224"/>
      <c r="BR357" s="224"/>
      <c r="BS357" s="224"/>
    </row>
    <row r="358" spans="26:71" x14ac:dyDescent="0.2"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4"/>
      <c r="BN358" s="224"/>
      <c r="BO358" s="224"/>
      <c r="BP358" s="224"/>
      <c r="BQ358" s="224"/>
      <c r="BR358" s="224"/>
      <c r="BS358" s="224"/>
    </row>
    <row r="359" spans="26:71" x14ac:dyDescent="0.2"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</row>
    <row r="360" spans="26:71" x14ac:dyDescent="0.2"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4"/>
      <c r="BN360" s="224"/>
      <c r="BO360" s="224"/>
      <c r="BP360" s="224"/>
      <c r="BQ360" s="224"/>
      <c r="BR360" s="224"/>
      <c r="BS360" s="224"/>
    </row>
    <row r="361" spans="26:71" x14ac:dyDescent="0.2"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4"/>
      <c r="BN361" s="224"/>
      <c r="BO361" s="224"/>
      <c r="BP361" s="224"/>
      <c r="BQ361" s="224"/>
      <c r="BR361" s="224"/>
      <c r="BS361" s="224"/>
    </row>
    <row r="362" spans="26:71" x14ac:dyDescent="0.2">
      <c r="Z362" s="224"/>
      <c r="AA362" s="224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4"/>
      <c r="BN362" s="224"/>
      <c r="BO362" s="224"/>
      <c r="BP362" s="224"/>
      <c r="BQ362" s="224"/>
      <c r="BR362" s="224"/>
      <c r="BS362" s="224"/>
    </row>
    <row r="363" spans="26:71" x14ac:dyDescent="0.2"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224"/>
      <c r="BN363" s="224"/>
      <c r="BO363" s="224"/>
      <c r="BP363" s="224"/>
      <c r="BQ363" s="224"/>
      <c r="BR363" s="224"/>
      <c r="BS363" s="224"/>
    </row>
    <row r="364" spans="26:71" x14ac:dyDescent="0.2">
      <c r="Z364" s="224"/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24"/>
      <c r="AK364" s="224"/>
      <c r="AL364" s="224"/>
      <c r="AM364" s="224"/>
      <c r="AN364" s="224"/>
      <c r="AO364" s="224"/>
      <c r="AP364" s="224"/>
      <c r="AQ364" s="224"/>
      <c r="AR364" s="224"/>
      <c r="AS364" s="224"/>
      <c r="AT364" s="224"/>
      <c r="AU364" s="224"/>
      <c r="AV364" s="224"/>
      <c r="AW364" s="224"/>
      <c r="AX364" s="224"/>
      <c r="AY364" s="224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4"/>
      <c r="BN364" s="224"/>
      <c r="BO364" s="224"/>
      <c r="BP364" s="224"/>
      <c r="BQ364" s="224"/>
      <c r="BR364" s="224"/>
      <c r="BS364" s="224"/>
    </row>
    <row r="365" spans="26:71" x14ac:dyDescent="0.2">
      <c r="Z365" s="224"/>
      <c r="AA365" s="224"/>
      <c r="AB365" s="224"/>
      <c r="AC365" s="224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  <c r="AP365" s="224"/>
      <c r="AQ365" s="224"/>
      <c r="AR365" s="224"/>
      <c r="AS365" s="224"/>
      <c r="AT365" s="224"/>
      <c r="AU365" s="224"/>
      <c r="AV365" s="224"/>
      <c r="AW365" s="224"/>
      <c r="AX365" s="224"/>
      <c r="AY365" s="224"/>
      <c r="AZ365" s="224"/>
      <c r="BA365" s="224"/>
      <c r="BB365" s="224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4"/>
      <c r="BN365" s="224"/>
      <c r="BO365" s="224"/>
      <c r="BP365" s="224"/>
      <c r="BQ365" s="224"/>
      <c r="BR365" s="224"/>
      <c r="BS365" s="224"/>
    </row>
    <row r="366" spans="26:71" x14ac:dyDescent="0.2">
      <c r="Z366" s="224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</row>
    <row r="367" spans="26:71" x14ac:dyDescent="0.2">
      <c r="Z367" s="224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24"/>
      <c r="AK367" s="224"/>
      <c r="AL367" s="224"/>
      <c r="AM367" s="224"/>
      <c r="AN367" s="224"/>
      <c r="AO367" s="224"/>
      <c r="AP367" s="224"/>
      <c r="AQ367" s="224"/>
      <c r="AR367" s="224"/>
      <c r="AS367" s="224"/>
      <c r="AT367" s="224"/>
      <c r="AU367" s="224"/>
      <c r="AV367" s="224"/>
      <c r="AW367" s="224"/>
      <c r="AX367" s="224"/>
      <c r="AY367" s="224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4"/>
      <c r="BN367" s="224"/>
      <c r="BO367" s="224"/>
      <c r="BP367" s="224"/>
      <c r="BQ367" s="224"/>
      <c r="BR367" s="224"/>
      <c r="BS367" s="224"/>
    </row>
    <row r="368" spans="26:71" x14ac:dyDescent="0.2"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4"/>
      <c r="BN368" s="224"/>
      <c r="BO368" s="224"/>
      <c r="BP368" s="224"/>
      <c r="BQ368" s="224"/>
      <c r="BR368" s="224"/>
      <c r="BS368" s="224"/>
    </row>
    <row r="369" spans="26:71" x14ac:dyDescent="0.2"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24"/>
      <c r="AP369" s="224"/>
      <c r="AQ369" s="224"/>
      <c r="AR369" s="224"/>
      <c r="AS369" s="224"/>
      <c r="AT369" s="224"/>
      <c r="AU369" s="224"/>
      <c r="AV369" s="224"/>
      <c r="AW369" s="224"/>
      <c r="AX369" s="224"/>
      <c r="AY369" s="224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4"/>
      <c r="BN369" s="224"/>
      <c r="BO369" s="224"/>
      <c r="BP369" s="224"/>
      <c r="BQ369" s="224"/>
      <c r="BR369" s="224"/>
      <c r="BS369" s="224"/>
    </row>
    <row r="370" spans="26:71" x14ac:dyDescent="0.2"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4"/>
      <c r="BN370" s="224"/>
      <c r="BO370" s="224"/>
      <c r="BP370" s="224"/>
      <c r="BQ370" s="224"/>
      <c r="BR370" s="224"/>
      <c r="BS370" s="224"/>
    </row>
    <row r="371" spans="26:71" x14ac:dyDescent="0.2"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4"/>
      <c r="BN371" s="224"/>
      <c r="BO371" s="224"/>
      <c r="BP371" s="224"/>
      <c r="BQ371" s="224"/>
      <c r="BR371" s="224"/>
      <c r="BS371" s="224"/>
    </row>
    <row r="372" spans="26:71" x14ac:dyDescent="0.2"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4"/>
      <c r="BN372" s="224"/>
      <c r="BO372" s="224"/>
      <c r="BP372" s="224"/>
      <c r="BQ372" s="224"/>
      <c r="BR372" s="224"/>
      <c r="BS372" s="224"/>
    </row>
    <row r="373" spans="26:71" x14ac:dyDescent="0.2"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4"/>
      <c r="BN373" s="224"/>
      <c r="BO373" s="224"/>
      <c r="BP373" s="224"/>
      <c r="BQ373" s="224"/>
      <c r="BR373" s="224"/>
      <c r="BS373" s="224"/>
    </row>
    <row r="374" spans="26:71" x14ac:dyDescent="0.2"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4"/>
      <c r="BN374" s="224"/>
      <c r="BO374" s="224"/>
      <c r="BP374" s="224"/>
      <c r="BQ374" s="224"/>
      <c r="BR374" s="224"/>
      <c r="BS374" s="224"/>
    </row>
    <row r="375" spans="26:71" x14ac:dyDescent="0.2"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4"/>
      <c r="BG375" s="224"/>
      <c r="BH375" s="224"/>
      <c r="BI375" s="224"/>
      <c r="BJ375" s="224"/>
      <c r="BK375" s="224"/>
      <c r="BL375" s="224"/>
      <c r="BM375" s="224"/>
      <c r="BN375" s="224"/>
      <c r="BO375" s="224"/>
      <c r="BP375" s="224"/>
      <c r="BQ375" s="224"/>
      <c r="BR375" s="224"/>
      <c r="BS375" s="224"/>
    </row>
    <row r="376" spans="26:71" x14ac:dyDescent="0.2">
      <c r="Z376" s="224"/>
      <c r="AA376" s="224"/>
      <c r="AB376" s="224"/>
      <c r="AC376" s="224"/>
      <c r="AD376" s="224"/>
      <c r="AE376" s="224"/>
      <c r="AF376" s="224"/>
      <c r="AG376" s="224"/>
      <c r="AH376" s="224"/>
      <c r="AI376" s="224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4"/>
      <c r="BG376" s="224"/>
      <c r="BH376" s="224"/>
      <c r="BI376" s="224"/>
      <c r="BJ376" s="224"/>
      <c r="BK376" s="224"/>
      <c r="BL376" s="224"/>
      <c r="BM376" s="224"/>
      <c r="BN376" s="224"/>
      <c r="BO376" s="224"/>
      <c r="BP376" s="224"/>
      <c r="BQ376" s="224"/>
      <c r="BR376" s="224"/>
      <c r="BS376" s="224"/>
    </row>
    <row r="377" spans="26:71" x14ac:dyDescent="0.2"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  <c r="AJ377" s="224"/>
      <c r="AK377" s="224"/>
      <c r="AL377" s="224"/>
      <c r="AM377" s="224"/>
      <c r="AN377" s="224"/>
      <c r="AO377" s="224"/>
      <c r="AP377" s="224"/>
      <c r="AQ377" s="224"/>
      <c r="AR377" s="224"/>
      <c r="AS377" s="224"/>
      <c r="AT377" s="224"/>
      <c r="AU377" s="224"/>
      <c r="AV377" s="224"/>
      <c r="AW377" s="224"/>
      <c r="AX377" s="224"/>
      <c r="AY377" s="224"/>
      <c r="AZ377" s="224"/>
      <c r="BA377" s="224"/>
      <c r="BB377" s="224"/>
      <c r="BC377" s="224"/>
      <c r="BD377" s="224"/>
      <c r="BE377" s="224"/>
      <c r="BF377" s="224"/>
      <c r="BG377" s="224"/>
      <c r="BH377" s="224"/>
      <c r="BI377" s="224"/>
      <c r="BJ377" s="224"/>
      <c r="BK377" s="224"/>
      <c r="BL377" s="224"/>
      <c r="BM377" s="224"/>
      <c r="BN377" s="224"/>
      <c r="BO377" s="224"/>
      <c r="BP377" s="224"/>
      <c r="BQ377" s="224"/>
      <c r="BR377" s="224"/>
      <c r="BS377" s="224"/>
    </row>
    <row r="378" spans="26:71" x14ac:dyDescent="0.2"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  <c r="AJ378" s="224"/>
      <c r="AK378" s="224"/>
      <c r="AL378" s="224"/>
      <c r="AM378" s="224"/>
      <c r="AN378" s="224"/>
      <c r="AO378" s="224"/>
      <c r="AP378" s="224"/>
      <c r="AQ378" s="224"/>
      <c r="AR378" s="224"/>
      <c r="AS378" s="224"/>
      <c r="AT378" s="224"/>
      <c r="AU378" s="224"/>
      <c r="AV378" s="224"/>
      <c r="AW378" s="224"/>
      <c r="AX378" s="224"/>
      <c r="AY378" s="224"/>
      <c r="AZ378" s="224"/>
      <c r="BA378" s="224"/>
      <c r="BB378" s="224"/>
      <c r="BC378" s="224"/>
      <c r="BD378" s="224"/>
      <c r="BE378" s="224"/>
      <c r="BF378" s="224"/>
      <c r="BG378" s="224"/>
      <c r="BH378" s="224"/>
      <c r="BI378" s="224"/>
      <c r="BJ378" s="224"/>
      <c r="BK378" s="224"/>
      <c r="BL378" s="224"/>
      <c r="BM378" s="224"/>
      <c r="BN378" s="224"/>
      <c r="BO378" s="224"/>
      <c r="BP378" s="224"/>
      <c r="BQ378" s="224"/>
      <c r="BR378" s="224"/>
      <c r="BS378" s="224"/>
    </row>
    <row r="379" spans="26:71" x14ac:dyDescent="0.2">
      <c r="Z379" s="224"/>
      <c r="AA379" s="224"/>
      <c r="AB379" s="224"/>
      <c r="AC379" s="224"/>
      <c r="AD379" s="224"/>
      <c r="AE379" s="224"/>
      <c r="AF379" s="224"/>
      <c r="AG379" s="224"/>
      <c r="AH379" s="224"/>
      <c r="AI379" s="224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4"/>
      <c r="BG379" s="224"/>
      <c r="BH379" s="224"/>
      <c r="BI379" s="224"/>
      <c r="BJ379" s="224"/>
      <c r="BK379" s="224"/>
      <c r="BL379" s="224"/>
      <c r="BM379" s="224"/>
      <c r="BN379" s="224"/>
      <c r="BO379" s="224"/>
      <c r="BP379" s="224"/>
      <c r="BQ379" s="224"/>
      <c r="BR379" s="224"/>
      <c r="BS379" s="224"/>
    </row>
    <row r="380" spans="26:71" x14ac:dyDescent="0.2">
      <c r="Z380" s="224"/>
      <c r="AA380" s="224"/>
      <c r="AB380" s="224"/>
      <c r="AC380" s="224"/>
      <c r="AD380" s="224"/>
      <c r="AE380" s="224"/>
      <c r="AF380" s="224"/>
      <c r="AG380" s="224"/>
      <c r="AH380" s="224"/>
      <c r="AI380" s="224"/>
      <c r="AJ380" s="224"/>
      <c r="AK380" s="224"/>
      <c r="AL380" s="224"/>
      <c r="AM380" s="224"/>
      <c r="AN380" s="224"/>
      <c r="AO380" s="224"/>
      <c r="AP380" s="224"/>
      <c r="AQ380" s="224"/>
      <c r="AR380" s="224"/>
      <c r="AS380" s="224"/>
      <c r="AT380" s="224"/>
      <c r="AU380" s="224"/>
      <c r="AV380" s="224"/>
      <c r="AW380" s="224"/>
      <c r="AX380" s="224"/>
      <c r="AY380" s="224"/>
      <c r="AZ380" s="224"/>
      <c r="BA380" s="224"/>
      <c r="BB380" s="224"/>
      <c r="BC380" s="224"/>
      <c r="BD380" s="224"/>
      <c r="BE380" s="224"/>
      <c r="BF380" s="224"/>
      <c r="BG380" s="224"/>
      <c r="BH380" s="224"/>
      <c r="BI380" s="224"/>
      <c r="BJ380" s="224"/>
      <c r="BK380" s="224"/>
      <c r="BL380" s="224"/>
      <c r="BM380" s="224"/>
      <c r="BN380" s="224"/>
      <c r="BO380" s="224"/>
      <c r="BP380" s="224"/>
      <c r="BQ380" s="224"/>
      <c r="BR380" s="224"/>
      <c r="BS380" s="224"/>
    </row>
    <row r="381" spans="26:71" x14ac:dyDescent="0.2">
      <c r="Z381" s="224"/>
      <c r="AA381" s="224"/>
      <c r="AB381" s="224"/>
      <c r="AC381" s="224"/>
      <c r="AD381" s="224"/>
      <c r="AE381" s="224"/>
      <c r="AF381" s="224"/>
      <c r="AG381" s="224"/>
      <c r="AH381" s="224"/>
      <c r="AI381" s="224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4"/>
      <c r="BG381" s="224"/>
      <c r="BH381" s="224"/>
      <c r="BI381" s="224"/>
      <c r="BJ381" s="224"/>
      <c r="BK381" s="224"/>
      <c r="BL381" s="224"/>
      <c r="BM381" s="224"/>
      <c r="BN381" s="224"/>
      <c r="BO381" s="224"/>
      <c r="BP381" s="224"/>
      <c r="BQ381" s="224"/>
      <c r="BR381" s="224"/>
      <c r="BS381" s="224"/>
    </row>
    <row r="382" spans="26:71" x14ac:dyDescent="0.2">
      <c r="Z382" s="224"/>
      <c r="AA382" s="224"/>
      <c r="AB382" s="224"/>
      <c r="AC382" s="224"/>
      <c r="AD382" s="224"/>
      <c r="AE382" s="224"/>
      <c r="AF382" s="224"/>
      <c r="AG382" s="224"/>
      <c r="AH382" s="224"/>
      <c r="AI382" s="224"/>
      <c r="AJ382" s="224"/>
      <c r="AK382" s="224"/>
      <c r="AL382" s="224"/>
      <c r="AM382" s="224"/>
      <c r="AN382" s="224"/>
      <c r="AO382" s="224"/>
      <c r="AP382" s="224"/>
      <c r="AQ382" s="224"/>
      <c r="AR382" s="224"/>
      <c r="AS382" s="224"/>
      <c r="AT382" s="224"/>
      <c r="AU382" s="224"/>
      <c r="AV382" s="224"/>
      <c r="AW382" s="224"/>
      <c r="AX382" s="224"/>
      <c r="AY382" s="224"/>
      <c r="AZ382" s="224"/>
      <c r="BA382" s="224"/>
      <c r="BB382" s="224"/>
      <c r="BC382" s="224"/>
      <c r="BD382" s="224"/>
      <c r="BE382" s="224"/>
      <c r="BF382" s="224"/>
      <c r="BG382" s="224"/>
      <c r="BH382" s="224"/>
      <c r="BI382" s="224"/>
      <c r="BJ382" s="224"/>
      <c r="BK382" s="224"/>
      <c r="BL382" s="224"/>
      <c r="BM382" s="224"/>
      <c r="BN382" s="224"/>
      <c r="BO382" s="224"/>
      <c r="BP382" s="224"/>
      <c r="BQ382" s="224"/>
      <c r="BR382" s="224"/>
      <c r="BS382" s="224"/>
    </row>
    <row r="383" spans="26:71" x14ac:dyDescent="0.2"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24"/>
      <c r="BJ383" s="224"/>
      <c r="BK383" s="224"/>
      <c r="BL383" s="224"/>
      <c r="BM383" s="224"/>
      <c r="BN383" s="224"/>
      <c r="BO383" s="224"/>
      <c r="BP383" s="224"/>
      <c r="BQ383" s="224"/>
      <c r="BR383" s="224"/>
      <c r="BS383" s="224"/>
    </row>
    <row r="384" spans="26:71" x14ac:dyDescent="0.2"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4"/>
      <c r="BN384" s="224"/>
      <c r="BO384" s="224"/>
      <c r="BP384" s="224"/>
      <c r="BQ384" s="224"/>
      <c r="BR384" s="224"/>
      <c r="BS384" s="224"/>
    </row>
    <row r="385" spans="26:71" x14ac:dyDescent="0.2"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4"/>
      <c r="BN385" s="224"/>
      <c r="BO385" s="224"/>
      <c r="BP385" s="224"/>
      <c r="BQ385" s="224"/>
      <c r="BR385" s="224"/>
      <c r="BS385" s="224"/>
    </row>
    <row r="386" spans="26:71" x14ac:dyDescent="0.2"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4"/>
      <c r="BN386" s="224"/>
      <c r="BO386" s="224"/>
      <c r="BP386" s="224"/>
      <c r="BQ386" s="224"/>
      <c r="BR386" s="224"/>
      <c r="BS386" s="224"/>
    </row>
    <row r="387" spans="26:71" x14ac:dyDescent="0.2"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4"/>
      <c r="BN387" s="224"/>
      <c r="BO387" s="224"/>
      <c r="BP387" s="224"/>
      <c r="BQ387" s="224"/>
      <c r="BR387" s="224"/>
      <c r="BS387" s="224"/>
    </row>
    <row r="388" spans="26:71" x14ac:dyDescent="0.2"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4"/>
      <c r="BN388" s="224"/>
      <c r="BO388" s="224"/>
      <c r="BP388" s="224"/>
      <c r="BQ388" s="224"/>
      <c r="BR388" s="224"/>
      <c r="BS388" s="224"/>
    </row>
    <row r="389" spans="26:71" x14ac:dyDescent="0.2"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  <c r="AM389" s="224"/>
      <c r="AN389" s="224"/>
      <c r="AO389" s="224"/>
      <c r="AP389" s="224"/>
      <c r="AQ389" s="224"/>
      <c r="AR389" s="224"/>
      <c r="AS389" s="224"/>
      <c r="AT389" s="224"/>
      <c r="AU389" s="224"/>
      <c r="AV389" s="224"/>
      <c r="AW389" s="224"/>
      <c r="AX389" s="224"/>
      <c r="AY389" s="224"/>
      <c r="AZ389" s="224"/>
      <c r="BA389" s="224"/>
      <c r="BB389" s="224"/>
      <c r="BC389" s="224"/>
      <c r="BD389" s="224"/>
      <c r="BE389" s="224"/>
      <c r="BF389" s="224"/>
      <c r="BG389" s="224"/>
      <c r="BH389" s="224"/>
      <c r="BI389" s="224"/>
      <c r="BJ389" s="224"/>
      <c r="BK389" s="224"/>
      <c r="BL389" s="224"/>
      <c r="BM389" s="224"/>
      <c r="BN389" s="224"/>
      <c r="BO389" s="224"/>
      <c r="BP389" s="224"/>
      <c r="BQ389" s="224"/>
      <c r="BR389" s="224"/>
      <c r="BS389" s="224"/>
    </row>
    <row r="390" spans="26:71" x14ac:dyDescent="0.2">
      <c r="Z390" s="224"/>
      <c r="AA390" s="224"/>
      <c r="AB390" s="224"/>
      <c r="AC390" s="224"/>
      <c r="AD390" s="224"/>
      <c r="AE390" s="224"/>
      <c r="AF390" s="224"/>
      <c r="AG390" s="224"/>
      <c r="AH390" s="224"/>
      <c r="AI390" s="224"/>
      <c r="AJ390" s="224"/>
      <c r="AK390" s="224"/>
      <c r="AL390" s="224"/>
      <c r="AM390" s="224"/>
      <c r="AN390" s="224"/>
      <c r="AO390" s="224"/>
      <c r="AP390" s="224"/>
      <c r="AQ390" s="224"/>
      <c r="AR390" s="224"/>
      <c r="AS390" s="224"/>
      <c r="AT390" s="224"/>
      <c r="AU390" s="224"/>
      <c r="AV390" s="224"/>
      <c r="AW390" s="224"/>
      <c r="AX390" s="224"/>
      <c r="AY390" s="224"/>
      <c r="AZ390" s="224"/>
      <c r="BA390" s="224"/>
      <c r="BB390" s="224"/>
      <c r="BC390" s="224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</row>
    <row r="391" spans="26:71" x14ac:dyDescent="0.2">
      <c r="Z391" s="224"/>
      <c r="AA391" s="224"/>
      <c r="AB391" s="224"/>
      <c r="AC391" s="224"/>
      <c r="AD391" s="224"/>
      <c r="AE391" s="224"/>
      <c r="AF391" s="224"/>
      <c r="AG391" s="224"/>
      <c r="AH391" s="224"/>
      <c r="AI391" s="224"/>
      <c r="AJ391" s="224"/>
      <c r="AK391" s="224"/>
      <c r="AL391" s="224"/>
      <c r="AM391" s="224"/>
      <c r="AN391" s="224"/>
      <c r="AO391" s="224"/>
      <c r="AP391" s="224"/>
      <c r="AQ391" s="224"/>
      <c r="AR391" s="224"/>
      <c r="AS391" s="224"/>
      <c r="AT391" s="224"/>
      <c r="AU391" s="224"/>
      <c r="AV391" s="224"/>
      <c r="AW391" s="224"/>
      <c r="AX391" s="224"/>
      <c r="AY391" s="224"/>
      <c r="AZ391" s="224"/>
      <c r="BA391" s="224"/>
      <c r="BB391" s="224"/>
      <c r="BC391" s="224"/>
      <c r="BD391" s="224"/>
      <c r="BE391" s="224"/>
      <c r="BF391" s="224"/>
      <c r="BG391" s="224"/>
      <c r="BH391" s="224"/>
      <c r="BI391" s="224"/>
      <c r="BJ391" s="224"/>
      <c r="BK391" s="224"/>
      <c r="BL391" s="224"/>
      <c r="BM391" s="224"/>
      <c r="BN391" s="224"/>
      <c r="BO391" s="224"/>
      <c r="BP391" s="224"/>
      <c r="BQ391" s="224"/>
      <c r="BR391" s="224"/>
      <c r="BS391" s="224"/>
    </row>
    <row r="392" spans="26:71" x14ac:dyDescent="0.2">
      <c r="Z392" s="224"/>
      <c r="AA392" s="224"/>
      <c r="AB392" s="224"/>
      <c r="AC392" s="224"/>
      <c r="AD392" s="224"/>
      <c r="AE392" s="224"/>
      <c r="AF392" s="224"/>
      <c r="AG392" s="224"/>
      <c r="AH392" s="224"/>
      <c r="AI392" s="224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4"/>
      <c r="BG392" s="224"/>
      <c r="BH392" s="224"/>
      <c r="BI392" s="224"/>
      <c r="BJ392" s="224"/>
      <c r="BK392" s="224"/>
      <c r="BL392" s="224"/>
      <c r="BM392" s="224"/>
      <c r="BN392" s="224"/>
      <c r="BO392" s="224"/>
      <c r="BP392" s="224"/>
      <c r="BQ392" s="224"/>
      <c r="BR392" s="224"/>
      <c r="BS392" s="224"/>
    </row>
    <row r="393" spans="26:71" x14ac:dyDescent="0.2">
      <c r="Z393" s="224"/>
      <c r="AA393" s="224"/>
      <c r="AB393" s="224"/>
      <c r="AC393" s="224"/>
      <c r="AD393" s="224"/>
      <c r="AE393" s="224"/>
      <c r="AF393" s="224"/>
      <c r="AG393" s="224"/>
      <c r="AH393" s="224"/>
      <c r="AI393" s="224"/>
      <c r="AJ393" s="224"/>
      <c r="AK393" s="224"/>
      <c r="AL393" s="224"/>
      <c r="AM393" s="224"/>
      <c r="AN393" s="224"/>
      <c r="AO393" s="224"/>
      <c r="AP393" s="224"/>
      <c r="AQ393" s="224"/>
      <c r="AR393" s="224"/>
      <c r="AS393" s="224"/>
      <c r="AT393" s="224"/>
      <c r="AU393" s="224"/>
      <c r="AV393" s="224"/>
      <c r="AW393" s="224"/>
      <c r="AX393" s="224"/>
      <c r="AY393" s="224"/>
      <c r="AZ393" s="224"/>
      <c r="BA393" s="224"/>
      <c r="BB393" s="224"/>
      <c r="BC393" s="224"/>
      <c r="BD393" s="224"/>
      <c r="BE393" s="224"/>
      <c r="BF393" s="224"/>
      <c r="BG393" s="224"/>
      <c r="BH393" s="224"/>
      <c r="BI393" s="224"/>
      <c r="BJ393" s="224"/>
      <c r="BK393" s="224"/>
      <c r="BL393" s="224"/>
      <c r="BM393" s="224"/>
      <c r="BN393" s="224"/>
      <c r="BO393" s="224"/>
      <c r="BP393" s="224"/>
      <c r="BQ393" s="224"/>
      <c r="BR393" s="224"/>
      <c r="BS393" s="224"/>
    </row>
    <row r="394" spans="26:71" x14ac:dyDescent="0.2">
      <c r="Z394" s="224"/>
      <c r="AA394" s="224"/>
      <c r="AB394" s="224"/>
      <c r="AC394" s="224"/>
      <c r="AD394" s="224"/>
      <c r="AE394" s="224"/>
      <c r="AF394" s="224"/>
      <c r="AG394" s="224"/>
      <c r="AH394" s="224"/>
      <c r="AI394" s="224"/>
      <c r="AJ394" s="224"/>
      <c r="AK394" s="224"/>
      <c r="AL394" s="224"/>
      <c r="AM394" s="224"/>
      <c r="AN394" s="224"/>
      <c r="AO394" s="224"/>
      <c r="AP394" s="224"/>
      <c r="AQ394" s="224"/>
      <c r="AR394" s="224"/>
      <c r="AS394" s="224"/>
      <c r="AT394" s="224"/>
      <c r="AU394" s="224"/>
      <c r="AV394" s="224"/>
      <c r="AW394" s="224"/>
      <c r="AX394" s="224"/>
      <c r="AY394" s="224"/>
      <c r="AZ394" s="224"/>
      <c r="BA394" s="224"/>
      <c r="BB394" s="224"/>
      <c r="BC394" s="224"/>
      <c r="BD394" s="224"/>
      <c r="BE394" s="224"/>
      <c r="BF394" s="224"/>
      <c r="BG394" s="224"/>
      <c r="BH394" s="224"/>
      <c r="BI394" s="224"/>
      <c r="BJ394" s="224"/>
      <c r="BK394" s="224"/>
      <c r="BL394" s="224"/>
      <c r="BM394" s="224"/>
      <c r="BN394" s="224"/>
      <c r="BO394" s="224"/>
      <c r="BP394" s="224"/>
      <c r="BQ394" s="224"/>
      <c r="BR394" s="224"/>
      <c r="BS394" s="224"/>
    </row>
    <row r="395" spans="26:71" x14ac:dyDescent="0.2">
      <c r="Z395" s="224"/>
      <c r="AA395" s="224"/>
      <c r="AB395" s="224"/>
      <c r="AC395" s="224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  <c r="AP395" s="224"/>
      <c r="AQ395" s="224"/>
      <c r="AR395" s="224"/>
      <c r="AS395" s="224"/>
      <c r="AT395" s="224"/>
      <c r="AU395" s="224"/>
      <c r="AV395" s="224"/>
      <c r="AW395" s="224"/>
      <c r="AX395" s="224"/>
      <c r="AY395" s="224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224"/>
      <c r="BN395" s="224"/>
      <c r="BO395" s="224"/>
      <c r="BP395" s="224"/>
      <c r="BQ395" s="224"/>
      <c r="BR395" s="224"/>
      <c r="BS395" s="224"/>
    </row>
    <row r="396" spans="26:71" x14ac:dyDescent="0.2">
      <c r="Z396" s="224"/>
      <c r="AA396" s="224"/>
      <c r="AB396" s="224"/>
      <c r="AC396" s="224"/>
      <c r="AD396" s="224"/>
      <c r="AE396" s="224"/>
      <c r="AF396" s="224"/>
      <c r="AG396" s="224"/>
      <c r="AH396" s="224"/>
      <c r="AI396" s="224"/>
      <c r="AJ396" s="224"/>
      <c r="AK396" s="224"/>
      <c r="AL396" s="224"/>
      <c r="AM396" s="224"/>
      <c r="AN396" s="224"/>
      <c r="AO396" s="224"/>
      <c r="AP396" s="224"/>
      <c r="AQ396" s="224"/>
      <c r="AR396" s="224"/>
      <c r="AS396" s="224"/>
      <c r="AT396" s="224"/>
      <c r="AU396" s="224"/>
      <c r="AV396" s="224"/>
      <c r="AW396" s="224"/>
      <c r="AX396" s="224"/>
      <c r="AY396" s="224"/>
      <c r="AZ396" s="224"/>
      <c r="BA396" s="224"/>
      <c r="BB396" s="224"/>
      <c r="BC396" s="224"/>
      <c r="BD396" s="224"/>
      <c r="BE396" s="224"/>
      <c r="BF396" s="224"/>
      <c r="BG396" s="224"/>
      <c r="BH396" s="224"/>
      <c r="BI396" s="224"/>
      <c r="BJ396" s="224"/>
      <c r="BK396" s="224"/>
      <c r="BL396" s="224"/>
      <c r="BM396" s="224"/>
      <c r="BN396" s="224"/>
      <c r="BO396" s="224"/>
      <c r="BP396" s="224"/>
      <c r="BQ396" s="224"/>
      <c r="BR396" s="224"/>
      <c r="BS396" s="224"/>
    </row>
    <row r="397" spans="26:71" x14ac:dyDescent="0.2">
      <c r="Z397" s="224"/>
      <c r="AA397" s="224"/>
      <c r="AB397" s="224"/>
      <c r="AC397" s="224"/>
      <c r="AD397" s="224"/>
      <c r="AE397" s="224"/>
      <c r="AF397" s="224"/>
      <c r="AG397" s="224"/>
      <c r="AH397" s="224"/>
      <c r="AI397" s="224"/>
      <c r="AJ397" s="224"/>
      <c r="AK397" s="224"/>
      <c r="AL397" s="224"/>
      <c r="AM397" s="224"/>
      <c r="AN397" s="224"/>
      <c r="AO397" s="224"/>
      <c r="AP397" s="224"/>
      <c r="AQ397" s="224"/>
      <c r="AR397" s="224"/>
      <c r="AS397" s="224"/>
      <c r="AT397" s="224"/>
      <c r="AU397" s="224"/>
      <c r="AV397" s="224"/>
      <c r="AW397" s="224"/>
      <c r="AX397" s="224"/>
      <c r="AY397" s="224"/>
      <c r="AZ397" s="224"/>
      <c r="BA397" s="224"/>
      <c r="BB397" s="224"/>
      <c r="BC397" s="224"/>
      <c r="BD397" s="224"/>
      <c r="BE397" s="224"/>
      <c r="BF397" s="224"/>
      <c r="BG397" s="224"/>
      <c r="BH397" s="224"/>
      <c r="BI397" s="224"/>
      <c r="BJ397" s="224"/>
      <c r="BK397" s="224"/>
      <c r="BL397" s="224"/>
      <c r="BM397" s="224"/>
      <c r="BN397" s="224"/>
      <c r="BO397" s="224"/>
      <c r="BP397" s="224"/>
      <c r="BQ397" s="224"/>
      <c r="BR397" s="224"/>
      <c r="BS397" s="224"/>
    </row>
    <row r="398" spans="26:71" x14ac:dyDescent="0.2"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4"/>
      <c r="BN398" s="224"/>
      <c r="BO398" s="224"/>
      <c r="BP398" s="224"/>
      <c r="BQ398" s="224"/>
      <c r="BR398" s="224"/>
      <c r="BS398" s="224"/>
    </row>
    <row r="399" spans="26:71" x14ac:dyDescent="0.2"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4"/>
      <c r="BN399" s="224"/>
      <c r="BO399" s="224"/>
      <c r="BP399" s="224"/>
      <c r="BQ399" s="224"/>
      <c r="BR399" s="224"/>
      <c r="BS399" s="224"/>
    </row>
    <row r="400" spans="26:71" x14ac:dyDescent="0.2"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4"/>
      <c r="BN400" s="224"/>
      <c r="BO400" s="224"/>
      <c r="BP400" s="224"/>
      <c r="BQ400" s="224"/>
      <c r="BR400" s="224"/>
      <c r="BS400" s="224"/>
    </row>
    <row r="401" spans="26:71" x14ac:dyDescent="0.2"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</row>
    <row r="402" spans="26:71" x14ac:dyDescent="0.2"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4"/>
      <c r="BN402" s="224"/>
      <c r="BO402" s="224"/>
      <c r="BP402" s="224"/>
      <c r="BQ402" s="224"/>
      <c r="BR402" s="224"/>
      <c r="BS402" s="224"/>
    </row>
    <row r="403" spans="26:71" x14ac:dyDescent="0.2">
      <c r="Z403" s="224"/>
      <c r="AA403" s="224"/>
      <c r="AB403" s="224"/>
      <c r="AC403" s="224"/>
      <c r="AD403" s="224"/>
      <c r="AE403" s="224"/>
      <c r="AF403" s="224"/>
      <c r="AG403" s="224"/>
      <c r="AH403" s="224"/>
      <c r="AI403" s="224"/>
      <c r="AJ403" s="224"/>
      <c r="AK403" s="224"/>
      <c r="AL403" s="224"/>
      <c r="AM403" s="224"/>
      <c r="AN403" s="224"/>
      <c r="AO403" s="224"/>
      <c r="AP403" s="224"/>
      <c r="AQ403" s="224"/>
      <c r="AR403" s="224"/>
      <c r="AS403" s="224"/>
      <c r="AT403" s="224"/>
      <c r="AU403" s="224"/>
      <c r="AV403" s="224"/>
      <c r="AW403" s="224"/>
      <c r="AX403" s="224"/>
      <c r="AY403" s="224"/>
      <c r="AZ403" s="224"/>
      <c r="BA403" s="224"/>
      <c r="BB403" s="224"/>
      <c r="BC403" s="224"/>
      <c r="BD403" s="224"/>
      <c r="BE403" s="224"/>
      <c r="BF403" s="224"/>
      <c r="BG403" s="224"/>
      <c r="BH403" s="224"/>
      <c r="BI403" s="224"/>
      <c r="BJ403" s="224"/>
      <c r="BK403" s="224"/>
      <c r="BL403" s="224"/>
      <c r="BM403" s="224"/>
      <c r="BN403" s="224"/>
      <c r="BO403" s="224"/>
      <c r="BP403" s="224"/>
      <c r="BQ403" s="224"/>
      <c r="BR403" s="224"/>
      <c r="BS403" s="224"/>
    </row>
    <row r="404" spans="26:71" x14ac:dyDescent="0.2">
      <c r="Z404" s="224"/>
      <c r="AA404" s="224"/>
      <c r="AB404" s="224"/>
      <c r="AC404" s="224"/>
      <c r="AD404" s="224"/>
      <c r="AE404" s="224"/>
      <c r="AF404" s="224"/>
      <c r="AG404" s="224"/>
      <c r="AH404" s="224"/>
      <c r="AI404" s="224"/>
      <c r="AJ404" s="224"/>
      <c r="AK404" s="224"/>
      <c r="AL404" s="224"/>
      <c r="AM404" s="224"/>
      <c r="AN404" s="224"/>
      <c r="AO404" s="224"/>
      <c r="AP404" s="224"/>
      <c r="AQ404" s="224"/>
      <c r="AR404" s="224"/>
      <c r="AS404" s="224"/>
      <c r="AT404" s="224"/>
      <c r="AU404" s="224"/>
      <c r="AV404" s="224"/>
      <c r="AW404" s="224"/>
      <c r="AX404" s="224"/>
      <c r="AY404" s="224"/>
      <c r="AZ404" s="224"/>
      <c r="BA404" s="224"/>
      <c r="BB404" s="224"/>
      <c r="BC404" s="224"/>
      <c r="BD404" s="224"/>
      <c r="BE404" s="224"/>
      <c r="BF404" s="224"/>
      <c r="BG404" s="224"/>
      <c r="BH404" s="224"/>
      <c r="BI404" s="224"/>
      <c r="BJ404" s="224"/>
      <c r="BK404" s="224"/>
      <c r="BL404" s="224"/>
      <c r="BM404" s="224"/>
      <c r="BN404" s="224"/>
      <c r="BO404" s="224"/>
      <c r="BP404" s="224"/>
      <c r="BQ404" s="224"/>
      <c r="BR404" s="224"/>
      <c r="BS404" s="224"/>
    </row>
    <row r="405" spans="26:71" x14ac:dyDescent="0.2"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4"/>
      <c r="BG405" s="224"/>
      <c r="BH405" s="224"/>
      <c r="BI405" s="224"/>
      <c r="BJ405" s="224"/>
      <c r="BK405" s="224"/>
      <c r="BL405" s="224"/>
      <c r="BM405" s="224"/>
      <c r="BN405" s="224"/>
      <c r="BO405" s="224"/>
      <c r="BP405" s="224"/>
      <c r="BQ405" s="224"/>
      <c r="BR405" s="224"/>
      <c r="BS405" s="224"/>
    </row>
    <row r="406" spans="26:71" x14ac:dyDescent="0.2">
      <c r="Z406" s="224"/>
      <c r="AA406" s="224"/>
      <c r="AB406" s="224"/>
      <c r="AC406" s="224"/>
      <c r="AD406" s="224"/>
      <c r="AE406" s="224"/>
      <c r="AF406" s="224"/>
      <c r="AG406" s="224"/>
      <c r="AH406" s="224"/>
      <c r="AI406" s="224"/>
      <c r="AJ406" s="224"/>
      <c r="AK406" s="224"/>
      <c r="AL406" s="224"/>
      <c r="AM406" s="224"/>
      <c r="AN406" s="224"/>
      <c r="AO406" s="224"/>
      <c r="AP406" s="224"/>
      <c r="AQ406" s="224"/>
      <c r="AR406" s="224"/>
      <c r="AS406" s="224"/>
      <c r="AT406" s="224"/>
      <c r="AU406" s="224"/>
      <c r="AV406" s="224"/>
      <c r="AW406" s="224"/>
      <c r="AX406" s="224"/>
      <c r="AY406" s="224"/>
      <c r="AZ406" s="224"/>
      <c r="BA406" s="224"/>
      <c r="BB406" s="224"/>
      <c r="BC406" s="224"/>
      <c r="BD406" s="224"/>
      <c r="BE406" s="224"/>
      <c r="BF406" s="224"/>
      <c r="BG406" s="224"/>
      <c r="BH406" s="224"/>
      <c r="BI406" s="224"/>
      <c r="BJ406" s="224"/>
      <c r="BK406" s="224"/>
      <c r="BL406" s="224"/>
      <c r="BM406" s="224"/>
      <c r="BN406" s="224"/>
      <c r="BO406" s="224"/>
      <c r="BP406" s="224"/>
      <c r="BQ406" s="224"/>
      <c r="BR406" s="224"/>
      <c r="BS406" s="224"/>
    </row>
    <row r="407" spans="26:71" x14ac:dyDescent="0.2">
      <c r="Z407" s="224"/>
      <c r="AA407" s="224"/>
      <c r="AB407" s="224"/>
      <c r="AC407" s="224"/>
      <c r="AD407" s="224"/>
      <c r="AE407" s="224"/>
      <c r="AF407" s="224"/>
      <c r="AG407" s="224"/>
      <c r="AH407" s="224"/>
      <c r="AI407" s="224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4"/>
      <c r="BG407" s="224"/>
      <c r="BH407" s="224"/>
      <c r="BI407" s="224"/>
      <c r="BJ407" s="224"/>
      <c r="BK407" s="224"/>
      <c r="BL407" s="224"/>
      <c r="BM407" s="224"/>
      <c r="BN407" s="224"/>
      <c r="BO407" s="224"/>
      <c r="BP407" s="224"/>
      <c r="BQ407" s="224"/>
      <c r="BR407" s="224"/>
      <c r="BS407" s="224"/>
    </row>
    <row r="408" spans="26:71" x14ac:dyDescent="0.2">
      <c r="Z408" s="224"/>
      <c r="AA408" s="224"/>
      <c r="AB408" s="224"/>
      <c r="AC408" s="224"/>
      <c r="AD408" s="224"/>
      <c r="AE408" s="224"/>
      <c r="AF408" s="224"/>
      <c r="AG408" s="224"/>
      <c r="AH408" s="224"/>
      <c r="AI408" s="224"/>
      <c r="AJ408" s="224"/>
      <c r="AK408" s="224"/>
      <c r="AL408" s="224"/>
      <c r="AM408" s="224"/>
      <c r="AN408" s="224"/>
      <c r="AO408" s="224"/>
      <c r="AP408" s="224"/>
      <c r="AQ408" s="224"/>
      <c r="AR408" s="224"/>
      <c r="AS408" s="224"/>
      <c r="AT408" s="224"/>
      <c r="AU408" s="224"/>
      <c r="AV408" s="224"/>
      <c r="AW408" s="224"/>
      <c r="AX408" s="224"/>
      <c r="AY408" s="224"/>
      <c r="AZ408" s="224"/>
      <c r="BA408" s="224"/>
      <c r="BB408" s="224"/>
      <c r="BC408" s="224"/>
      <c r="BD408" s="224"/>
      <c r="BE408" s="224"/>
      <c r="BF408" s="224"/>
      <c r="BG408" s="224"/>
      <c r="BH408" s="224"/>
      <c r="BI408" s="224"/>
      <c r="BJ408" s="224"/>
      <c r="BK408" s="224"/>
      <c r="BL408" s="224"/>
      <c r="BM408" s="224"/>
      <c r="BN408" s="224"/>
      <c r="BO408" s="224"/>
      <c r="BP408" s="224"/>
      <c r="BQ408" s="224"/>
      <c r="BR408" s="224"/>
      <c r="BS408" s="224"/>
    </row>
    <row r="409" spans="26:71" x14ac:dyDescent="0.2">
      <c r="Z409" s="224"/>
      <c r="AA409" s="224"/>
      <c r="AB409" s="224"/>
      <c r="AC409" s="224"/>
      <c r="AD409" s="224"/>
      <c r="AE409" s="224"/>
      <c r="AF409" s="224"/>
      <c r="AG409" s="224"/>
      <c r="AH409" s="224"/>
      <c r="AI409" s="224"/>
      <c r="AJ409" s="224"/>
      <c r="AK409" s="224"/>
      <c r="AL409" s="224"/>
      <c r="AM409" s="224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</row>
    <row r="410" spans="26:71" x14ac:dyDescent="0.2">
      <c r="Z410" s="224"/>
      <c r="AA410" s="224"/>
      <c r="AB410" s="224"/>
      <c r="AC410" s="224"/>
      <c r="AD410" s="224"/>
      <c r="AE410" s="224"/>
      <c r="AF410" s="224"/>
      <c r="AG410" s="224"/>
      <c r="AH410" s="224"/>
      <c r="AI410" s="224"/>
      <c r="AJ410" s="224"/>
      <c r="AK410" s="224"/>
      <c r="AL410" s="224"/>
      <c r="AM410" s="224"/>
      <c r="AN410" s="224"/>
      <c r="AO410" s="224"/>
      <c r="AP410" s="224"/>
      <c r="AQ410" s="224"/>
      <c r="AR410" s="224"/>
      <c r="AS410" s="224"/>
      <c r="AT410" s="224"/>
      <c r="AU410" s="224"/>
      <c r="AV410" s="224"/>
      <c r="AW410" s="224"/>
      <c r="AX410" s="224"/>
      <c r="AY410" s="224"/>
      <c r="AZ410" s="224"/>
      <c r="BA410" s="224"/>
      <c r="BB410" s="224"/>
      <c r="BC410" s="224"/>
      <c r="BD410" s="224"/>
      <c r="BE410" s="224"/>
      <c r="BF410" s="224"/>
      <c r="BG410" s="224"/>
      <c r="BH410" s="224"/>
      <c r="BI410" s="224"/>
      <c r="BJ410" s="224"/>
      <c r="BK410" s="224"/>
      <c r="BL410" s="224"/>
      <c r="BM410" s="224"/>
      <c r="BN410" s="224"/>
      <c r="BO410" s="224"/>
      <c r="BP410" s="224"/>
      <c r="BQ410" s="224"/>
      <c r="BR410" s="224"/>
      <c r="BS410" s="224"/>
    </row>
    <row r="411" spans="26:71" x14ac:dyDescent="0.2">
      <c r="Z411" s="224"/>
      <c r="AA411" s="224"/>
      <c r="AB411" s="224"/>
      <c r="AC411" s="224"/>
      <c r="AD411" s="224"/>
      <c r="AE411" s="224"/>
      <c r="AF411" s="224"/>
      <c r="AG411" s="224"/>
      <c r="AH411" s="224"/>
      <c r="AI411" s="224"/>
      <c r="AJ411" s="224"/>
      <c r="AK411" s="224"/>
      <c r="AL411" s="224"/>
      <c r="AM411" s="224"/>
      <c r="AN411" s="224"/>
      <c r="AO411" s="224"/>
      <c r="AP411" s="224"/>
      <c r="AQ411" s="224"/>
      <c r="AR411" s="224"/>
      <c r="AS411" s="224"/>
      <c r="AT411" s="224"/>
      <c r="AU411" s="224"/>
      <c r="AV411" s="224"/>
      <c r="AW411" s="224"/>
      <c r="AX411" s="224"/>
      <c r="AY411" s="224"/>
      <c r="AZ411" s="224"/>
      <c r="BA411" s="224"/>
      <c r="BB411" s="224"/>
      <c r="BC411" s="224"/>
      <c r="BD411" s="224"/>
      <c r="BE411" s="224"/>
      <c r="BF411" s="224"/>
      <c r="BG411" s="224"/>
      <c r="BH411" s="224"/>
      <c r="BI411" s="224"/>
      <c r="BJ411" s="224"/>
      <c r="BK411" s="224"/>
      <c r="BL411" s="224"/>
      <c r="BM411" s="224"/>
      <c r="BN411" s="224"/>
      <c r="BO411" s="224"/>
      <c r="BP411" s="224"/>
      <c r="BQ411" s="224"/>
      <c r="BR411" s="224"/>
      <c r="BS411" s="224"/>
    </row>
    <row r="412" spans="26:71" x14ac:dyDescent="0.2"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4"/>
      <c r="BN412" s="224"/>
      <c r="BO412" s="224"/>
      <c r="BP412" s="224"/>
      <c r="BQ412" s="224"/>
      <c r="BR412" s="224"/>
      <c r="BS412" s="224"/>
    </row>
    <row r="413" spans="26:71" x14ac:dyDescent="0.2"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</row>
    <row r="414" spans="26:71" x14ac:dyDescent="0.2"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4"/>
      <c r="BN414" s="224"/>
      <c r="BO414" s="224"/>
      <c r="BP414" s="224"/>
      <c r="BQ414" s="224"/>
      <c r="BR414" s="224"/>
      <c r="BS414" s="224"/>
    </row>
    <row r="415" spans="26:71" x14ac:dyDescent="0.2"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4"/>
      <c r="BN415" s="224"/>
      <c r="BO415" s="224"/>
      <c r="BP415" s="224"/>
      <c r="BQ415" s="224"/>
      <c r="BR415" s="224"/>
      <c r="BS415" s="224"/>
    </row>
    <row r="416" spans="26:71" x14ac:dyDescent="0.2"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4"/>
      <c r="BN416" s="224"/>
      <c r="BO416" s="224"/>
      <c r="BP416" s="224"/>
      <c r="BQ416" s="224"/>
      <c r="BR416" s="224"/>
      <c r="BS416" s="224"/>
    </row>
    <row r="417" spans="26:71" x14ac:dyDescent="0.2">
      <c r="Z417" s="224"/>
      <c r="AA417" s="224"/>
      <c r="AB417" s="224"/>
      <c r="AC417" s="224"/>
      <c r="AD417" s="224"/>
      <c r="AE417" s="224"/>
      <c r="AF417" s="224"/>
      <c r="AG417" s="224"/>
      <c r="AH417" s="224"/>
      <c r="AI417" s="224"/>
      <c r="AJ417" s="224"/>
      <c r="AK417" s="224"/>
      <c r="AL417" s="224"/>
      <c r="AM417" s="224"/>
      <c r="AN417" s="224"/>
      <c r="AO417" s="224"/>
      <c r="AP417" s="224"/>
      <c r="AQ417" s="224"/>
      <c r="AR417" s="224"/>
      <c r="AS417" s="224"/>
      <c r="AT417" s="224"/>
      <c r="AU417" s="224"/>
      <c r="AV417" s="224"/>
      <c r="AW417" s="224"/>
      <c r="AX417" s="224"/>
      <c r="AY417" s="224"/>
      <c r="AZ417" s="224"/>
      <c r="BA417" s="224"/>
      <c r="BB417" s="224"/>
      <c r="BC417" s="224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</row>
    <row r="418" spans="26:71" x14ac:dyDescent="0.2">
      <c r="Z418" s="224"/>
      <c r="AA418" s="224"/>
      <c r="AB418" s="224"/>
      <c r="AC418" s="224"/>
      <c r="AD418" s="224"/>
      <c r="AE418" s="224"/>
      <c r="AF418" s="224"/>
      <c r="AG418" s="224"/>
      <c r="AH418" s="224"/>
      <c r="AI418" s="224"/>
      <c r="AJ418" s="224"/>
      <c r="AK418" s="224"/>
      <c r="AL418" s="224"/>
      <c r="AM418" s="224"/>
      <c r="AN418" s="224"/>
      <c r="AO418" s="224"/>
      <c r="AP418" s="224"/>
      <c r="AQ418" s="224"/>
      <c r="AR418" s="224"/>
      <c r="AS418" s="224"/>
      <c r="AT418" s="224"/>
      <c r="AU418" s="224"/>
      <c r="AV418" s="224"/>
      <c r="AW418" s="224"/>
      <c r="AX418" s="224"/>
      <c r="AY418" s="224"/>
      <c r="AZ418" s="224"/>
      <c r="BA418" s="224"/>
      <c r="BB418" s="224"/>
      <c r="BC418" s="224"/>
      <c r="BD418" s="224"/>
      <c r="BE418" s="224"/>
      <c r="BF418" s="224"/>
      <c r="BG418" s="224"/>
      <c r="BH418" s="224"/>
      <c r="BI418" s="224"/>
      <c r="BJ418" s="224"/>
      <c r="BK418" s="224"/>
      <c r="BL418" s="224"/>
      <c r="BM418" s="224"/>
      <c r="BN418" s="224"/>
      <c r="BO418" s="224"/>
      <c r="BP418" s="224"/>
      <c r="BQ418" s="224"/>
      <c r="BR418" s="224"/>
      <c r="BS418" s="224"/>
    </row>
    <row r="419" spans="26:71" x14ac:dyDescent="0.2">
      <c r="Z419" s="224"/>
      <c r="AA419" s="224"/>
      <c r="AB419" s="224"/>
      <c r="AC419" s="224"/>
      <c r="AD419" s="224"/>
      <c r="AE419" s="224"/>
      <c r="AF419" s="224"/>
      <c r="AG419" s="224"/>
      <c r="AH419" s="224"/>
      <c r="AI419" s="224"/>
      <c r="AJ419" s="224"/>
      <c r="AK419" s="224"/>
      <c r="AL419" s="224"/>
      <c r="AM419" s="224"/>
      <c r="AN419" s="224"/>
      <c r="AO419" s="224"/>
      <c r="AP419" s="224"/>
      <c r="AQ419" s="224"/>
      <c r="AR419" s="224"/>
      <c r="AS419" s="224"/>
      <c r="AT419" s="224"/>
      <c r="AU419" s="224"/>
      <c r="AV419" s="224"/>
      <c r="AW419" s="224"/>
      <c r="AX419" s="224"/>
      <c r="AY419" s="224"/>
      <c r="AZ419" s="224"/>
      <c r="BA419" s="224"/>
      <c r="BB419" s="224"/>
      <c r="BC419" s="224"/>
      <c r="BD419" s="224"/>
      <c r="BE419" s="224"/>
      <c r="BF419" s="224"/>
      <c r="BG419" s="224"/>
      <c r="BH419" s="224"/>
      <c r="BI419" s="224"/>
      <c r="BJ419" s="224"/>
      <c r="BK419" s="224"/>
      <c r="BL419" s="224"/>
      <c r="BM419" s="224"/>
      <c r="BN419" s="224"/>
      <c r="BO419" s="224"/>
      <c r="BP419" s="224"/>
      <c r="BQ419" s="224"/>
      <c r="BR419" s="224"/>
      <c r="BS419" s="224"/>
    </row>
    <row r="420" spans="26:71" x14ac:dyDescent="0.2">
      <c r="Z420" s="224"/>
      <c r="AA420" s="224"/>
      <c r="AB420" s="224"/>
      <c r="AC420" s="224"/>
      <c r="AD420" s="224"/>
      <c r="AE420" s="224"/>
      <c r="AF420" s="224"/>
      <c r="AG420" s="224"/>
      <c r="AH420" s="224"/>
      <c r="AI420" s="224"/>
      <c r="AJ420" s="224"/>
      <c r="AK420" s="224"/>
      <c r="AL420" s="224"/>
      <c r="AM420" s="224"/>
      <c r="AN420" s="224"/>
      <c r="AO420" s="224"/>
      <c r="AP420" s="224"/>
      <c r="AQ420" s="224"/>
      <c r="AR420" s="224"/>
      <c r="AS420" s="224"/>
      <c r="AT420" s="224"/>
      <c r="AU420" s="224"/>
      <c r="AV420" s="224"/>
      <c r="AW420" s="224"/>
      <c r="AX420" s="224"/>
      <c r="AY420" s="224"/>
      <c r="AZ420" s="224"/>
      <c r="BA420" s="224"/>
      <c r="BB420" s="224"/>
      <c r="BC420" s="224"/>
      <c r="BD420" s="224"/>
      <c r="BE420" s="224"/>
      <c r="BF420" s="224"/>
      <c r="BG420" s="224"/>
      <c r="BH420" s="224"/>
      <c r="BI420" s="224"/>
      <c r="BJ420" s="224"/>
      <c r="BK420" s="224"/>
      <c r="BL420" s="224"/>
      <c r="BM420" s="224"/>
      <c r="BN420" s="224"/>
      <c r="BO420" s="224"/>
      <c r="BP420" s="224"/>
      <c r="BQ420" s="224"/>
      <c r="BR420" s="224"/>
      <c r="BS420" s="224"/>
    </row>
    <row r="421" spans="26:71" x14ac:dyDescent="0.2">
      <c r="Z421" s="224"/>
      <c r="AA421" s="224"/>
      <c r="AB421" s="224"/>
      <c r="AC421" s="224"/>
      <c r="AD421" s="224"/>
      <c r="AE421" s="224"/>
      <c r="AF421" s="224"/>
      <c r="AG421" s="224"/>
      <c r="AH421" s="224"/>
      <c r="AI421" s="224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4"/>
      <c r="BG421" s="224"/>
      <c r="BH421" s="224"/>
      <c r="BI421" s="224"/>
      <c r="BJ421" s="224"/>
      <c r="BK421" s="224"/>
      <c r="BL421" s="224"/>
      <c r="BM421" s="224"/>
      <c r="BN421" s="224"/>
      <c r="BO421" s="224"/>
      <c r="BP421" s="224"/>
      <c r="BQ421" s="224"/>
      <c r="BR421" s="224"/>
      <c r="BS421" s="224"/>
    </row>
    <row r="422" spans="26:71" x14ac:dyDescent="0.2">
      <c r="Z422" s="224"/>
      <c r="AA422" s="224"/>
      <c r="AB422" s="224"/>
      <c r="AC422" s="224"/>
      <c r="AD422" s="224"/>
      <c r="AE422" s="224"/>
      <c r="AF422" s="224"/>
      <c r="AG422" s="224"/>
      <c r="AH422" s="224"/>
      <c r="AI422" s="224"/>
      <c r="AJ422" s="224"/>
      <c r="AK422" s="224"/>
      <c r="AL422" s="224"/>
      <c r="AM422" s="224"/>
      <c r="AN422" s="224"/>
      <c r="AO422" s="224"/>
      <c r="AP422" s="224"/>
      <c r="AQ422" s="224"/>
      <c r="AR422" s="224"/>
      <c r="AS422" s="224"/>
      <c r="AT422" s="224"/>
      <c r="AU422" s="224"/>
      <c r="AV422" s="224"/>
      <c r="AW422" s="224"/>
      <c r="AX422" s="224"/>
      <c r="AY422" s="224"/>
      <c r="AZ422" s="224"/>
      <c r="BA422" s="224"/>
      <c r="BB422" s="224"/>
      <c r="BC422" s="224"/>
      <c r="BD422" s="224"/>
      <c r="BE422" s="224"/>
      <c r="BF422" s="224"/>
      <c r="BG422" s="224"/>
      <c r="BH422" s="224"/>
      <c r="BI422" s="224"/>
      <c r="BJ422" s="224"/>
      <c r="BK422" s="224"/>
      <c r="BL422" s="224"/>
      <c r="BM422" s="224"/>
      <c r="BN422" s="224"/>
      <c r="BO422" s="224"/>
      <c r="BP422" s="224"/>
      <c r="BQ422" s="224"/>
      <c r="BR422" s="224"/>
      <c r="BS422" s="224"/>
    </row>
    <row r="423" spans="26:71" x14ac:dyDescent="0.2">
      <c r="Z423" s="224"/>
      <c r="AA423" s="224"/>
      <c r="AB423" s="224"/>
      <c r="AC423" s="224"/>
      <c r="AD423" s="224"/>
      <c r="AE423" s="224"/>
      <c r="AF423" s="224"/>
      <c r="AG423" s="224"/>
      <c r="AH423" s="224"/>
      <c r="AI423" s="224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4"/>
      <c r="BG423" s="224"/>
      <c r="BH423" s="224"/>
      <c r="BI423" s="224"/>
      <c r="BJ423" s="224"/>
      <c r="BK423" s="224"/>
      <c r="BL423" s="224"/>
      <c r="BM423" s="224"/>
      <c r="BN423" s="224"/>
      <c r="BO423" s="224"/>
      <c r="BP423" s="224"/>
      <c r="BQ423" s="224"/>
      <c r="BR423" s="224"/>
      <c r="BS423" s="224"/>
    </row>
    <row r="424" spans="26:71" x14ac:dyDescent="0.2">
      <c r="Z424" s="224"/>
      <c r="AA424" s="224"/>
      <c r="AB424" s="224"/>
      <c r="AC424" s="224"/>
      <c r="AD424" s="224"/>
      <c r="AE424" s="224"/>
      <c r="AF424" s="224"/>
      <c r="AG424" s="224"/>
      <c r="AH424" s="224"/>
      <c r="AI424" s="224"/>
      <c r="AJ424" s="224"/>
      <c r="AK424" s="224"/>
      <c r="AL424" s="224"/>
      <c r="AM424" s="224"/>
      <c r="AN424" s="224"/>
      <c r="AO424" s="224"/>
      <c r="AP424" s="224"/>
      <c r="AQ424" s="224"/>
      <c r="AR424" s="224"/>
      <c r="AS424" s="224"/>
      <c r="AT424" s="224"/>
      <c r="AU424" s="224"/>
      <c r="AV424" s="224"/>
      <c r="AW424" s="224"/>
      <c r="AX424" s="224"/>
      <c r="AY424" s="224"/>
      <c r="AZ424" s="224"/>
      <c r="BA424" s="224"/>
      <c r="BB424" s="224"/>
      <c r="BC424" s="224"/>
      <c r="BD424" s="224"/>
      <c r="BE424" s="224"/>
      <c r="BF424" s="224"/>
      <c r="BG424" s="224"/>
      <c r="BH424" s="224"/>
      <c r="BI424" s="224"/>
      <c r="BJ424" s="224"/>
      <c r="BK424" s="224"/>
      <c r="BL424" s="224"/>
      <c r="BM424" s="224"/>
      <c r="BN424" s="224"/>
      <c r="BO424" s="224"/>
      <c r="BP424" s="224"/>
      <c r="BQ424" s="224"/>
      <c r="BR424" s="224"/>
      <c r="BS424" s="224"/>
    </row>
    <row r="425" spans="26:71" x14ac:dyDescent="0.2">
      <c r="Z425" s="224"/>
      <c r="AA425" s="224"/>
      <c r="AB425" s="224"/>
      <c r="AC425" s="224"/>
      <c r="AD425" s="224"/>
      <c r="AE425" s="224"/>
      <c r="AF425" s="224"/>
      <c r="AG425" s="224"/>
      <c r="AH425" s="224"/>
      <c r="AI425" s="224"/>
      <c r="AJ425" s="224"/>
      <c r="AK425" s="224"/>
      <c r="AL425" s="224"/>
      <c r="AM425" s="224"/>
      <c r="AN425" s="224"/>
      <c r="AO425" s="224"/>
      <c r="AP425" s="224"/>
      <c r="AQ425" s="224"/>
      <c r="AR425" s="224"/>
      <c r="AS425" s="224"/>
      <c r="AT425" s="224"/>
      <c r="AU425" s="224"/>
      <c r="AV425" s="224"/>
      <c r="AW425" s="224"/>
      <c r="AX425" s="224"/>
      <c r="AY425" s="224"/>
      <c r="AZ425" s="224"/>
      <c r="BA425" s="224"/>
      <c r="BB425" s="224"/>
      <c r="BC425" s="224"/>
      <c r="BD425" s="224"/>
      <c r="BE425" s="224"/>
      <c r="BF425" s="224"/>
      <c r="BG425" s="224"/>
      <c r="BH425" s="224"/>
      <c r="BI425" s="224"/>
      <c r="BJ425" s="224"/>
      <c r="BK425" s="224"/>
      <c r="BL425" s="224"/>
      <c r="BM425" s="224"/>
      <c r="BN425" s="224"/>
      <c r="BO425" s="224"/>
      <c r="BP425" s="224"/>
      <c r="BQ425" s="224"/>
      <c r="BR425" s="224"/>
      <c r="BS425" s="224"/>
    </row>
    <row r="426" spans="26:71" x14ac:dyDescent="0.2">
      <c r="Z426" s="224"/>
      <c r="AA426" s="224"/>
      <c r="AB426" s="224"/>
      <c r="AC426" s="224"/>
      <c r="AD426" s="224"/>
      <c r="AE426" s="224"/>
      <c r="AF426" s="224"/>
      <c r="AG426" s="224"/>
      <c r="AH426" s="224"/>
      <c r="AI426" s="224"/>
      <c r="AJ426" s="224"/>
      <c r="AK426" s="224"/>
      <c r="AL426" s="224"/>
      <c r="AM426" s="224"/>
      <c r="AN426" s="224"/>
      <c r="AO426" s="224"/>
      <c r="AP426" s="224"/>
      <c r="AQ426" s="224"/>
      <c r="AR426" s="224"/>
      <c r="AS426" s="224"/>
      <c r="AT426" s="224"/>
      <c r="AU426" s="224"/>
      <c r="AV426" s="224"/>
      <c r="AW426" s="224"/>
      <c r="AX426" s="224"/>
      <c r="AY426" s="224"/>
      <c r="AZ426" s="224"/>
      <c r="BA426" s="224"/>
      <c r="BB426" s="224"/>
      <c r="BC426" s="224"/>
      <c r="BD426" s="224"/>
      <c r="BE426" s="224"/>
      <c r="BF426" s="224"/>
      <c r="BG426" s="224"/>
      <c r="BH426" s="224"/>
      <c r="BI426" s="224"/>
      <c r="BJ426" s="224"/>
      <c r="BK426" s="224"/>
      <c r="BL426" s="224"/>
      <c r="BM426" s="224"/>
      <c r="BN426" s="224"/>
      <c r="BO426" s="224"/>
      <c r="BP426" s="224"/>
      <c r="BQ426" s="224"/>
      <c r="BR426" s="224"/>
      <c r="BS426" s="224"/>
    </row>
    <row r="427" spans="26:71" x14ac:dyDescent="0.2">
      <c r="Z427" s="224"/>
      <c r="AA427" s="224"/>
      <c r="AB427" s="224"/>
      <c r="AC427" s="224"/>
      <c r="AD427" s="224"/>
      <c r="AE427" s="224"/>
      <c r="AF427" s="224"/>
      <c r="AG427" s="224"/>
      <c r="AH427" s="224"/>
      <c r="AI427" s="224"/>
      <c r="AJ427" s="224"/>
      <c r="AK427" s="224"/>
      <c r="AL427" s="224"/>
      <c r="AM427" s="224"/>
      <c r="AN427" s="224"/>
      <c r="AO427" s="224"/>
      <c r="AP427" s="224"/>
      <c r="AQ427" s="224"/>
      <c r="AR427" s="224"/>
      <c r="AS427" s="224"/>
      <c r="AT427" s="224"/>
      <c r="AU427" s="224"/>
      <c r="AV427" s="224"/>
      <c r="AW427" s="224"/>
      <c r="AX427" s="224"/>
      <c r="AY427" s="224"/>
      <c r="AZ427" s="224"/>
      <c r="BA427" s="224"/>
      <c r="BB427" s="224"/>
      <c r="BC427" s="224"/>
      <c r="BD427" s="224"/>
      <c r="BE427" s="224"/>
      <c r="BF427" s="224"/>
      <c r="BG427" s="224"/>
      <c r="BH427" s="224"/>
      <c r="BI427" s="224"/>
      <c r="BJ427" s="224"/>
      <c r="BK427" s="224"/>
      <c r="BL427" s="224"/>
      <c r="BM427" s="224"/>
      <c r="BN427" s="224"/>
      <c r="BO427" s="224"/>
      <c r="BP427" s="224"/>
      <c r="BQ427" s="224"/>
      <c r="BR427" s="224"/>
      <c r="BS427" s="224"/>
    </row>
    <row r="428" spans="26:71" x14ac:dyDescent="0.2">
      <c r="Z428" s="224"/>
      <c r="AA428" s="224"/>
      <c r="AB428" s="224"/>
      <c r="AC428" s="224"/>
      <c r="AD428" s="224"/>
      <c r="AE428" s="224"/>
      <c r="AF428" s="224"/>
      <c r="AG428" s="224"/>
      <c r="AH428" s="224"/>
      <c r="AI428" s="224"/>
      <c r="AJ428" s="224"/>
      <c r="AK428" s="224"/>
      <c r="AL428" s="224"/>
      <c r="AM428" s="224"/>
      <c r="AN428" s="224"/>
      <c r="AO428" s="224"/>
      <c r="AP428" s="224"/>
      <c r="AQ428" s="224"/>
      <c r="AR428" s="224"/>
      <c r="AS428" s="224"/>
      <c r="AT428" s="224"/>
      <c r="AU428" s="224"/>
      <c r="AV428" s="224"/>
      <c r="AW428" s="224"/>
      <c r="AX428" s="224"/>
      <c r="AY428" s="224"/>
      <c r="AZ428" s="224"/>
      <c r="BA428" s="224"/>
      <c r="BB428" s="224"/>
      <c r="BC428" s="224"/>
      <c r="BD428" s="224"/>
      <c r="BE428" s="224"/>
      <c r="BF428" s="224"/>
      <c r="BG428" s="224"/>
      <c r="BH428" s="224"/>
      <c r="BI428" s="224"/>
      <c r="BJ428" s="224"/>
      <c r="BK428" s="224"/>
      <c r="BL428" s="224"/>
      <c r="BM428" s="224"/>
      <c r="BN428" s="224"/>
      <c r="BO428" s="224"/>
      <c r="BP428" s="224"/>
      <c r="BQ428" s="224"/>
      <c r="BR428" s="224"/>
      <c r="BS428" s="224"/>
    </row>
    <row r="429" spans="26:71" x14ac:dyDescent="0.2">
      <c r="Z429" s="224"/>
      <c r="AA429" s="224"/>
      <c r="AB429" s="224"/>
      <c r="AC429" s="224"/>
      <c r="AD429" s="224"/>
      <c r="AE429" s="224"/>
      <c r="AF429" s="224"/>
      <c r="AG429" s="224"/>
      <c r="AH429" s="224"/>
      <c r="AI429" s="224"/>
      <c r="AJ429" s="224"/>
      <c r="AK429" s="224"/>
      <c r="AL429" s="224"/>
      <c r="AM429" s="224"/>
      <c r="AN429" s="224"/>
      <c r="AO429" s="224"/>
      <c r="AP429" s="224"/>
      <c r="AQ429" s="224"/>
      <c r="AR429" s="224"/>
      <c r="AS429" s="224"/>
      <c r="AT429" s="224"/>
      <c r="AU429" s="224"/>
      <c r="AV429" s="224"/>
      <c r="AW429" s="224"/>
      <c r="AX429" s="224"/>
      <c r="AY429" s="224"/>
      <c r="AZ429" s="224"/>
      <c r="BA429" s="224"/>
      <c r="BB429" s="224"/>
      <c r="BC429" s="224"/>
      <c r="BD429" s="224"/>
      <c r="BE429" s="224"/>
      <c r="BF429" s="224"/>
      <c r="BG429" s="224"/>
      <c r="BH429" s="224"/>
      <c r="BI429" s="224"/>
      <c r="BJ429" s="224"/>
      <c r="BK429" s="224"/>
      <c r="BL429" s="224"/>
      <c r="BM429" s="224"/>
      <c r="BN429" s="224"/>
      <c r="BO429" s="224"/>
      <c r="BP429" s="224"/>
      <c r="BQ429" s="224"/>
      <c r="BR429" s="224"/>
      <c r="BS429" s="224"/>
    </row>
    <row r="430" spans="26:71" x14ac:dyDescent="0.2">
      <c r="Z430" s="224"/>
      <c r="AA430" s="224"/>
      <c r="AB430" s="224"/>
      <c r="AC430" s="224"/>
      <c r="AD430" s="224"/>
      <c r="AE430" s="224"/>
      <c r="AF430" s="224"/>
      <c r="AG430" s="224"/>
      <c r="AH430" s="224"/>
      <c r="AI430" s="224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4"/>
      <c r="BG430" s="224"/>
      <c r="BH430" s="224"/>
      <c r="BI430" s="224"/>
      <c r="BJ430" s="224"/>
      <c r="BK430" s="224"/>
      <c r="BL430" s="224"/>
      <c r="BM430" s="224"/>
      <c r="BN430" s="224"/>
      <c r="BO430" s="224"/>
      <c r="BP430" s="224"/>
      <c r="BQ430" s="224"/>
      <c r="BR430" s="224"/>
      <c r="BS430" s="224"/>
    </row>
    <row r="431" spans="26:71" x14ac:dyDescent="0.2"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224"/>
      <c r="BN431" s="224"/>
      <c r="BO431" s="224"/>
      <c r="BP431" s="224"/>
      <c r="BQ431" s="224"/>
      <c r="BR431" s="224"/>
      <c r="BS431" s="224"/>
    </row>
    <row r="432" spans="26:71" x14ac:dyDescent="0.2">
      <c r="Z432" s="224"/>
      <c r="AA432" s="224"/>
      <c r="AB432" s="224"/>
      <c r="AC432" s="224"/>
      <c r="AD432" s="224"/>
      <c r="AE432" s="224"/>
      <c r="AF432" s="224"/>
      <c r="AG432" s="224"/>
      <c r="AH432" s="224"/>
      <c r="AI432" s="224"/>
      <c r="AJ432" s="224"/>
      <c r="AK432" s="224"/>
      <c r="AL432" s="224"/>
      <c r="AM432" s="224"/>
      <c r="AN432" s="224"/>
      <c r="AO432" s="224"/>
      <c r="AP432" s="224"/>
      <c r="AQ432" s="224"/>
      <c r="AR432" s="224"/>
      <c r="AS432" s="224"/>
      <c r="AT432" s="224"/>
      <c r="AU432" s="224"/>
      <c r="AV432" s="224"/>
      <c r="AW432" s="224"/>
      <c r="AX432" s="224"/>
      <c r="AY432" s="224"/>
      <c r="AZ432" s="224"/>
      <c r="BA432" s="224"/>
      <c r="BB432" s="224"/>
      <c r="BC432" s="224"/>
      <c r="BD432" s="224"/>
      <c r="BE432" s="224"/>
      <c r="BF432" s="224"/>
      <c r="BG432" s="224"/>
      <c r="BH432" s="224"/>
      <c r="BI432" s="224"/>
      <c r="BJ432" s="224"/>
      <c r="BK432" s="224"/>
      <c r="BL432" s="224"/>
      <c r="BM432" s="224"/>
      <c r="BN432" s="224"/>
      <c r="BO432" s="224"/>
      <c r="BP432" s="224"/>
      <c r="BQ432" s="224"/>
      <c r="BR432" s="224"/>
      <c r="BS432" s="224"/>
    </row>
    <row r="433" spans="26:71" x14ac:dyDescent="0.2">
      <c r="Z433" s="224"/>
      <c r="AA433" s="224"/>
      <c r="AB433" s="224"/>
      <c r="AC433" s="224"/>
      <c r="AD433" s="224"/>
      <c r="AE433" s="224"/>
      <c r="AF433" s="224"/>
      <c r="AG433" s="224"/>
      <c r="AH433" s="224"/>
      <c r="AI433" s="224"/>
      <c r="AJ433" s="224"/>
      <c r="AK433" s="224"/>
      <c r="AL433" s="224"/>
      <c r="AM433" s="224"/>
      <c r="AN433" s="224"/>
      <c r="AO433" s="224"/>
      <c r="AP433" s="224"/>
      <c r="AQ433" s="224"/>
      <c r="AR433" s="224"/>
      <c r="AS433" s="224"/>
      <c r="AT433" s="224"/>
      <c r="AU433" s="224"/>
      <c r="AV433" s="224"/>
      <c r="AW433" s="224"/>
      <c r="AX433" s="224"/>
      <c r="AY433" s="224"/>
      <c r="AZ433" s="224"/>
      <c r="BA433" s="224"/>
      <c r="BB433" s="224"/>
      <c r="BC433" s="224"/>
      <c r="BD433" s="224"/>
      <c r="BE433" s="224"/>
      <c r="BF433" s="224"/>
      <c r="BG433" s="224"/>
      <c r="BH433" s="224"/>
      <c r="BI433" s="224"/>
      <c r="BJ433" s="224"/>
      <c r="BK433" s="224"/>
      <c r="BL433" s="224"/>
      <c r="BM433" s="224"/>
      <c r="BN433" s="224"/>
      <c r="BO433" s="224"/>
      <c r="BP433" s="224"/>
      <c r="BQ433" s="224"/>
      <c r="BR433" s="224"/>
      <c r="BS433" s="224"/>
    </row>
    <row r="434" spans="26:71" x14ac:dyDescent="0.2">
      <c r="Z434" s="224"/>
      <c r="AA434" s="224"/>
      <c r="AB434" s="224"/>
      <c r="AC434" s="224"/>
      <c r="AD434" s="224"/>
      <c r="AE434" s="224"/>
      <c r="AF434" s="224"/>
      <c r="AG434" s="224"/>
      <c r="AH434" s="224"/>
      <c r="AI434" s="224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4"/>
      <c r="BG434" s="224"/>
      <c r="BH434" s="224"/>
      <c r="BI434" s="224"/>
      <c r="BJ434" s="224"/>
      <c r="BK434" s="224"/>
      <c r="BL434" s="224"/>
      <c r="BM434" s="224"/>
      <c r="BN434" s="224"/>
      <c r="BO434" s="224"/>
      <c r="BP434" s="224"/>
      <c r="BQ434" s="224"/>
      <c r="BR434" s="224"/>
      <c r="BS434" s="224"/>
    </row>
    <row r="435" spans="26:71" x14ac:dyDescent="0.2">
      <c r="Z435" s="224"/>
      <c r="AA435" s="224"/>
      <c r="AB435" s="224"/>
      <c r="AC435" s="224"/>
      <c r="AD435" s="224"/>
      <c r="AE435" s="224"/>
      <c r="AF435" s="224"/>
      <c r="AG435" s="224"/>
      <c r="AH435" s="224"/>
      <c r="AI435" s="224"/>
      <c r="AJ435" s="224"/>
      <c r="AK435" s="224"/>
      <c r="AL435" s="224"/>
      <c r="AM435" s="224"/>
      <c r="AN435" s="224"/>
      <c r="AO435" s="224"/>
      <c r="AP435" s="224"/>
      <c r="AQ435" s="224"/>
      <c r="AR435" s="224"/>
      <c r="AS435" s="224"/>
      <c r="AT435" s="224"/>
      <c r="AU435" s="224"/>
      <c r="AV435" s="224"/>
      <c r="AW435" s="224"/>
      <c r="AX435" s="224"/>
      <c r="AY435" s="224"/>
      <c r="AZ435" s="224"/>
      <c r="BA435" s="224"/>
      <c r="BB435" s="224"/>
      <c r="BC435" s="224"/>
      <c r="BD435" s="224"/>
      <c r="BE435" s="224"/>
      <c r="BF435" s="224"/>
      <c r="BG435" s="224"/>
      <c r="BH435" s="224"/>
      <c r="BI435" s="224"/>
      <c r="BJ435" s="224"/>
      <c r="BK435" s="224"/>
      <c r="BL435" s="224"/>
      <c r="BM435" s="224"/>
      <c r="BN435" s="224"/>
      <c r="BO435" s="224"/>
      <c r="BP435" s="224"/>
      <c r="BQ435" s="224"/>
      <c r="BR435" s="224"/>
      <c r="BS435" s="224"/>
    </row>
    <row r="436" spans="26:71" x14ac:dyDescent="0.2">
      <c r="Z436" s="224"/>
      <c r="AA436" s="224"/>
      <c r="AB436" s="224"/>
      <c r="AC436" s="224"/>
      <c r="AD436" s="224"/>
      <c r="AE436" s="224"/>
      <c r="AF436" s="224"/>
      <c r="AG436" s="224"/>
      <c r="AH436" s="224"/>
      <c r="AI436" s="224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4"/>
      <c r="BG436" s="224"/>
      <c r="BH436" s="224"/>
      <c r="BI436" s="224"/>
      <c r="BJ436" s="224"/>
      <c r="BK436" s="224"/>
      <c r="BL436" s="224"/>
      <c r="BM436" s="224"/>
      <c r="BN436" s="224"/>
      <c r="BO436" s="224"/>
      <c r="BP436" s="224"/>
      <c r="BQ436" s="224"/>
      <c r="BR436" s="224"/>
      <c r="BS436" s="224"/>
    </row>
    <row r="437" spans="26:71" x14ac:dyDescent="0.2">
      <c r="Z437" s="224"/>
      <c r="AA437" s="224"/>
      <c r="AB437" s="224"/>
      <c r="AC437" s="224"/>
      <c r="AD437" s="224"/>
      <c r="AE437" s="224"/>
      <c r="AF437" s="224"/>
      <c r="AG437" s="224"/>
      <c r="AH437" s="224"/>
      <c r="AI437" s="224"/>
      <c r="AJ437" s="224"/>
      <c r="AK437" s="224"/>
      <c r="AL437" s="224"/>
      <c r="AM437" s="224"/>
      <c r="AN437" s="224"/>
      <c r="AO437" s="224"/>
      <c r="AP437" s="224"/>
      <c r="AQ437" s="224"/>
      <c r="AR437" s="224"/>
      <c r="AS437" s="224"/>
      <c r="AT437" s="224"/>
      <c r="AU437" s="224"/>
      <c r="AV437" s="224"/>
      <c r="AW437" s="224"/>
      <c r="AX437" s="224"/>
      <c r="AY437" s="224"/>
      <c r="AZ437" s="224"/>
      <c r="BA437" s="224"/>
      <c r="BB437" s="224"/>
      <c r="BC437" s="224"/>
      <c r="BD437" s="224"/>
      <c r="BE437" s="224"/>
      <c r="BF437" s="224"/>
      <c r="BG437" s="224"/>
      <c r="BH437" s="224"/>
      <c r="BI437" s="224"/>
      <c r="BJ437" s="224"/>
      <c r="BK437" s="224"/>
      <c r="BL437" s="224"/>
      <c r="BM437" s="224"/>
      <c r="BN437" s="224"/>
      <c r="BO437" s="224"/>
      <c r="BP437" s="224"/>
      <c r="BQ437" s="224"/>
      <c r="BR437" s="224"/>
      <c r="BS437" s="224"/>
    </row>
    <row r="438" spans="26:71" x14ac:dyDescent="0.2">
      <c r="Z438" s="224"/>
      <c r="AA438" s="224"/>
      <c r="AB438" s="224"/>
      <c r="AC438" s="224"/>
      <c r="AD438" s="224"/>
      <c r="AE438" s="224"/>
      <c r="AF438" s="224"/>
      <c r="AG438" s="224"/>
      <c r="AH438" s="224"/>
      <c r="AI438" s="224"/>
      <c r="AJ438" s="224"/>
      <c r="AK438" s="224"/>
      <c r="AL438" s="224"/>
      <c r="AM438" s="224"/>
      <c r="AN438" s="224"/>
      <c r="AO438" s="224"/>
      <c r="AP438" s="224"/>
      <c r="AQ438" s="224"/>
      <c r="AR438" s="224"/>
      <c r="AS438" s="224"/>
      <c r="AT438" s="224"/>
      <c r="AU438" s="224"/>
      <c r="AV438" s="224"/>
      <c r="AW438" s="224"/>
      <c r="AX438" s="224"/>
      <c r="AY438" s="224"/>
      <c r="AZ438" s="224"/>
      <c r="BA438" s="224"/>
      <c r="BB438" s="224"/>
      <c r="BC438" s="224"/>
      <c r="BD438" s="224"/>
      <c r="BE438" s="224"/>
      <c r="BF438" s="224"/>
      <c r="BG438" s="224"/>
      <c r="BH438" s="224"/>
      <c r="BI438" s="224"/>
      <c r="BJ438" s="224"/>
      <c r="BK438" s="224"/>
      <c r="BL438" s="224"/>
      <c r="BM438" s="224"/>
      <c r="BN438" s="224"/>
      <c r="BO438" s="224"/>
      <c r="BP438" s="224"/>
      <c r="BQ438" s="224"/>
      <c r="BR438" s="224"/>
      <c r="BS438" s="224"/>
    </row>
    <row r="439" spans="26:71" x14ac:dyDescent="0.2">
      <c r="Z439" s="224"/>
      <c r="AA439" s="224"/>
      <c r="AB439" s="224"/>
      <c r="AC439" s="224"/>
      <c r="AD439" s="224"/>
      <c r="AE439" s="224"/>
      <c r="AF439" s="224"/>
      <c r="AG439" s="224"/>
      <c r="AH439" s="224"/>
      <c r="AI439" s="224"/>
      <c r="AJ439" s="224"/>
      <c r="AK439" s="224"/>
      <c r="AL439" s="224"/>
      <c r="AM439" s="224"/>
      <c r="AN439" s="224"/>
      <c r="AO439" s="224"/>
      <c r="AP439" s="224"/>
      <c r="AQ439" s="224"/>
      <c r="AR439" s="224"/>
      <c r="AS439" s="224"/>
      <c r="AT439" s="224"/>
      <c r="AU439" s="224"/>
      <c r="AV439" s="224"/>
      <c r="AW439" s="224"/>
      <c r="AX439" s="224"/>
      <c r="AY439" s="224"/>
      <c r="AZ439" s="224"/>
      <c r="BA439" s="224"/>
      <c r="BB439" s="224"/>
      <c r="BC439" s="224"/>
      <c r="BD439" s="224"/>
      <c r="BE439" s="224"/>
      <c r="BF439" s="224"/>
      <c r="BG439" s="224"/>
      <c r="BH439" s="224"/>
      <c r="BI439" s="224"/>
      <c r="BJ439" s="224"/>
      <c r="BK439" s="224"/>
      <c r="BL439" s="224"/>
      <c r="BM439" s="224"/>
      <c r="BN439" s="224"/>
      <c r="BO439" s="224"/>
      <c r="BP439" s="224"/>
      <c r="BQ439" s="224"/>
      <c r="BR439" s="224"/>
      <c r="BS439" s="224"/>
    </row>
    <row r="440" spans="26:71" x14ac:dyDescent="0.2">
      <c r="Z440" s="224"/>
      <c r="AA440" s="224"/>
      <c r="AB440" s="224"/>
      <c r="AC440" s="224"/>
      <c r="AD440" s="224"/>
      <c r="AE440" s="224"/>
      <c r="AF440" s="224"/>
      <c r="AG440" s="224"/>
      <c r="AH440" s="224"/>
      <c r="AI440" s="224"/>
      <c r="AJ440" s="224"/>
      <c r="AK440" s="224"/>
      <c r="AL440" s="224"/>
      <c r="AM440" s="224"/>
      <c r="AN440" s="224"/>
      <c r="AO440" s="224"/>
      <c r="AP440" s="224"/>
      <c r="AQ440" s="224"/>
      <c r="AR440" s="224"/>
      <c r="AS440" s="224"/>
      <c r="AT440" s="224"/>
      <c r="AU440" s="224"/>
      <c r="AV440" s="224"/>
      <c r="AW440" s="224"/>
      <c r="AX440" s="224"/>
      <c r="AY440" s="224"/>
      <c r="AZ440" s="224"/>
      <c r="BA440" s="224"/>
      <c r="BB440" s="224"/>
      <c r="BC440" s="224"/>
      <c r="BD440" s="224"/>
      <c r="BE440" s="224"/>
      <c r="BF440" s="224"/>
      <c r="BG440" s="224"/>
      <c r="BH440" s="224"/>
      <c r="BI440" s="224"/>
      <c r="BJ440" s="224"/>
      <c r="BK440" s="224"/>
      <c r="BL440" s="224"/>
      <c r="BM440" s="224"/>
      <c r="BN440" s="224"/>
      <c r="BO440" s="224"/>
      <c r="BP440" s="224"/>
      <c r="BQ440" s="224"/>
      <c r="BR440" s="224"/>
      <c r="BS440" s="224"/>
    </row>
    <row r="441" spans="26:71" x14ac:dyDescent="0.2">
      <c r="Z441" s="224"/>
      <c r="AA441" s="224"/>
      <c r="AB441" s="224"/>
      <c r="AC441" s="224"/>
      <c r="AD441" s="224"/>
      <c r="AE441" s="224"/>
      <c r="AF441" s="224"/>
      <c r="AG441" s="224"/>
      <c r="AH441" s="224"/>
      <c r="AI441" s="224"/>
      <c r="AJ441" s="224"/>
      <c r="AK441" s="224"/>
      <c r="AL441" s="224"/>
      <c r="AM441" s="224"/>
      <c r="AN441" s="224"/>
      <c r="AO441" s="224"/>
      <c r="AP441" s="224"/>
      <c r="AQ441" s="224"/>
      <c r="AR441" s="224"/>
      <c r="AS441" s="224"/>
      <c r="AT441" s="224"/>
      <c r="AU441" s="224"/>
      <c r="AV441" s="224"/>
      <c r="AW441" s="224"/>
      <c r="AX441" s="224"/>
      <c r="AY441" s="224"/>
      <c r="AZ441" s="224"/>
      <c r="BA441" s="224"/>
      <c r="BB441" s="224"/>
      <c r="BC441" s="224"/>
      <c r="BD441" s="224"/>
      <c r="BE441" s="224"/>
      <c r="BF441" s="224"/>
      <c r="BG441" s="224"/>
      <c r="BH441" s="224"/>
      <c r="BI441" s="224"/>
      <c r="BJ441" s="224"/>
      <c r="BK441" s="224"/>
      <c r="BL441" s="224"/>
      <c r="BM441" s="224"/>
      <c r="BN441" s="224"/>
      <c r="BO441" s="224"/>
      <c r="BP441" s="224"/>
      <c r="BQ441" s="224"/>
      <c r="BR441" s="224"/>
      <c r="BS441" s="224"/>
    </row>
    <row r="442" spans="26:71" x14ac:dyDescent="0.2">
      <c r="Z442" s="224"/>
      <c r="AA442" s="224"/>
      <c r="AB442" s="224"/>
      <c r="AC442" s="224"/>
      <c r="AD442" s="224"/>
      <c r="AE442" s="224"/>
      <c r="AF442" s="224"/>
      <c r="AG442" s="224"/>
      <c r="AH442" s="224"/>
      <c r="AI442" s="224"/>
      <c r="AJ442" s="224"/>
      <c r="AK442" s="224"/>
      <c r="AL442" s="224"/>
      <c r="AM442" s="224"/>
      <c r="AN442" s="224"/>
      <c r="AO442" s="224"/>
      <c r="AP442" s="224"/>
      <c r="AQ442" s="224"/>
      <c r="AR442" s="224"/>
      <c r="AS442" s="224"/>
      <c r="AT442" s="224"/>
      <c r="AU442" s="224"/>
      <c r="AV442" s="224"/>
      <c r="AW442" s="224"/>
      <c r="AX442" s="224"/>
      <c r="AY442" s="224"/>
      <c r="AZ442" s="224"/>
      <c r="BA442" s="224"/>
      <c r="BB442" s="224"/>
      <c r="BC442" s="224"/>
      <c r="BD442" s="224"/>
      <c r="BE442" s="224"/>
      <c r="BF442" s="224"/>
      <c r="BG442" s="224"/>
      <c r="BH442" s="224"/>
      <c r="BI442" s="224"/>
      <c r="BJ442" s="224"/>
      <c r="BK442" s="224"/>
      <c r="BL442" s="224"/>
      <c r="BM442" s="224"/>
      <c r="BN442" s="224"/>
      <c r="BO442" s="224"/>
      <c r="BP442" s="224"/>
      <c r="BQ442" s="224"/>
      <c r="BR442" s="224"/>
      <c r="BS442" s="224"/>
    </row>
    <row r="443" spans="26:71" x14ac:dyDescent="0.2">
      <c r="Z443" s="224"/>
      <c r="AA443" s="224"/>
      <c r="AB443" s="224"/>
      <c r="AC443" s="224"/>
      <c r="AD443" s="224"/>
      <c r="AE443" s="224"/>
      <c r="AF443" s="224"/>
      <c r="AG443" s="224"/>
      <c r="AH443" s="224"/>
      <c r="AI443" s="224"/>
      <c r="AJ443" s="224"/>
      <c r="AK443" s="224"/>
      <c r="AL443" s="224"/>
      <c r="AM443" s="224"/>
      <c r="AN443" s="224"/>
      <c r="AO443" s="224"/>
      <c r="AP443" s="224"/>
      <c r="AQ443" s="224"/>
      <c r="AR443" s="224"/>
      <c r="AS443" s="224"/>
      <c r="AT443" s="224"/>
      <c r="AU443" s="224"/>
      <c r="AV443" s="224"/>
      <c r="AW443" s="224"/>
      <c r="AX443" s="224"/>
      <c r="AY443" s="224"/>
      <c r="AZ443" s="224"/>
      <c r="BA443" s="224"/>
      <c r="BB443" s="224"/>
      <c r="BC443" s="224"/>
      <c r="BD443" s="224"/>
      <c r="BE443" s="224"/>
      <c r="BF443" s="224"/>
      <c r="BG443" s="224"/>
      <c r="BH443" s="224"/>
      <c r="BI443" s="224"/>
      <c r="BJ443" s="224"/>
      <c r="BK443" s="224"/>
      <c r="BL443" s="224"/>
      <c r="BM443" s="224"/>
      <c r="BN443" s="224"/>
      <c r="BO443" s="224"/>
      <c r="BP443" s="224"/>
      <c r="BQ443" s="224"/>
      <c r="BR443" s="224"/>
      <c r="BS443" s="224"/>
    </row>
    <row r="444" spans="26:71" x14ac:dyDescent="0.2">
      <c r="Z444" s="224"/>
      <c r="AA444" s="224"/>
      <c r="AB444" s="224"/>
      <c r="AC444" s="224"/>
      <c r="AD444" s="224"/>
      <c r="AE444" s="224"/>
      <c r="AF444" s="224"/>
      <c r="AG444" s="224"/>
      <c r="AH444" s="224"/>
      <c r="AI444" s="224"/>
      <c r="AJ444" s="224"/>
      <c r="AK444" s="224"/>
      <c r="AL444" s="224"/>
      <c r="AM444" s="224"/>
      <c r="AN444" s="224"/>
      <c r="AO444" s="224"/>
      <c r="AP444" s="224"/>
      <c r="AQ444" s="224"/>
      <c r="AR444" s="224"/>
      <c r="AS444" s="224"/>
      <c r="AT444" s="224"/>
      <c r="AU444" s="224"/>
      <c r="AV444" s="224"/>
      <c r="AW444" s="224"/>
      <c r="AX444" s="224"/>
      <c r="AY444" s="224"/>
      <c r="AZ444" s="224"/>
      <c r="BA444" s="224"/>
      <c r="BB444" s="224"/>
      <c r="BC444" s="224"/>
      <c r="BD444" s="224"/>
      <c r="BE444" s="224"/>
      <c r="BF444" s="224"/>
      <c r="BG444" s="224"/>
      <c r="BH444" s="224"/>
      <c r="BI444" s="224"/>
      <c r="BJ444" s="224"/>
      <c r="BK444" s="224"/>
      <c r="BL444" s="224"/>
      <c r="BM444" s="224"/>
      <c r="BN444" s="224"/>
      <c r="BO444" s="224"/>
      <c r="BP444" s="224"/>
      <c r="BQ444" s="224"/>
      <c r="BR444" s="224"/>
      <c r="BS444" s="224"/>
    </row>
    <row r="445" spans="26:71" x14ac:dyDescent="0.2">
      <c r="Z445" s="224"/>
      <c r="AA445" s="224"/>
      <c r="AB445" s="224"/>
      <c r="AC445" s="224"/>
      <c r="AD445" s="224"/>
      <c r="AE445" s="224"/>
      <c r="AF445" s="224"/>
      <c r="AG445" s="224"/>
      <c r="AH445" s="224"/>
      <c r="AI445" s="224"/>
      <c r="AJ445" s="224"/>
      <c r="AK445" s="224"/>
      <c r="AL445" s="224"/>
      <c r="AM445" s="224"/>
      <c r="AN445" s="224"/>
      <c r="AO445" s="224"/>
      <c r="AP445" s="224"/>
      <c r="AQ445" s="224"/>
      <c r="AR445" s="224"/>
      <c r="AS445" s="224"/>
      <c r="AT445" s="224"/>
      <c r="AU445" s="224"/>
      <c r="AV445" s="224"/>
      <c r="AW445" s="224"/>
      <c r="AX445" s="224"/>
      <c r="AY445" s="224"/>
      <c r="AZ445" s="224"/>
      <c r="BA445" s="224"/>
      <c r="BB445" s="224"/>
      <c r="BC445" s="224"/>
      <c r="BD445" s="224"/>
      <c r="BE445" s="224"/>
      <c r="BF445" s="224"/>
      <c r="BG445" s="224"/>
      <c r="BH445" s="224"/>
      <c r="BI445" s="224"/>
      <c r="BJ445" s="224"/>
      <c r="BK445" s="224"/>
      <c r="BL445" s="224"/>
      <c r="BM445" s="224"/>
      <c r="BN445" s="224"/>
      <c r="BO445" s="224"/>
      <c r="BP445" s="224"/>
      <c r="BQ445" s="224"/>
      <c r="BR445" s="224"/>
      <c r="BS445" s="224"/>
    </row>
    <row r="446" spans="26:71" x14ac:dyDescent="0.2">
      <c r="Z446" s="224"/>
      <c r="AA446" s="224"/>
      <c r="AB446" s="224"/>
      <c r="AC446" s="224"/>
      <c r="AD446" s="224"/>
      <c r="AE446" s="224"/>
      <c r="AF446" s="224"/>
      <c r="AG446" s="224"/>
      <c r="AH446" s="224"/>
      <c r="AI446" s="224"/>
      <c r="AJ446" s="224"/>
      <c r="AK446" s="224"/>
      <c r="AL446" s="224"/>
      <c r="AM446" s="224"/>
      <c r="AN446" s="224"/>
      <c r="AO446" s="224"/>
      <c r="AP446" s="224"/>
      <c r="AQ446" s="224"/>
      <c r="AR446" s="224"/>
      <c r="AS446" s="224"/>
      <c r="AT446" s="224"/>
      <c r="AU446" s="224"/>
      <c r="AV446" s="224"/>
      <c r="AW446" s="224"/>
      <c r="AX446" s="224"/>
      <c r="AY446" s="224"/>
      <c r="AZ446" s="224"/>
      <c r="BA446" s="224"/>
      <c r="BB446" s="224"/>
      <c r="BC446" s="224"/>
      <c r="BD446" s="224"/>
      <c r="BE446" s="224"/>
      <c r="BF446" s="224"/>
      <c r="BG446" s="224"/>
      <c r="BH446" s="224"/>
      <c r="BI446" s="224"/>
      <c r="BJ446" s="224"/>
      <c r="BK446" s="224"/>
      <c r="BL446" s="224"/>
      <c r="BM446" s="224"/>
      <c r="BN446" s="224"/>
      <c r="BO446" s="224"/>
      <c r="BP446" s="224"/>
      <c r="BQ446" s="224"/>
      <c r="BR446" s="224"/>
      <c r="BS446" s="224"/>
    </row>
    <row r="447" spans="26:71" x14ac:dyDescent="0.2">
      <c r="Z447" s="224"/>
      <c r="AA447" s="224"/>
      <c r="AB447" s="224"/>
      <c r="AC447" s="224"/>
      <c r="AD447" s="224"/>
      <c r="AE447" s="224"/>
      <c r="AF447" s="224"/>
      <c r="AG447" s="224"/>
      <c r="AH447" s="224"/>
      <c r="AI447" s="224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4"/>
      <c r="BG447" s="224"/>
      <c r="BH447" s="224"/>
      <c r="BI447" s="224"/>
      <c r="BJ447" s="224"/>
      <c r="BK447" s="224"/>
      <c r="BL447" s="224"/>
      <c r="BM447" s="224"/>
      <c r="BN447" s="224"/>
      <c r="BO447" s="224"/>
      <c r="BP447" s="224"/>
      <c r="BQ447" s="224"/>
      <c r="BR447" s="224"/>
      <c r="BS447" s="224"/>
    </row>
    <row r="448" spans="26:71" x14ac:dyDescent="0.2">
      <c r="Z448" s="224"/>
      <c r="AA448" s="224"/>
      <c r="AB448" s="224"/>
      <c r="AC448" s="224"/>
      <c r="AD448" s="224"/>
      <c r="AE448" s="224"/>
      <c r="AF448" s="224"/>
      <c r="AG448" s="224"/>
      <c r="AH448" s="224"/>
      <c r="AI448" s="224"/>
      <c r="AJ448" s="224"/>
      <c r="AK448" s="224"/>
      <c r="AL448" s="224"/>
      <c r="AM448" s="224"/>
      <c r="AN448" s="224"/>
      <c r="AO448" s="224"/>
      <c r="AP448" s="224"/>
      <c r="AQ448" s="224"/>
      <c r="AR448" s="224"/>
      <c r="AS448" s="224"/>
      <c r="AT448" s="224"/>
      <c r="AU448" s="224"/>
      <c r="AV448" s="224"/>
      <c r="AW448" s="224"/>
      <c r="AX448" s="224"/>
      <c r="AY448" s="224"/>
      <c r="AZ448" s="224"/>
      <c r="BA448" s="224"/>
      <c r="BB448" s="224"/>
      <c r="BC448" s="224"/>
      <c r="BD448" s="224"/>
      <c r="BE448" s="224"/>
      <c r="BF448" s="224"/>
      <c r="BG448" s="224"/>
      <c r="BH448" s="224"/>
      <c r="BI448" s="224"/>
      <c r="BJ448" s="224"/>
      <c r="BK448" s="224"/>
      <c r="BL448" s="224"/>
      <c r="BM448" s="224"/>
      <c r="BN448" s="224"/>
      <c r="BO448" s="224"/>
      <c r="BP448" s="224"/>
      <c r="BQ448" s="224"/>
      <c r="BR448" s="224"/>
      <c r="BS448" s="224"/>
    </row>
    <row r="449" spans="26:71" x14ac:dyDescent="0.2">
      <c r="Z449" s="224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224"/>
      <c r="BN449" s="224"/>
      <c r="BO449" s="224"/>
      <c r="BP449" s="224"/>
      <c r="BQ449" s="224"/>
      <c r="BR449" s="224"/>
      <c r="BS449" s="224"/>
    </row>
    <row r="450" spans="26:71" x14ac:dyDescent="0.2">
      <c r="Z450" s="224"/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24"/>
      <c r="AK450" s="224"/>
      <c r="AL450" s="224"/>
      <c r="AM450" s="224"/>
      <c r="AN450" s="224"/>
      <c r="AO450" s="224"/>
      <c r="AP450" s="224"/>
      <c r="AQ450" s="224"/>
      <c r="AR450" s="224"/>
      <c r="AS450" s="224"/>
      <c r="AT450" s="224"/>
      <c r="AU450" s="224"/>
      <c r="AV450" s="224"/>
      <c r="AW450" s="224"/>
      <c r="AX450" s="224"/>
      <c r="AY450" s="224"/>
      <c r="AZ450" s="224"/>
      <c r="BA450" s="224"/>
      <c r="BB450" s="224"/>
      <c r="BC450" s="224"/>
      <c r="BD450" s="224"/>
      <c r="BE450" s="224"/>
      <c r="BF450" s="224"/>
      <c r="BG450" s="224"/>
      <c r="BH450" s="224"/>
      <c r="BI450" s="224"/>
      <c r="BJ450" s="224"/>
      <c r="BK450" s="224"/>
      <c r="BL450" s="224"/>
      <c r="BM450" s="224"/>
      <c r="BN450" s="224"/>
      <c r="BO450" s="224"/>
      <c r="BP450" s="224"/>
      <c r="BQ450" s="224"/>
      <c r="BR450" s="224"/>
      <c r="BS450" s="224"/>
    </row>
    <row r="451" spans="26:71" x14ac:dyDescent="0.2"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224"/>
      <c r="BN451" s="224"/>
      <c r="BO451" s="224"/>
      <c r="BP451" s="224"/>
      <c r="BQ451" s="224"/>
      <c r="BR451" s="224"/>
      <c r="BS451" s="224"/>
    </row>
    <row r="452" spans="26:71" x14ac:dyDescent="0.2">
      <c r="Z452" s="224"/>
      <c r="AA452" s="224"/>
      <c r="AB452" s="224"/>
      <c r="AC452" s="224"/>
      <c r="AD452" s="224"/>
      <c r="AE452" s="224"/>
      <c r="AF452" s="224"/>
      <c r="AG452" s="224"/>
      <c r="AH452" s="224"/>
      <c r="AI452" s="224"/>
      <c r="AJ452" s="224"/>
      <c r="AK452" s="224"/>
      <c r="AL452" s="224"/>
      <c r="AM452" s="224"/>
      <c r="AN452" s="224"/>
      <c r="AO452" s="224"/>
      <c r="AP452" s="224"/>
      <c r="AQ452" s="224"/>
      <c r="AR452" s="224"/>
      <c r="AS452" s="224"/>
      <c r="AT452" s="224"/>
      <c r="AU452" s="224"/>
      <c r="AV452" s="224"/>
      <c r="AW452" s="224"/>
      <c r="AX452" s="224"/>
      <c r="AY452" s="224"/>
      <c r="AZ452" s="224"/>
      <c r="BA452" s="224"/>
      <c r="BB452" s="224"/>
      <c r="BC452" s="224"/>
      <c r="BD452" s="224"/>
      <c r="BE452" s="224"/>
      <c r="BF452" s="224"/>
      <c r="BG452" s="224"/>
      <c r="BH452" s="224"/>
      <c r="BI452" s="224"/>
      <c r="BJ452" s="224"/>
      <c r="BK452" s="224"/>
      <c r="BL452" s="224"/>
      <c r="BM452" s="224"/>
      <c r="BN452" s="224"/>
      <c r="BO452" s="224"/>
      <c r="BP452" s="224"/>
      <c r="BQ452" s="224"/>
      <c r="BR452" s="224"/>
      <c r="BS452" s="224"/>
    </row>
    <row r="453" spans="26:71" x14ac:dyDescent="0.2">
      <c r="Z453" s="224"/>
      <c r="AA453" s="224"/>
      <c r="AB453" s="224"/>
      <c r="AC453" s="224"/>
      <c r="AD453" s="224"/>
      <c r="AE453" s="224"/>
      <c r="AF453" s="224"/>
      <c r="AG453" s="224"/>
      <c r="AH453" s="224"/>
      <c r="AI453" s="224"/>
      <c r="AJ453" s="224"/>
      <c r="AK453" s="224"/>
      <c r="AL453" s="224"/>
      <c r="AM453" s="224"/>
      <c r="AN453" s="224"/>
      <c r="AO453" s="224"/>
      <c r="AP453" s="224"/>
      <c r="AQ453" s="224"/>
      <c r="AR453" s="224"/>
      <c r="AS453" s="224"/>
      <c r="AT453" s="224"/>
      <c r="AU453" s="224"/>
      <c r="AV453" s="224"/>
      <c r="AW453" s="224"/>
      <c r="AX453" s="224"/>
      <c r="AY453" s="224"/>
      <c r="AZ453" s="224"/>
      <c r="BA453" s="224"/>
      <c r="BB453" s="224"/>
      <c r="BC453" s="224"/>
      <c r="BD453" s="224"/>
      <c r="BE453" s="224"/>
      <c r="BF453" s="224"/>
      <c r="BG453" s="224"/>
      <c r="BH453" s="224"/>
      <c r="BI453" s="224"/>
      <c r="BJ453" s="224"/>
      <c r="BK453" s="224"/>
      <c r="BL453" s="224"/>
      <c r="BM453" s="224"/>
      <c r="BN453" s="224"/>
      <c r="BO453" s="224"/>
      <c r="BP453" s="224"/>
      <c r="BQ453" s="224"/>
      <c r="BR453" s="224"/>
      <c r="BS453" s="224"/>
    </row>
    <row r="454" spans="26:71" x14ac:dyDescent="0.2"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4"/>
      <c r="BN454" s="224"/>
      <c r="BO454" s="224"/>
      <c r="BP454" s="224"/>
      <c r="BQ454" s="224"/>
      <c r="BR454" s="224"/>
      <c r="BS454" s="224"/>
    </row>
    <row r="455" spans="26:71" x14ac:dyDescent="0.2"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4"/>
      <c r="BN455" s="224"/>
      <c r="BO455" s="224"/>
      <c r="BP455" s="224"/>
      <c r="BQ455" s="224"/>
      <c r="BR455" s="224"/>
      <c r="BS455" s="224"/>
    </row>
    <row r="456" spans="26:71" x14ac:dyDescent="0.2"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4"/>
      <c r="BN456" s="224"/>
      <c r="BO456" s="224"/>
      <c r="BP456" s="224"/>
      <c r="BQ456" s="224"/>
      <c r="BR456" s="224"/>
      <c r="BS456" s="224"/>
    </row>
    <row r="457" spans="26:71" x14ac:dyDescent="0.2"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4"/>
      <c r="BN457" s="224"/>
      <c r="BO457" s="224"/>
      <c r="BP457" s="224"/>
      <c r="BQ457" s="224"/>
      <c r="BR457" s="224"/>
      <c r="BS457" s="224"/>
    </row>
    <row r="458" spans="26:71" x14ac:dyDescent="0.2"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4"/>
      <c r="BN458" s="224"/>
      <c r="BO458" s="224"/>
      <c r="BP458" s="224"/>
      <c r="BQ458" s="224"/>
      <c r="BR458" s="224"/>
      <c r="BS458" s="224"/>
    </row>
    <row r="459" spans="26:71" x14ac:dyDescent="0.2">
      <c r="Z459" s="224"/>
      <c r="AA459" s="224"/>
      <c r="AB459" s="224"/>
      <c r="AC459" s="224"/>
      <c r="AD459" s="224"/>
      <c r="AE459" s="224"/>
      <c r="AF459" s="224"/>
      <c r="AG459" s="224"/>
      <c r="AH459" s="224"/>
      <c r="AI459" s="224"/>
      <c r="AJ459" s="224"/>
      <c r="AK459" s="224"/>
      <c r="AL459" s="224"/>
      <c r="AM459" s="224"/>
      <c r="AN459" s="224"/>
      <c r="AO459" s="224"/>
      <c r="AP459" s="224"/>
      <c r="AQ459" s="224"/>
      <c r="AR459" s="224"/>
      <c r="AS459" s="224"/>
      <c r="AT459" s="224"/>
      <c r="AU459" s="224"/>
      <c r="AV459" s="224"/>
      <c r="AW459" s="224"/>
      <c r="AX459" s="224"/>
      <c r="AY459" s="224"/>
      <c r="AZ459" s="224"/>
      <c r="BA459" s="224"/>
      <c r="BB459" s="224"/>
      <c r="BC459" s="224"/>
      <c r="BD459" s="224"/>
      <c r="BE459" s="224"/>
      <c r="BF459" s="224"/>
      <c r="BG459" s="224"/>
      <c r="BH459" s="224"/>
      <c r="BI459" s="224"/>
      <c r="BJ459" s="224"/>
      <c r="BK459" s="224"/>
      <c r="BL459" s="224"/>
      <c r="BM459" s="224"/>
      <c r="BN459" s="224"/>
      <c r="BO459" s="224"/>
      <c r="BP459" s="224"/>
      <c r="BQ459" s="224"/>
      <c r="BR459" s="224"/>
      <c r="BS459" s="224"/>
    </row>
    <row r="460" spans="26:71" x14ac:dyDescent="0.2">
      <c r="Z460" s="224"/>
      <c r="AA460" s="224"/>
      <c r="AB460" s="224"/>
      <c r="AC460" s="224"/>
      <c r="AD460" s="224"/>
      <c r="AE460" s="224"/>
      <c r="AF460" s="224"/>
      <c r="AG460" s="224"/>
      <c r="AH460" s="224"/>
      <c r="AI460" s="224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4"/>
      <c r="BG460" s="224"/>
      <c r="BH460" s="224"/>
      <c r="BI460" s="224"/>
      <c r="BJ460" s="224"/>
      <c r="BK460" s="224"/>
      <c r="BL460" s="224"/>
      <c r="BM460" s="224"/>
      <c r="BN460" s="224"/>
      <c r="BO460" s="224"/>
      <c r="BP460" s="224"/>
      <c r="BQ460" s="224"/>
      <c r="BR460" s="224"/>
      <c r="BS460" s="224"/>
    </row>
    <row r="461" spans="26:71" x14ac:dyDescent="0.2">
      <c r="Z461" s="224"/>
      <c r="AA461" s="224"/>
      <c r="AB461" s="224"/>
      <c r="AC461" s="224"/>
      <c r="AD461" s="224"/>
      <c r="AE461" s="224"/>
      <c r="AF461" s="224"/>
      <c r="AG461" s="224"/>
      <c r="AH461" s="224"/>
      <c r="AI461" s="224"/>
      <c r="AJ461" s="224"/>
      <c r="AK461" s="224"/>
      <c r="AL461" s="224"/>
      <c r="AM461" s="224"/>
      <c r="AN461" s="224"/>
      <c r="AO461" s="224"/>
      <c r="AP461" s="224"/>
      <c r="AQ461" s="224"/>
      <c r="AR461" s="224"/>
      <c r="AS461" s="224"/>
      <c r="AT461" s="224"/>
      <c r="AU461" s="224"/>
      <c r="AV461" s="224"/>
      <c r="AW461" s="224"/>
      <c r="AX461" s="224"/>
      <c r="AY461" s="224"/>
      <c r="AZ461" s="224"/>
      <c r="BA461" s="224"/>
      <c r="BB461" s="224"/>
      <c r="BC461" s="224"/>
      <c r="BD461" s="224"/>
      <c r="BE461" s="224"/>
      <c r="BF461" s="224"/>
      <c r="BG461" s="224"/>
      <c r="BH461" s="224"/>
      <c r="BI461" s="224"/>
      <c r="BJ461" s="224"/>
      <c r="BK461" s="224"/>
      <c r="BL461" s="224"/>
      <c r="BM461" s="224"/>
      <c r="BN461" s="224"/>
      <c r="BO461" s="224"/>
      <c r="BP461" s="224"/>
      <c r="BQ461" s="224"/>
      <c r="BR461" s="224"/>
      <c r="BS461" s="224"/>
    </row>
    <row r="462" spans="26:71" x14ac:dyDescent="0.2">
      <c r="Z462" s="224"/>
      <c r="AA462" s="224"/>
      <c r="AB462" s="224"/>
      <c r="AC462" s="224"/>
      <c r="AD462" s="224"/>
      <c r="AE462" s="224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24"/>
      <c r="BN462" s="224"/>
      <c r="BO462" s="224"/>
      <c r="BP462" s="224"/>
      <c r="BQ462" s="224"/>
      <c r="BR462" s="224"/>
      <c r="BS462" s="224"/>
    </row>
    <row r="463" spans="26:71" x14ac:dyDescent="0.2">
      <c r="Z463" s="224"/>
      <c r="AA463" s="224"/>
      <c r="AB463" s="224"/>
      <c r="AC463" s="224"/>
      <c r="AD463" s="224"/>
      <c r="AE463" s="224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24"/>
      <c r="BN463" s="224"/>
      <c r="BO463" s="224"/>
      <c r="BP463" s="224"/>
      <c r="BQ463" s="224"/>
      <c r="BR463" s="224"/>
      <c r="BS463" s="224"/>
    </row>
    <row r="464" spans="26:71" x14ac:dyDescent="0.2">
      <c r="Z464" s="224"/>
      <c r="AA464" s="224"/>
      <c r="AB464" s="224"/>
      <c r="AC464" s="224"/>
      <c r="AD464" s="224"/>
      <c r="AE464" s="224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24"/>
      <c r="BN464" s="224"/>
      <c r="BO464" s="224"/>
      <c r="BP464" s="224"/>
      <c r="BQ464" s="224"/>
      <c r="BR464" s="224"/>
      <c r="BS464" s="224"/>
    </row>
    <row r="465" spans="26:71" x14ac:dyDescent="0.2">
      <c r="Z465" s="224"/>
      <c r="AA465" s="224"/>
      <c r="AB465" s="224"/>
      <c r="AC465" s="224"/>
      <c r="AD465" s="224"/>
      <c r="AE465" s="224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24"/>
      <c r="BN465" s="224"/>
      <c r="BO465" s="224"/>
      <c r="BP465" s="224"/>
      <c r="BQ465" s="224"/>
      <c r="BR465" s="224"/>
      <c r="BS465" s="224"/>
    </row>
    <row r="466" spans="26:71" x14ac:dyDescent="0.2">
      <c r="Z466" s="224"/>
      <c r="AA466" s="224"/>
      <c r="AB466" s="224"/>
      <c r="AC466" s="224"/>
      <c r="AD466" s="224"/>
      <c r="AE466" s="224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224"/>
      <c r="BN466" s="224"/>
      <c r="BO466" s="224"/>
      <c r="BP466" s="224"/>
      <c r="BQ466" s="224"/>
      <c r="BR466" s="224"/>
      <c r="BS466" s="224"/>
    </row>
    <row r="467" spans="26:71" x14ac:dyDescent="0.2">
      <c r="Z467" s="224"/>
      <c r="AA467" s="224"/>
      <c r="AB467" s="224"/>
      <c r="AC467" s="224"/>
      <c r="AD467" s="224"/>
      <c r="AE467" s="224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224"/>
      <c r="BN467" s="224"/>
      <c r="BO467" s="224"/>
      <c r="BP467" s="224"/>
      <c r="BQ467" s="224"/>
      <c r="BR467" s="224"/>
      <c r="BS467" s="224"/>
    </row>
    <row r="468" spans="26:71" x14ac:dyDescent="0.2">
      <c r="Z468" s="224"/>
      <c r="AA468" s="224"/>
      <c r="AB468" s="224"/>
      <c r="AC468" s="224"/>
      <c r="AD468" s="224"/>
      <c r="AE468" s="224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224"/>
      <c r="BN468" s="224"/>
      <c r="BO468" s="224"/>
      <c r="BP468" s="224"/>
      <c r="BQ468" s="224"/>
      <c r="BR468" s="224"/>
      <c r="BS468" s="224"/>
    </row>
    <row r="469" spans="26:71" x14ac:dyDescent="0.2">
      <c r="Z469" s="224"/>
      <c r="AA469" s="224"/>
      <c r="AB469" s="224"/>
      <c r="AC469" s="224"/>
      <c r="AD469" s="224"/>
      <c r="AE469" s="224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224"/>
      <c r="BN469" s="224"/>
      <c r="BO469" s="224"/>
      <c r="BP469" s="224"/>
      <c r="BQ469" s="224"/>
      <c r="BR469" s="224"/>
      <c r="BS469" s="224"/>
    </row>
    <row r="470" spans="26:71" x14ac:dyDescent="0.2">
      <c r="Z470" s="224"/>
      <c r="AA470" s="224"/>
      <c r="AB470" s="224"/>
      <c r="AC470" s="224"/>
      <c r="AD470" s="224"/>
      <c r="AE470" s="224"/>
      <c r="AF470" s="224"/>
      <c r="AG470" s="224"/>
      <c r="AH470" s="224"/>
      <c r="AI470" s="224"/>
      <c r="AJ470" s="224"/>
      <c r="AK470" s="224"/>
      <c r="AL470" s="224"/>
      <c r="AM470" s="224"/>
      <c r="AN470" s="224"/>
      <c r="AO470" s="224"/>
      <c r="AP470" s="224"/>
      <c r="AQ470" s="224"/>
      <c r="AR470" s="224"/>
      <c r="AS470" s="224"/>
      <c r="AT470" s="224"/>
      <c r="AU470" s="224"/>
      <c r="AV470" s="224"/>
      <c r="AW470" s="224"/>
      <c r="AX470" s="224"/>
      <c r="AY470" s="224"/>
      <c r="AZ470" s="224"/>
      <c r="BA470" s="224"/>
      <c r="BB470" s="224"/>
      <c r="BC470" s="224"/>
      <c r="BD470" s="224"/>
      <c r="BE470" s="224"/>
      <c r="BF470" s="224"/>
      <c r="BG470" s="224"/>
      <c r="BH470" s="224"/>
      <c r="BI470" s="224"/>
      <c r="BJ470" s="224"/>
      <c r="BK470" s="224"/>
      <c r="BL470" s="224"/>
      <c r="BM470" s="224"/>
      <c r="BN470" s="224"/>
      <c r="BO470" s="224"/>
      <c r="BP470" s="224"/>
      <c r="BQ470" s="224"/>
      <c r="BR470" s="224"/>
      <c r="BS470" s="224"/>
    </row>
    <row r="471" spans="26:71" x14ac:dyDescent="0.2">
      <c r="Z471" s="224"/>
      <c r="AA471" s="224"/>
      <c r="AB471" s="224"/>
      <c r="AC471" s="224"/>
      <c r="AD471" s="224"/>
      <c r="AE471" s="224"/>
      <c r="AF471" s="224"/>
      <c r="AG471" s="224"/>
      <c r="AH471" s="224"/>
      <c r="AI471" s="224"/>
      <c r="AJ471" s="224"/>
      <c r="AK471" s="224"/>
      <c r="AL471" s="224"/>
      <c r="AM471" s="224"/>
      <c r="AN471" s="224"/>
      <c r="AO471" s="224"/>
      <c r="AP471" s="224"/>
      <c r="AQ471" s="224"/>
      <c r="AR471" s="224"/>
      <c r="AS471" s="224"/>
      <c r="AT471" s="224"/>
      <c r="AU471" s="224"/>
      <c r="AV471" s="224"/>
      <c r="AW471" s="224"/>
      <c r="AX471" s="224"/>
      <c r="AY471" s="224"/>
      <c r="AZ471" s="224"/>
      <c r="BA471" s="224"/>
      <c r="BB471" s="224"/>
      <c r="BC471" s="224"/>
      <c r="BD471" s="224"/>
      <c r="BE471" s="224"/>
      <c r="BF471" s="224"/>
      <c r="BG471" s="224"/>
      <c r="BH471" s="224"/>
      <c r="BI471" s="224"/>
      <c r="BJ471" s="224"/>
      <c r="BK471" s="224"/>
      <c r="BL471" s="224"/>
      <c r="BM471" s="224"/>
      <c r="BN471" s="224"/>
      <c r="BO471" s="224"/>
      <c r="BP471" s="224"/>
      <c r="BQ471" s="224"/>
      <c r="BR471" s="224"/>
      <c r="BS471" s="224"/>
    </row>
    <row r="472" spans="26:71" x14ac:dyDescent="0.2">
      <c r="Z472" s="224"/>
      <c r="AA472" s="224"/>
      <c r="AB472" s="224"/>
      <c r="AC472" s="224"/>
      <c r="AD472" s="224"/>
      <c r="AE472" s="224"/>
      <c r="AF472" s="224"/>
      <c r="AG472" s="224"/>
      <c r="AH472" s="224"/>
      <c r="AI472" s="224"/>
      <c r="AJ472" s="224"/>
      <c r="AK472" s="224"/>
      <c r="AL472" s="224"/>
      <c r="AM472" s="224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</row>
    <row r="473" spans="26:71" x14ac:dyDescent="0.2">
      <c r="Z473" s="224"/>
      <c r="AA473" s="224"/>
      <c r="AB473" s="224"/>
      <c r="AC473" s="224"/>
      <c r="AD473" s="224"/>
      <c r="AE473" s="224"/>
      <c r="AF473" s="224"/>
      <c r="AG473" s="224"/>
      <c r="AH473" s="224"/>
      <c r="AI473" s="224"/>
      <c r="AJ473" s="224"/>
      <c r="AK473" s="224"/>
      <c r="AL473" s="224"/>
      <c r="AM473" s="224"/>
      <c r="AN473" s="224"/>
      <c r="AO473" s="224"/>
      <c r="AP473" s="224"/>
      <c r="AQ473" s="224"/>
      <c r="AR473" s="224"/>
      <c r="AS473" s="224"/>
      <c r="AT473" s="224"/>
      <c r="AU473" s="224"/>
      <c r="AV473" s="224"/>
      <c r="AW473" s="224"/>
      <c r="AX473" s="224"/>
      <c r="AY473" s="224"/>
      <c r="AZ473" s="224"/>
      <c r="BA473" s="224"/>
      <c r="BB473" s="224"/>
      <c r="BC473" s="224"/>
      <c r="BD473" s="224"/>
      <c r="BE473" s="224"/>
      <c r="BF473" s="224"/>
      <c r="BG473" s="224"/>
      <c r="BH473" s="224"/>
      <c r="BI473" s="224"/>
      <c r="BJ473" s="224"/>
      <c r="BK473" s="224"/>
      <c r="BL473" s="224"/>
      <c r="BM473" s="224"/>
      <c r="BN473" s="224"/>
      <c r="BO473" s="224"/>
      <c r="BP473" s="224"/>
      <c r="BQ473" s="224"/>
      <c r="BR473" s="224"/>
      <c r="BS473" s="224"/>
    </row>
    <row r="474" spans="26:71" x14ac:dyDescent="0.2">
      <c r="Z474" s="224"/>
      <c r="AA474" s="224"/>
      <c r="AB474" s="224"/>
      <c r="AC474" s="224"/>
      <c r="AD474" s="224"/>
      <c r="AE474" s="224"/>
      <c r="AF474" s="224"/>
      <c r="AG474" s="224"/>
      <c r="AH474" s="224"/>
      <c r="AI474" s="224"/>
      <c r="AJ474" s="224"/>
      <c r="AK474" s="224"/>
      <c r="AL474" s="224"/>
      <c r="AM474" s="224"/>
      <c r="AN474" s="224"/>
      <c r="AO474" s="224"/>
      <c r="AP474" s="224"/>
      <c r="AQ474" s="224"/>
      <c r="AR474" s="224"/>
      <c r="AS474" s="224"/>
      <c r="AT474" s="224"/>
      <c r="AU474" s="224"/>
      <c r="AV474" s="224"/>
      <c r="AW474" s="224"/>
      <c r="AX474" s="224"/>
      <c r="AY474" s="224"/>
      <c r="AZ474" s="224"/>
      <c r="BA474" s="224"/>
      <c r="BB474" s="224"/>
      <c r="BC474" s="224"/>
      <c r="BD474" s="224"/>
      <c r="BE474" s="224"/>
      <c r="BF474" s="224"/>
      <c r="BG474" s="224"/>
      <c r="BH474" s="224"/>
      <c r="BI474" s="224"/>
      <c r="BJ474" s="224"/>
      <c r="BK474" s="224"/>
      <c r="BL474" s="224"/>
      <c r="BM474" s="224"/>
      <c r="BN474" s="224"/>
      <c r="BO474" s="224"/>
      <c r="BP474" s="224"/>
      <c r="BQ474" s="224"/>
      <c r="BR474" s="224"/>
      <c r="BS474" s="224"/>
    </row>
    <row r="475" spans="26:71" x14ac:dyDescent="0.2">
      <c r="Z475" s="224"/>
      <c r="AA475" s="224"/>
      <c r="AB475" s="224"/>
      <c r="AC475" s="224"/>
      <c r="AD475" s="224"/>
      <c r="AE475" s="224"/>
      <c r="AF475" s="224"/>
      <c r="AG475" s="224"/>
      <c r="AH475" s="224"/>
      <c r="AI475" s="224"/>
      <c r="AJ475" s="224"/>
      <c r="AK475" s="224"/>
      <c r="AL475" s="224"/>
      <c r="AM475" s="224"/>
      <c r="AN475" s="224"/>
      <c r="AO475" s="224"/>
      <c r="AP475" s="224"/>
      <c r="AQ475" s="224"/>
      <c r="AR475" s="224"/>
      <c r="AS475" s="224"/>
      <c r="AT475" s="224"/>
      <c r="AU475" s="224"/>
      <c r="AV475" s="224"/>
      <c r="AW475" s="224"/>
      <c r="AX475" s="224"/>
      <c r="AY475" s="224"/>
      <c r="AZ475" s="224"/>
      <c r="BA475" s="224"/>
      <c r="BB475" s="224"/>
      <c r="BC475" s="224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4"/>
      <c r="BN475" s="224"/>
      <c r="BO475" s="224"/>
      <c r="BP475" s="224"/>
      <c r="BQ475" s="224"/>
      <c r="BR475" s="224"/>
      <c r="BS475" s="224"/>
    </row>
    <row r="476" spans="26:71" x14ac:dyDescent="0.2">
      <c r="Z476" s="224"/>
      <c r="AA476" s="224"/>
      <c r="AB476" s="224"/>
      <c r="AC476" s="224"/>
      <c r="AD476" s="224"/>
      <c r="AE476" s="224"/>
      <c r="AF476" s="224"/>
      <c r="AG476" s="224"/>
      <c r="AH476" s="224"/>
      <c r="AI476" s="224"/>
      <c r="AJ476" s="224"/>
      <c r="AK476" s="224"/>
      <c r="AL476" s="224"/>
      <c r="AM476" s="224"/>
      <c r="AN476" s="224"/>
      <c r="AO476" s="224"/>
      <c r="AP476" s="224"/>
      <c r="AQ476" s="224"/>
      <c r="AR476" s="224"/>
      <c r="AS476" s="224"/>
      <c r="AT476" s="224"/>
      <c r="AU476" s="224"/>
      <c r="AV476" s="224"/>
      <c r="AW476" s="224"/>
      <c r="AX476" s="224"/>
      <c r="AY476" s="224"/>
      <c r="AZ476" s="224"/>
      <c r="BA476" s="224"/>
      <c r="BB476" s="224"/>
      <c r="BC476" s="224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4"/>
      <c r="BN476" s="224"/>
      <c r="BO476" s="224"/>
      <c r="BP476" s="224"/>
      <c r="BQ476" s="224"/>
      <c r="BR476" s="224"/>
      <c r="BS476" s="224"/>
    </row>
    <row r="477" spans="26:71" x14ac:dyDescent="0.2"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24"/>
      <c r="BJ477" s="224"/>
      <c r="BK477" s="224"/>
      <c r="BL477" s="224"/>
      <c r="BM477" s="224"/>
      <c r="BN477" s="224"/>
      <c r="BO477" s="224"/>
      <c r="BP477" s="224"/>
      <c r="BQ477" s="224"/>
      <c r="BR477" s="224"/>
      <c r="BS477" s="224"/>
    </row>
    <row r="478" spans="26:71" x14ac:dyDescent="0.2">
      <c r="Z478" s="224"/>
      <c r="AA478" s="224"/>
      <c r="AB478" s="224"/>
      <c r="AC478" s="224"/>
      <c r="AD478" s="224"/>
      <c r="AE478" s="224"/>
      <c r="AF478" s="224"/>
      <c r="AG478" s="224"/>
      <c r="AH478" s="224"/>
      <c r="AI478" s="224"/>
      <c r="AJ478" s="224"/>
      <c r="AK478" s="224"/>
      <c r="AL478" s="224"/>
      <c r="AM478" s="224"/>
      <c r="AN478" s="224"/>
      <c r="AO478" s="224"/>
      <c r="AP478" s="224"/>
      <c r="AQ478" s="224"/>
      <c r="AR478" s="224"/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24"/>
      <c r="BJ478" s="224"/>
      <c r="BK478" s="224"/>
      <c r="BL478" s="224"/>
      <c r="BM478" s="224"/>
      <c r="BN478" s="224"/>
      <c r="BO478" s="224"/>
      <c r="BP478" s="224"/>
      <c r="BQ478" s="224"/>
      <c r="BR478" s="224"/>
      <c r="BS478" s="224"/>
    </row>
    <row r="479" spans="26:71" x14ac:dyDescent="0.2">
      <c r="Z479" s="224"/>
      <c r="AA479" s="224"/>
      <c r="AB479" s="224"/>
      <c r="AC479" s="224"/>
      <c r="AD479" s="224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24"/>
      <c r="AX479" s="224"/>
      <c r="AY479" s="224"/>
      <c r="AZ479" s="224"/>
      <c r="BA479" s="224"/>
      <c r="BB479" s="224"/>
      <c r="BC479" s="224"/>
      <c r="BD479" s="224"/>
      <c r="BE479" s="224"/>
      <c r="BF479" s="224"/>
      <c r="BG479" s="224"/>
      <c r="BH479" s="224"/>
      <c r="BI479" s="224"/>
      <c r="BJ479" s="224"/>
      <c r="BK479" s="224"/>
      <c r="BL479" s="224"/>
      <c r="BM479" s="224"/>
      <c r="BN479" s="224"/>
      <c r="BO479" s="224"/>
      <c r="BP479" s="224"/>
      <c r="BQ479" s="224"/>
      <c r="BR479" s="224"/>
      <c r="BS479" s="224"/>
    </row>
    <row r="480" spans="26:71" x14ac:dyDescent="0.2">
      <c r="Z480" s="224"/>
      <c r="AA480" s="224"/>
      <c r="AB480" s="224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4"/>
      <c r="BN480" s="224"/>
      <c r="BO480" s="224"/>
      <c r="BP480" s="224"/>
      <c r="BQ480" s="224"/>
      <c r="BR480" s="224"/>
      <c r="BS480" s="224"/>
    </row>
    <row r="481" spans="26:71" x14ac:dyDescent="0.2"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4"/>
      <c r="BN481" s="224"/>
      <c r="BO481" s="224"/>
      <c r="BP481" s="224"/>
      <c r="BQ481" s="224"/>
      <c r="BR481" s="224"/>
      <c r="BS481" s="224"/>
    </row>
    <row r="482" spans="26:71" x14ac:dyDescent="0.2">
      <c r="Z482" s="224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4"/>
      <c r="BN482" s="224"/>
      <c r="BO482" s="224"/>
      <c r="BP482" s="224"/>
      <c r="BQ482" s="224"/>
      <c r="BR482" s="224"/>
      <c r="BS482" s="224"/>
    </row>
    <row r="483" spans="26:71" x14ac:dyDescent="0.2">
      <c r="Z483" s="224"/>
      <c r="AA483" s="224"/>
      <c r="AB483" s="224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4"/>
      <c r="BN483" s="224"/>
      <c r="BO483" s="224"/>
      <c r="BP483" s="224"/>
      <c r="BQ483" s="224"/>
      <c r="BR483" s="224"/>
      <c r="BS483" s="224"/>
    </row>
    <row r="484" spans="26:71" x14ac:dyDescent="0.2">
      <c r="Z484" s="224"/>
      <c r="AA484" s="224"/>
      <c r="AB484" s="224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4"/>
      <c r="BN484" s="224"/>
      <c r="BO484" s="224"/>
      <c r="BP484" s="224"/>
      <c r="BQ484" s="224"/>
      <c r="BR484" s="224"/>
      <c r="BS484" s="224"/>
    </row>
    <row r="485" spans="26:71" x14ac:dyDescent="0.2">
      <c r="Z485" s="224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4"/>
      <c r="BN485" s="224"/>
      <c r="BO485" s="224"/>
      <c r="BP485" s="224"/>
      <c r="BQ485" s="224"/>
      <c r="BR485" s="224"/>
      <c r="BS485" s="224"/>
    </row>
    <row r="486" spans="26:71" x14ac:dyDescent="0.2">
      <c r="Z486" s="224"/>
      <c r="AA486" s="224"/>
      <c r="AB486" s="224"/>
      <c r="AC486" s="224"/>
      <c r="AD486" s="224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4"/>
      <c r="BN486" s="224"/>
      <c r="BO486" s="224"/>
      <c r="BP486" s="224"/>
      <c r="BQ486" s="224"/>
      <c r="BR486" s="224"/>
      <c r="BS486" s="224"/>
    </row>
    <row r="487" spans="26:71" x14ac:dyDescent="0.2">
      <c r="Z487" s="224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4"/>
      <c r="BN487" s="224"/>
      <c r="BO487" s="224"/>
      <c r="BP487" s="224"/>
      <c r="BQ487" s="224"/>
      <c r="BR487" s="224"/>
      <c r="BS487" s="224"/>
    </row>
    <row r="488" spans="26:71" x14ac:dyDescent="0.2">
      <c r="Z488" s="224"/>
      <c r="AA488" s="224"/>
      <c r="AB488" s="224"/>
      <c r="AC488" s="224"/>
      <c r="AD488" s="224"/>
      <c r="AE488" s="224"/>
      <c r="AF488" s="224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4"/>
      <c r="BN488" s="224"/>
      <c r="BO488" s="224"/>
      <c r="BP488" s="224"/>
      <c r="BQ488" s="224"/>
      <c r="BR488" s="224"/>
      <c r="BS488" s="224"/>
    </row>
    <row r="489" spans="26:71" x14ac:dyDescent="0.2">
      <c r="Z489" s="224"/>
      <c r="AA489" s="224"/>
      <c r="AB489" s="224"/>
      <c r="AC489" s="224"/>
      <c r="AD489" s="224"/>
      <c r="AE489" s="224"/>
      <c r="AF489" s="224"/>
      <c r="AG489" s="224"/>
      <c r="AH489" s="224"/>
      <c r="AI489" s="224"/>
      <c r="AJ489" s="224"/>
      <c r="AK489" s="224"/>
      <c r="AL489" s="224"/>
      <c r="AM489" s="224"/>
      <c r="AN489" s="224"/>
      <c r="AO489" s="224"/>
      <c r="AP489" s="224"/>
      <c r="AQ489" s="224"/>
      <c r="AR489" s="224"/>
      <c r="AS489" s="224"/>
      <c r="AT489" s="224"/>
      <c r="AU489" s="224"/>
      <c r="AV489" s="224"/>
      <c r="AW489" s="224"/>
      <c r="AX489" s="224"/>
      <c r="AY489" s="224"/>
      <c r="AZ489" s="224"/>
      <c r="BA489" s="224"/>
      <c r="BB489" s="224"/>
      <c r="BC489" s="224"/>
      <c r="BD489" s="224"/>
      <c r="BE489" s="224"/>
      <c r="BF489" s="224"/>
      <c r="BG489" s="224"/>
      <c r="BH489" s="224"/>
      <c r="BI489" s="224"/>
      <c r="BJ489" s="224"/>
      <c r="BK489" s="224"/>
      <c r="BL489" s="224"/>
      <c r="BM489" s="224"/>
      <c r="BN489" s="224"/>
      <c r="BO489" s="224"/>
      <c r="BP489" s="224"/>
      <c r="BQ489" s="224"/>
      <c r="BR489" s="224"/>
      <c r="BS489" s="224"/>
    </row>
    <row r="490" spans="26:71" x14ac:dyDescent="0.2">
      <c r="Z490" s="224"/>
      <c r="AA490" s="224"/>
      <c r="AB490" s="224"/>
      <c r="AC490" s="224"/>
      <c r="AD490" s="224"/>
      <c r="AE490" s="224"/>
      <c r="AF490" s="224"/>
      <c r="AG490" s="224"/>
      <c r="AH490" s="224"/>
      <c r="AI490" s="224"/>
      <c r="AJ490" s="224"/>
      <c r="AK490" s="224"/>
      <c r="AL490" s="224"/>
      <c r="AM490" s="224"/>
      <c r="AN490" s="224"/>
      <c r="AO490" s="224"/>
      <c r="AP490" s="224"/>
      <c r="AQ490" s="224"/>
      <c r="AR490" s="224"/>
      <c r="AS490" s="224"/>
      <c r="AT490" s="224"/>
      <c r="AU490" s="224"/>
      <c r="AV490" s="224"/>
      <c r="AW490" s="224"/>
      <c r="AX490" s="224"/>
      <c r="AY490" s="224"/>
      <c r="AZ490" s="224"/>
      <c r="BA490" s="224"/>
      <c r="BB490" s="224"/>
      <c r="BC490" s="224"/>
      <c r="BD490" s="224"/>
      <c r="BE490" s="224"/>
      <c r="BF490" s="224"/>
      <c r="BG490" s="224"/>
      <c r="BH490" s="224"/>
      <c r="BI490" s="224"/>
      <c r="BJ490" s="224"/>
      <c r="BK490" s="224"/>
      <c r="BL490" s="224"/>
      <c r="BM490" s="224"/>
      <c r="BN490" s="224"/>
      <c r="BO490" s="224"/>
      <c r="BP490" s="224"/>
      <c r="BQ490" s="224"/>
      <c r="BR490" s="224"/>
      <c r="BS490" s="224"/>
    </row>
    <row r="491" spans="26:71" x14ac:dyDescent="0.2">
      <c r="Z491" s="224"/>
      <c r="AA491" s="224"/>
      <c r="AB491" s="224"/>
      <c r="AC491" s="224"/>
      <c r="AD491" s="224"/>
      <c r="AE491" s="224"/>
      <c r="AF491" s="224"/>
      <c r="AG491" s="224"/>
      <c r="AH491" s="224"/>
      <c r="AI491" s="224"/>
      <c r="AJ491" s="224"/>
      <c r="AK491" s="224"/>
      <c r="AL491" s="224"/>
      <c r="AM491" s="224"/>
      <c r="AN491" s="224"/>
      <c r="AO491" s="224"/>
      <c r="AP491" s="224"/>
      <c r="AQ491" s="224"/>
      <c r="AR491" s="224"/>
      <c r="AS491" s="224"/>
      <c r="AT491" s="224"/>
      <c r="AU491" s="224"/>
      <c r="AV491" s="224"/>
      <c r="AW491" s="224"/>
      <c r="AX491" s="224"/>
      <c r="AY491" s="224"/>
      <c r="AZ491" s="224"/>
      <c r="BA491" s="224"/>
      <c r="BB491" s="224"/>
      <c r="BC491" s="224"/>
      <c r="BD491" s="224"/>
      <c r="BE491" s="224"/>
      <c r="BF491" s="224"/>
      <c r="BG491" s="224"/>
      <c r="BH491" s="224"/>
      <c r="BI491" s="224"/>
      <c r="BJ491" s="224"/>
      <c r="BK491" s="224"/>
      <c r="BL491" s="224"/>
      <c r="BM491" s="224"/>
      <c r="BN491" s="224"/>
      <c r="BO491" s="224"/>
      <c r="BP491" s="224"/>
      <c r="BQ491" s="224"/>
      <c r="BR491" s="224"/>
      <c r="BS491" s="224"/>
    </row>
    <row r="492" spans="26:71" x14ac:dyDescent="0.2">
      <c r="Z492" s="224"/>
      <c r="AA492" s="224"/>
      <c r="AB492" s="224"/>
      <c r="AC492" s="224"/>
      <c r="AD492" s="224"/>
      <c r="AE492" s="224"/>
      <c r="AF492" s="224"/>
      <c r="AG492" s="224"/>
      <c r="AH492" s="224"/>
      <c r="AI492" s="224"/>
      <c r="AJ492" s="224"/>
      <c r="AK492" s="224"/>
      <c r="AL492" s="224"/>
      <c r="AM492" s="224"/>
      <c r="AN492" s="224"/>
      <c r="AO492" s="224"/>
      <c r="AP492" s="224"/>
      <c r="AQ492" s="224"/>
      <c r="AR492" s="224"/>
      <c r="AS492" s="224"/>
      <c r="AT492" s="224"/>
      <c r="AU492" s="224"/>
      <c r="AV492" s="224"/>
      <c r="AW492" s="224"/>
      <c r="AX492" s="224"/>
      <c r="AY492" s="224"/>
      <c r="AZ492" s="224"/>
      <c r="BA492" s="224"/>
      <c r="BB492" s="224"/>
      <c r="BC492" s="224"/>
      <c r="BD492" s="224"/>
      <c r="BE492" s="224"/>
      <c r="BF492" s="224"/>
      <c r="BG492" s="224"/>
      <c r="BH492" s="224"/>
      <c r="BI492" s="224"/>
      <c r="BJ492" s="224"/>
      <c r="BK492" s="224"/>
      <c r="BL492" s="224"/>
      <c r="BM492" s="224"/>
      <c r="BN492" s="224"/>
      <c r="BO492" s="224"/>
      <c r="BP492" s="224"/>
      <c r="BQ492" s="224"/>
      <c r="BR492" s="224"/>
      <c r="BS492" s="224"/>
    </row>
    <row r="493" spans="26:71" x14ac:dyDescent="0.2">
      <c r="Z493" s="224"/>
      <c r="AA493" s="224"/>
      <c r="AB493" s="224"/>
      <c r="AC493" s="224"/>
      <c r="AD493" s="224"/>
      <c r="AE493" s="224"/>
      <c r="AF493" s="224"/>
      <c r="AG493" s="224"/>
      <c r="AH493" s="224"/>
      <c r="AI493" s="224"/>
      <c r="AJ493" s="224"/>
      <c r="AK493" s="224"/>
      <c r="AL493" s="224"/>
      <c r="AM493" s="224"/>
      <c r="AN493" s="224"/>
      <c r="AO493" s="224"/>
      <c r="AP493" s="224"/>
      <c r="AQ493" s="224"/>
      <c r="AR493" s="224"/>
      <c r="AS493" s="224"/>
      <c r="AT493" s="224"/>
      <c r="AU493" s="224"/>
      <c r="AV493" s="224"/>
      <c r="AW493" s="224"/>
      <c r="AX493" s="224"/>
      <c r="AY493" s="224"/>
      <c r="AZ493" s="224"/>
      <c r="BA493" s="224"/>
      <c r="BB493" s="224"/>
      <c r="BC493" s="224"/>
      <c r="BD493" s="224"/>
      <c r="BE493" s="224"/>
      <c r="BF493" s="224"/>
      <c r="BG493" s="224"/>
      <c r="BH493" s="224"/>
      <c r="BI493" s="224"/>
      <c r="BJ493" s="224"/>
      <c r="BK493" s="224"/>
      <c r="BL493" s="224"/>
      <c r="BM493" s="224"/>
      <c r="BN493" s="224"/>
      <c r="BO493" s="224"/>
      <c r="BP493" s="224"/>
      <c r="BQ493" s="224"/>
      <c r="BR493" s="224"/>
      <c r="BS493" s="224"/>
    </row>
    <row r="494" spans="26:71" x14ac:dyDescent="0.2">
      <c r="Z494" s="224"/>
      <c r="AA494" s="224"/>
      <c r="AB494" s="224"/>
      <c r="AC494" s="224"/>
      <c r="AD494" s="224"/>
      <c r="AE494" s="224"/>
      <c r="AF494" s="224"/>
      <c r="AG494" s="224"/>
      <c r="AH494" s="224"/>
      <c r="AI494" s="224"/>
      <c r="AJ494" s="224"/>
      <c r="AK494" s="224"/>
      <c r="AL494" s="224"/>
      <c r="AM494" s="224"/>
      <c r="AN494" s="224"/>
      <c r="AO494" s="224"/>
      <c r="AP494" s="224"/>
      <c r="AQ494" s="224"/>
      <c r="AR494" s="224"/>
      <c r="AS494" s="224"/>
      <c r="AT494" s="224"/>
      <c r="AU494" s="224"/>
      <c r="AV494" s="224"/>
      <c r="AW494" s="224"/>
      <c r="AX494" s="224"/>
      <c r="AY494" s="224"/>
      <c r="AZ494" s="224"/>
      <c r="BA494" s="224"/>
      <c r="BB494" s="224"/>
      <c r="BC494" s="224"/>
      <c r="BD494" s="224"/>
      <c r="BE494" s="224"/>
      <c r="BF494" s="224"/>
      <c r="BG494" s="224"/>
      <c r="BH494" s="224"/>
      <c r="BI494" s="224"/>
      <c r="BJ494" s="224"/>
      <c r="BK494" s="224"/>
      <c r="BL494" s="224"/>
      <c r="BM494" s="224"/>
      <c r="BN494" s="224"/>
      <c r="BO494" s="224"/>
      <c r="BP494" s="224"/>
      <c r="BQ494" s="224"/>
      <c r="BR494" s="224"/>
      <c r="BS494" s="224"/>
    </row>
    <row r="495" spans="26:71" x14ac:dyDescent="0.2">
      <c r="Z495" s="224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24"/>
      <c r="AK495" s="224"/>
      <c r="AL495" s="224"/>
      <c r="AM495" s="224"/>
      <c r="AN495" s="224"/>
      <c r="AO495" s="224"/>
      <c r="AP495" s="224"/>
      <c r="AQ495" s="224"/>
      <c r="AR495" s="224"/>
      <c r="AS495" s="224"/>
      <c r="AT495" s="224"/>
      <c r="AU495" s="224"/>
      <c r="AV495" s="224"/>
      <c r="AW495" s="224"/>
      <c r="AX495" s="224"/>
      <c r="AY495" s="224"/>
      <c r="AZ495" s="224"/>
      <c r="BA495" s="224"/>
      <c r="BB495" s="224"/>
      <c r="BC495" s="224"/>
      <c r="BD495" s="224"/>
      <c r="BE495" s="224"/>
      <c r="BF495" s="224"/>
      <c r="BG495" s="224"/>
      <c r="BH495" s="224"/>
      <c r="BI495" s="224"/>
      <c r="BJ495" s="224"/>
      <c r="BK495" s="224"/>
      <c r="BL495" s="224"/>
      <c r="BM495" s="224"/>
      <c r="BN495" s="224"/>
      <c r="BO495" s="224"/>
      <c r="BP495" s="224"/>
      <c r="BQ495" s="224"/>
      <c r="BR495" s="224"/>
      <c r="BS495" s="224"/>
    </row>
    <row r="496" spans="26:71" x14ac:dyDescent="0.2">
      <c r="Z496" s="224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24"/>
      <c r="AK496" s="224"/>
      <c r="AL496" s="224"/>
      <c r="AM496" s="224"/>
      <c r="AN496" s="224"/>
      <c r="AO496" s="224"/>
      <c r="AP496" s="224"/>
      <c r="AQ496" s="224"/>
      <c r="AR496" s="224"/>
      <c r="AS496" s="224"/>
      <c r="AT496" s="224"/>
      <c r="AU496" s="224"/>
      <c r="AV496" s="224"/>
      <c r="AW496" s="224"/>
      <c r="AX496" s="224"/>
      <c r="AY496" s="224"/>
      <c r="AZ496" s="224"/>
      <c r="BA496" s="224"/>
      <c r="BB496" s="224"/>
      <c r="BC496" s="224"/>
      <c r="BD496" s="224"/>
      <c r="BE496" s="224"/>
      <c r="BF496" s="224"/>
      <c r="BG496" s="224"/>
      <c r="BH496" s="224"/>
      <c r="BI496" s="224"/>
      <c r="BJ496" s="224"/>
      <c r="BK496" s="224"/>
      <c r="BL496" s="224"/>
      <c r="BM496" s="224"/>
      <c r="BN496" s="224"/>
      <c r="BO496" s="224"/>
      <c r="BP496" s="224"/>
      <c r="BQ496" s="224"/>
      <c r="BR496" s="224"/>
      <c r="BS496" s="224"/>
    </row>
    <row r="497" spans="26:71" x14ac:dyDescent="0.2">
      <c r="Z497" s="224"/>
      <c r="AA497" s="224"/>
      <c r="AB497" s="224"/>
      <c r="AC497" s="224"/>
      <c r="AD497" s="224"/>
      <c r="AE497" s="224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24"/>
      <c r="AP497" s="224"/>
      <c r="AQ497" s="224"/>
      <c r="AR497" s="224"/>
      <c r="AS497" s="224"/>
      <c r="AT497" s="224"/>
      <c r="AU497" s="224"/>
      <c r="AV497" s="224"/>
      <c r="AW497" s="224"/>
      <c r="AX497" s="224"/>
      <c r="AY497" s="224"/>
      <c r="AZ497" s="224"/>
      <c r="BA497" s="224"/>
      <c r="BB497" s="224"/>
      <c r="BC497" s="224"/>
      <c r="BD497" s="224"/>
      <c r="BE497" s="224"/>
      <c r="BF497" s="224"/>
      <c r="BG497" s="224"/>
      <c r="BH497" s="224"/>
      <c r="BI497" s="224"/>
      <c r="BJ497" s="224"/>
      <c r="BK497" s="224"/>
      <c r="BL497" s="224"/>
      <c r="BM497" s="224"/>
      <c r="BN497" s="224"/>
      <c r="BO497" s="224"/>
      <c r="BP497" s="224"/>
      <c r="BQ497" s="224"/>
      <c r="BR497" s="224"/>
      <c r="BS497" s="224"/>
    </row>
    <row r="498" spans="26:71" x14ac:dyDescent="0.2"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4"/>
      <c r="BN498" s="224"/>
      <c r="BO498" s="224"/>
      <c r="BP498" s="224"/>
      <c r="BQ498" s="224"/>
      <c r="BR498" s="224"/>
      <c r="BS498" s="224"/>
    </row>
    <row r="499" spans="26:71" x14ac:dyDescent="0.2"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4"/>
      <c r="BN499" s="224"/>
      <c r="BO499" s="224"/>
      <c r="BP499" s="224"/>
      <c r="BQ499" s="224"/>
      <c r="BR499" s="224"/>
      <c r="BS499" s="224"/>
    </row>
    <row r="500" spans="26:71" x14ac:dyDescent="0.2"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4"/>
      <c r="BN500" s="224"/>
      <c r="BO500" s="224"/>
      <c r="BP500" s="224"/>
      <c r="BQ500" s="224"/>
      <c r="BR500" s="224"/>
      <c r="BS500" s="224"/>
    </row>
    <row r="501" spans="26:71" x14ac:dyDescent="0.2"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4"/>
      <c r="BN501" s="224"/>
      <c r="BO501" s="224"/>
      <c r="BP501" s="224"/>
      <c r="BQ501" s="224"/>
      <c r="BR501" s="224"/>
      <c r="BS501" s="224"/>
    </row>
    <row r="502" spans="26:71" x14ac:dyDescent="0.2"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4"/>
      <c r="BN502" s="224"/>
      <c r="BO502" s="224"/>
      <c r="BP502" s="224"/>
      <c r="BQ502" s="224"/>
      <c r="BR502" s="224"/>
      <c r="BS502" s="224"/>
    </row>
    <row r="503" spans="26:71" x14ac:dyDescent="0.2"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4"/>
      <c r="BN503" s="224"/>
      <c r="BO503" s="224"/>
      <c r="BP503" s="224"/>
      <c r="BQ503" s="224"/>
      <c r="BR503" s="224"/>
      <c r="BS503" s="224"/>
    </row>
    <row r="504" spans="26:71" x14ac:dyDescent="0.2"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4"/>
      <c r="BN504" s="224"/>
      <c r="BO504" s="224"/>
      <c r="BP504" s="224"/>
      <c r="BQ504" s="224"/>
      <c r="BR504" s="224"/>
      <c r="BS504" s="224"/>
    </row>
    <row r="505" spans="26:71" x14ac:dyDescent="0.2"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4"/>
      <c r="BN505" s="224"/>
      <c r="BO505" s="224"/>
      <c r="BP505" s="224"/>
      <c r="BQ505" s="224"/>
      <c r="BR505" s="224"/>
      <c r="BS505" s="224"/>
    </row>
    <row r="506" spans="26:71" x14ac:dyDescent="0.2"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4"/>
      <c r="BN506" s="224"/>
      <c r="BO506" s="224"/>
      <c r="BP506" s="224"/>
      <c r="BQ506" s="224"/>
      <c r="BR506" s="224"/>
      <c r="BS506" s="224"/>
    </row>
    <row r="507" spans="26:71" x14ac:dyDescent="0.2">
      <c r="Z507" s="224"/>
      <c r="AA507" s="224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224"/>
      <c r="BN507" s="224"/>
      <c r="BO507" s="224"/>
      <c r="BP507" s="224"/>
      <c r="BQ507" s="224"/>
      <c r="BR507" s="224"/>
      <c r="BS507" s="224"/>
    </row>
    <row r="508" spans="26:71" x14ac:dyDescent="0.2">
      <c r="Z508" s="224"/>
      <c r="AA508" s="224"/>
      <c r="AB508" s="224"/>
      <c r="AC508" s="224"/>
      <c r="AD508" s="224"/>
      <c r="AE508" s="224"/>
      <c r="AF508" s="224"/>
      <c r="AG508" s="224"/>
      <c r="AH508" s="224"/>
      <c r="AI508" s="224"/>
      <c r="AJ508" s="224"/>
      <c r="AK508" s="224"/>
      <c r="AL508" s="224"/>
      <c r="AM508" s="224"/>
      <c r="AN508" s="224"/>
      <c r="AO508" s="224"/>
      <c r="AP508" s="224"/>
      <c r="AQ508" s="224"/>
      <c r="AR508" s="224"/>
      <c r="AS508" s="224"/>
      <c r="AT508" s="224"/>
      <c r="AU508" s="224"/>
      <c r="AV508" s="224"/>
      <c r="AW508" s="224"/>
      <c r="AX508" s="224"/>
      <c r="AY508" s="224"/>
      <c r="AZ508" s="224"/>
      <c r="BA508" s="224"/>
      <c r="BB508" s="224"/>
      <c r="BC508" s="224"/>
      <c r="BD508" s="224"/>
      <c r="BE508" s="224"/>
      <c r="BF508" s="224"/>
      <c r="BG508" s="224"/>
      <c r="BH508" s="224"/>
      <c r="BI508" s="224"/>
      <c r="BJ508" s="224"/>
      <c r="BK508" s="224"/>
      <c r="BL508" s="224"/>
      <c r="BM508" s="224"/>
      <c r="BN508" s="224"/>
      <c r="BO508" s="224"/>
      <c r="BP508" s="224"/>
      <c r="BQ508" s="224"/>
      <c r="BR508" s="224"/>
      <c r="BS508" s="224"/>
    </row>
    <row r="509" spans="26:71" x14ac:dyDescent="0.2">
      <c r="Z509" s="224"/>
      <c r="AA509" s="224"/>
      <c r="AB509" s="224"/>
      <c r="AC509" s="224"/>
      <c r="AD509" s="224"/>
      <c r="AE509" s="224"/>
      <c r="AF509" s="224"/>
      <c r="AG509" s="224"/>
      <c r="AH509" s="224"/>
      <c r="AI509" s="224"/>
      <c r="AJ509" s="224"/>
      <c r="AK509" s="224"/>
      <c r="AL509" s="224"/>
      <c r="AM509" s="224"/>
      <c r="AN509" s="224"/>
      <c r="AO509" s="224"/>
      <c r="AP509" s="224"/>
      <c r="AQ509" s="224"/>
      <c r="AR509" s="224"/>
      <c r="AS509" s="224"/>
      <c r="AT509" s="224"/>
      <c r="AU509" s="224"/>
      <c r="AV509" s="224"/>
      <c r="AW509" s="224"/>
      <c r="AX509" s="224"/>
      <c r="AY509" s="224"/>
      <c r="AZ509" s="224"/>
      <c r="BA509" s="224"/>
      <c r="BB509" s="224"/>
      <c r="BC509" s="224"/>
      <c r="BD509" s="224"/>
      <c r="BE509" s="224"/>
      <c r="BF509" s="224"/>
      <c r="BG509" s="224"/>
      <c r="BH509" s="224"/>
      <c r="BI509" s="224"/>
      <c r="BJ509" s="224"/>
      <c r="BK509" s="224"/>
      <c r="BL509" s="224"/>
      <c r="BM509" s="224"/>
      <c r="BN509" s="224"/>
      <c r="BO509" s="224"/>
      <c r="BP509" s="224"/>
      <c r="BQ509" s="224"/>
      <c r="BR509" s="224"/>
      <c r="BS509" s="224"/>
    </row>
    <row r="510" spans="26:71" x14ac:dyDescent="0.2"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4"/>
      <c r="BN510" s="224"/>
      <c r="BO510" s="224"/>
      <c r="BP510" s="224"/>
      <c r="BQ510" s="224"/>
      <c r="BR510" s="224"/>
      <c r="BS510" s="224"/>
    </row>
    <row r="511" spans="26:71" x14ac:dyDescent="0.2"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4"/>
      <c r="BN511" s="224"/>
      <c r="BO511" s="224"/>
      <c r="BP511" s="224"/>
      <c r="BQ511" s="224"/>
      <c r="BR511" s="224"/>
      <c r="BS511" s="224"/>
    </row>
    <row r="512" spans="26:71" x14ac:dyDescent="0.2"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4"/>
      <c r="BN512" s="224"/>
      <c r="BO512" s="224"/>
      <c r="BP512" s="224"/>
      <c r="BQ512" s="224"/>
      <c r="BR512" s="224"/>
      <c r="BS512" s="224"/>
    </row>
    <row r="513" spans="26:71" x14ac:dyDescent="0.2"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4"/>
      <c r="BN513" s="224"/>
      <c r="BO513" s="224"/>
      <c r="BP513" s="224"/>
      <c r="BQ513" s="224"/>
      <c r="BR513" s="224"/>
      <c r="BS513" s="224"/>
    </row>
    <row r="514" spans="26:71" x14ac:dyDescent="0.2"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4"/>
      <c r="BN514" s="224"/>
      <c r="BO514" s="224"/>
      <c r="BP514" s="224"/>
      <c r="BQ514" s="224"/>
      <c r="BR514" s="224"/>
      <c r="BS514" s="224"/>
    </row>
    <row r="515" spans="26:71" x14ac:dyDescent="0.2">
      <c r="Z515" s="224"/>
      <c r="AA515" s="224"/>
      <c r="AB515" s="224"/>
      <c r="AC515" s="224"/>
      <c r="AD515" s="224"/>
      <c r="AE515" s="224"/>
      <c r="AF515" s="224"/>
      <c r="AG515" s="224"/>
      <c r="AH515" s="224"/>
      <c r="AI515" s="224"/>
      <c r="AJ515" s="224"/>
      <c r="AK515" s="224"/>
      <c r="AL515" s="224"/>
      <c r="AM515" s="224"/>
      <c r="AN515" s="224"/>
      <c r="AO515" s="224"/>
      <c r="AP515" s="224"/>
      <c r="AQ515" s="224"/>
      <c r="AR515" s="224"/>
      <c r="AS515" s="224"/>
      <c r="AT515" s="224"/>
      <c r="AU515" s="224"/>
      <c r="AV515" s="224"/>
      <c r="AW515" s="224"/>
      <c r="AX515" s="224"/>
      <c r="AY515" s="224"/>
      <c r="AZ515" s="224"/>
      <c r="BA515" s="224"/>
      <c r="BB515" s="224"/>
      <c r="BC515" s="224"/>
      <c r="BD515" s="224"/>
      <c r="BE515" s="224"/>
      <c r="BF515" s="224"/>
      <c r="BG515" s="224"/>
      <c r="BH515" s="224"/>
      <c r="BI515" s="224"/>
      <c r="BJ515" s="224"/>
      <c r="BK515" s="224"/>
      <c r="BL515" s="224"/>
      <c r="BM515" s="224"/>
      <c r="BN515" s="224"/>
      <c r="BO515" s="224"/>
      <c r="BP515" s="224"/>
      <c r="BQ515" s="224"/>
      <c r="BR515" s="224"/>
      <c r="BS515" s="224"/>
    </row>
    <row r="516" spans="26:71" x14ac:dyDescent="0.2">
      <c r="Z516" s="224"/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24"/>
      <c r="AK516" s="224"/>
      <c r="AL516" s="224"/>
      <c r="AM516" s="224"/>
      <c r="AN516" s="224"/>
      <c r="AO516" s="224"/>
      <c r="AP516" s="224"/>
      <c r="AQ516" s="224"/>
      <c r="AR516" s="224"/>
      <c r="AS516" s="224"/>
      <c r="AT516" s="224"/>
      <c r="AU516" s="224"/>
      <c r="AV516" s="224"/>
      <c r="AW516" s="224"/>
      <c r="AX516" s="224"/>
      <c r="AY516" s="224"/>
      <c r="AZ516" s="224"/>
      <c r="BA516" s="224"/>
      <c r="BB516" s="224"/>
      <c r="BC516" s="224"/>
      <c r="BD516" s="224"/>
      <c r="BE516" s="224"/>
      <c r="BF516" s="224"/>
      <c r="BG516" s="224"/>
      <c r="BH516" s="224"/>
      <c r="BI516" s="224"/>
      <c r="BJ516" s="224"/>
      <c r="BK516" s="224"/>
      <c r="BL516" s="224"/>
      <c r="BM516" s="224"/>
      <c r="BN516" s="224"/>
      <c r="BO516" s="224"/>
      <c r="BP516" s="224"/>
      <c r="BQ516" s="224"/>
      <c r="BR516" s="224"/>
      <c r="BS516" s="224"/>
    </row>
    <row r="517" spans="26:71" x14ac:dyDescent="0.2"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4"/>
      <c r="BN517" s="224"/>
      <c r="BO517" s="224"/>
      <c r="BP517" s="224"/>
      <c r="BQ517" s="224"/>
      <c r="BR517" s="224"/>
      <c r="BS517" s="224"/>
    </row>
    <row r="518" spans="26:71" x14ac:dyDescent="0.2"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4"/>
      <c r="BN518" s="224"/>
      <c r="BO518" s="224"/>
      <c r="BP518" s="224"/>
      <c r="BQ518" s="224"/>
      <c r="BR518" s="224"/>
      <c r="BS518" s="224"/>
    </row>
    <row r="519" spans="26:71" x14ac:dyDescent="0.2"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4"/>
      <c r="BN519" s="224"/>
      <c r="BO519" s="224"/>
      <c r="BP519" s="224"/>
      <c r="BQ519" s="224"/>
      <c r="BR519" s="224"/>
      <c r="BS519" s="224"/>
    </row>
    <row r="520" spans="26:71" x14ac:dyDescent="0.2"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4"/>
      <c r="BN520" s="224"/>
      <c r="BO520" s="224"/>
      <c r="BP520" s="224"/>
      <c r="BQ520" s="224"/>
      <c r="BR520" s="224"/>
      <c r="BS520" s="224"/>
    </row>
    <row r="521" spans="26:71" x14ac:dyDescent="0.2"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4"/>
      <c r="BN521" s="224"/>
      <c r="BO521" s="224"/>
      <c r="BP521" s="224"/>
      <c r="BQ521" s="224"/>
      <c r="BR521" s="224"/>
      <c r="BS521" s="224"/>
    </row>
    <row r="522" spans="26:71" x14ac:dyDescent="0.2"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4"/>
      <c r="BN522" s="224"/>
      <c r="BO522" s="224"/>
      <c r="BP522" s="224"/>
      <c r="BQ522" s="224"/>
      <c r="BR522" s="224"/>
      <c r="BS522" s="224"/>
    </row>
    <row r="523" spans="26:71" x14ac:dyDescent="0.2"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4"/>
      <c r="BN523" s="224"/>
      <c r="BO523" s="224"/>
      <c r="BP523" s="224"/>
      <c r="BQ523" s="224"/>
      <c r="BR523" s="224"/>
      <c r="BS523" s="224"/>
    </row>
    <row r="524" spans="26:71" x14ac:dyDescent="0.2"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4"/>
      <c r="BN524" s="224"/>
      <c r="BO524" s="224"/>
      <c r="BP524" s="224"/>
      <c r="BQ524" s="224"/>
      <c r="BR524" s="224"/>
      <c r="BS524" s="224"/>
    </row>
    <row r="525" spans="26:71" x14ac:dyDescent="0.2"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224"/>
      <c r="BN525" s="224"/>
      <c r="BO525" s="224"/>
      <c r="BP525" s="224"/>
      <c r="BQ525" s="224"/>
      <c r="BR525" s="224"/>
      <c r="BS525" s="224"/>
    </row>
    <row r="526" spans="26:71" x14ac:dyDescent="0.2">
      <c r="Z526" s="224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224"/>
      <c r="BN526" s="224"/>
      <c r="BO526" s="224"/>
      <c r="BP526" s="224"/>
      <c r="BQ526" s="224"/>
      <c r="BR526" s="224"/>
      <c r="BS526" s="224"/>
    </row>
    <row r="527" spans="26:71" x14ac:dyDescent="0.2">
      <c r="Z527" s="224"/>
      <c r="AA527" s="224"/>
      <c r="AB527" s="224"/>
      <c r="AC527" s="224"/>
      <c r="AD527" s="224"/>
      <c r="AE527" s="224"/>
      <c r="AF527" s="224"/>
      <c r="AG527" s="224"/>
      <c r="AH527" s="224"/>
      <c r="AI527" s="224"/>
      <c r="AJ527" s="224"/>
      <c r="AK527" s="224"/>
      <c r="AL527" s="224"/>
      <c r="AM527" s="224"/>
      <c r="AN527" s="224"/>
      <c r="AO527" s="224"/>
      <c r="AP527" s="224"/>
      <c r="AQ527" s="224"/>
      <c r="AR527" s="224"/>
      <c r="AS527" s="224"/>
      <c r="AT527" s="224"/>
      <c r="AU527" s="224"/>
      <c r="AV527" s="224"/>
      <c r="AW527" s="224"/>
      <c r="AX527" s="224"/>
      <c r="AY527" s="224"/>
      <c r="AZ527" s="224"/>
      <c r="BA527" s="224"/>
      <c r="BB527" s="224"/>
      <c r="BC527" s="224"/>
      <c r="BD527" s="224"/>
      <c r="BE527" s="224"/>
      <c r="BF527" s="224"/>
      <c r="BG527" s="224"/>
      <c r="BH527" s="224"/>
      <c r="BI527" s="224"/>
      <c r="BJ527" s="224"/>
      <c r="BK527" s="224"/>
      <c r="BL527" s="224"/>
      <c r="BM527" s="224"/>
      <c r="BN527" s="224"/>
      <c r="BO527" s="224"/>
      <c r="BP527" s="224"/>
      <c r="BQ527" s="224"/>
      <c r="BR527" s="224"/>
      <c r="BS527" s="224"/>
    </row>
    <row r="528" spans="26:71" x14ac:dyDescent="0.2"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4"/>
      <c r="BN528" s="224"/>
      <c r="BO528" s="224"/>
      <c r="BP528" s="224"/>
      <c r="BQ528" s="224"/>
      <c r="BR528" s="224"/>
      <c r="BS528" s="224"/>
    </row>
    <row r="529" spans="26:71" x14ac:dyDescent="0.2"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4"/>
      <c r="BN529" s="224"/>
      <c r="BO529" s="224"/>
      <c r="BP529" s="224"/>
      <c r="BQ529" s="224"/>
      <c r="BR529" s="224"/>
      <c r="BS529" s="224"/>
    </row>
    <row r="530" spans="26:71" x14ac:dyDescent="0.2"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4"/>
      <c r="BN530" s="224"/>
      <c r="BO530" s="224"/>
      <c r="BP530" s="224"/>
      <c r="BQ530" s="224"/>
      <c r="BR530" s="224"/>
      <c r="BS530" s="224"/>
    </row>
    <row r="531" spans="26:71" x14ac:dyDescent="0.2"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4"/>
      <c r="BN531" s="224"/>
      <c r="BO531" s="224"/>
      <c r="BP531" s="224"/>
      <c r="BQ531" s="224"/>
      <c r="BR531" s="224"/>
      <c r="BS531" s="224"/>
    </row>
    <row r="532" spans="26:71" x14ac:dyDescent="0.2"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4"/>
      <c r="BN532" s="224"/>
      <c r="BO532" s="224"/>
      <c r="BP532" s="224"/>
      <c r="BQ532" s="224"/>
      <c r="BR532" s="224"/>
      <c r="BS532" s="224"/>
    </row>
    <row r="533" spans="26:71" x14ac:dyDescent="0.2"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</row>
    <row r="534" spans="26:71" x14ac:dyDescent="0.2"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4"/>
      <c r="BN534" s="224"/>
      <c r="BO534" s="224"/>
      <c r="BP534" s="224"/>
      <c r="BQ534" s="224"/>
      <c r="BR534" s="224"/>
      <c r="BS534" s="224"/>
    </row>
    <row r="535" spans="26:71" x14ac:dyDescent="0.2"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4"/>
      <c r="BN535" s="224"/>
      <c r="BO535" s="224"/>
      <c r="BP535" s="224"/>
      <c r="BQ535" s="224"/>
      <c r="BR535" s="224"/>
      <c r="BS535" s="224"/>
    </row>
    <row r="536" spans="26:71" x14ac:dyDescent="0.2"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4"/>
      <c r="BN536" s="224"/>
      <c r="BO536" s="224"/>
      <c r="BP536" s="224"/>
      <c r="BQ536" s="224"/>
      <c r="BR536" s="224"/>
      <c r="BS536" s="224"/>
    </row>
    <row r="537" spans="26:71" x14ac:dyDescent="0.2">
      <c r="Z537" s="224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4"/>
      <c r="BN537" s="224"/>
      <c r="BO537" s="224"/>
      <c r="BP537" s="224"/>
      <c r="BQ537" s="224"/>
      <c r="BR537" s="224"/>
      <c r="BS537" s="224"/>
    </row>
    <row r="538" spans="26:71" x14ac:dyDescent="0.2">
      <c r="Z538" s="224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4"/>
      <c r="BN538" s="224"/>
      <c r="BO538" s="224"/>
      <c r="BP538" s="224"/>
      <c r="BQ538" s="224"/>
      <c r="BR538" s="224"/>
      <c r="BS538" s="224"/>
    </row>
    <row r="539" spans="26:71" x14ac:dyDescent="0.2">
      <c r="Z539" s="224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4"/>
      <c r="BN539" s="224"/>
      <c r="BO539" s="224"/>
      <c r="BP539" s="224"/>
      <c r="BQ539" s="224"/>
      <c r="BR539" s="224"/>
      <c r="BS539" s="224"/>
    </row>
    <row r="540" spans="26:71" x14ac:dyDescent="0.2">
      <c r="Z540" s="224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224"/>
      <c r="BN540" s="224"/>
      <c r="BO540" s="224"/>
      <c r="BP540" s="224"/>
      <c r="BQ540" s="224"/>
      <c r="BR540" s="224"/>
      <c r="BS540" s="224"/>
    </row>
    <row r="541" spans="26:71" x14ac:dyDescent="0.2">
      <c r="Z541" s="224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224"/>
      <c r="BN541" s="224"/>
      <c r="BO541" s="224"/>
      <c r="BP541" s="224"/>
      <c r="BQ541" s="224"/>
      <c r="BR541" s="224"/>
      <c r="BS541" s="224"/>
    </row>
    <row r="542" spans="26:71" x14ac:dyDescent="0.2">
      <c r="Z542" s="224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224"/>
      <c r="BN542" s="224"/>
      <c r="BO542" s="224"/>
      <c r="BP542" s="224"/>
      <c r="BQ542" s="224"/>
      <c r="BR542" s="224"/>
      <c r="BS542" s="224"/>
    </row>
    <row r="543" spans="26:71" x14ac:dyDescent="0.2">
      <c r="Z543" s="224"/>
      <c r="AA543" s="224"/>
      <c r="AB543" s="224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224"/>
      <c r="BN543" s="224"/>
      <c r="BO543" s="224"/>
      <c r="BP543" s="224"/>
      <c r="BQ543" s="224"/>
      <c r="BR543" s="224"/>
      <c r="BS543" s="224"/>
    </row>
    <row r="544" spans="26:71" x14ac:dyDescent="0.2">
      <c r="Z544" s="224"/>
      <c r="AA544" s="224"/>
      <c r="AB544" s="224"/>
      <c r="AC544" s="224"/>
      <c r="AD544" s="224"/>
      <c r="AE544" s="224"/>
      <c r="AF544" s="224"/>
      <c r="AG544" s="224"/>
      <c r="AH544" s="224"/>
      <c r="AI544" s="224"/>
      <c r="AJ544" s="224"/>
      <c r="AK544" s="224"/>
      <c r="AL544" s="224"/>
      <c r="AM544" s="224"/>
      <c r="AN544" s="224"/>
      <c r="AO544" s="224"/>
      <c r="AP544" s="224"/>
      <c r="AQ544" s="224"/>
      <c r="AR544" s="224"/>
      <c r="AS544" s="224"/>
      <c r="AT544" s="224"/>
      <c r="AU544" s="224"/>
      <c r="AV544" s="224"/>
      <c r="AW544" s="224"/>
      <c r="AX544" s="224"/>
      <c r="AY544" s="224"/>
      <c r="AZ544" s="224"/>
      <c r="BA544" s="224"/>
      <c r="BB544" s="224"/>
      <c r="BC544" s="224"/>
      <c r="BD544" s="224"/>
      <c r="BE544" s="224"/>
      <c r="BF544" s="224"/>
      <c r="BG544" s="224"/>
      <c r="BH544" s="224"/>
      <c r="BI544" s="224"/>
      <c r="BJ544" s="224"/>
      <c r="BK544" s="224"/>
      <c r="BL544" s="224"/>
      <c r="BM544" s="224"/>
      <c r="BN544" s="224"/>
      <c r="BO544" s="224"/>
      <c r="BP544" s="224"/>
      <c r="BQ544" s="224"/>
      <c r="BR544" s="224"/>
      <c r="BS544" s="224"/>
    </row>
    <row r="545" spans="26:71" x14ac:dyDescent="0.2">
      <c r="Z545" s="224"/>
      <c r="AA545" s="224"/>
      <c r="AB545" s="224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4"/>
      <c r="BN545" s="224"/>
      <c r="BO545" s="224"/>
      <c r="BP545" s="224"/>
      <c r="BQ545" s="224"/>
      <c r="BR545" s="224"/>
      <c r="BS545" s="224"/>
    </row>
    <row r="546" spans="26:71" x14ac:dyDescent="0.2">
      <c r="Z546" s="224"/>
      <c r="AA546" s="224"/>
      <c r="AB546" s="224"/>
      <c r="AC546" s="224"/>
      <c r="AD546" s="224"/>
      <c r="AE546" s="224"/>
      <c r="AF546" s="224"/>
      <c r="AG546" s="224"/>
      <c r="AH546" s="224"/>
      <c r="AI546" s="224"/>
      <c r="AJ546" s="224"/>
      <c r="AK546" s="224"/>
      <c r="AL546" s="224"/>
      <c r="AM546" s="224"/>
      <c r="AN546" s="224"/>
      <c r="AO546" s="224"/>
      <c r="AP546" s="224"/>
      <c r="AQ546" s="224"/>
      <c r="AR546" s="224"/>
      <c r="AS546" s="224"/>
      <c r="AT546" s="224"/>
      <c r="AU546" s="224"/>
      <c r="AV546" s="224"/>
      <c r="AW546" s="224"/>
      <c r="AX546" s="224"/>
      <c r="AY546" s="224"/>
      <c r="AZ546" s="224"/>
      <c r="BA546" s="224"/>
      <c r="BB546" s="224"/>
      <c r="BC546" s="224"/>
      <c r="BD546" s="224"/>
      <c r="BE546" s="224"/>
      <c r="BF546" s="224"/>
      <c r="BG546" s="224"/>
      <c r="BH546" s="224"/>
      <c r="BI546" s="224"/>
      <c r="BJ546" s="224"/>
      <c r="BK546" s="224"/>
      <c r="BL546" s="224"/>
      <c r="BM546" s="224"/>
      <c r="BN546" s="224"/>
      <c r="BO546" s="224"/>
      <c r="BP546" s="224"/>
      <c r="BQ546" s="224"/>
      <c r="BR546" s="224"/>
      <c r="BS546" s="224"/>
    </row>
    <row r="547" spans="26:71" x14ac:dyDescent="0.2">
      <c r="Z547" s="224"/>
      <c r="AA547" s="224"/>
      <c r="AB547" s="224"/>
      <c r="AC547" s="224"/>
      <c r="AD547" s="224"/>
      <c r="AE547" s="224"/>
      <c r="AF547" s="224"/>
      <c r="AG547" s="224"/>
      <c r="AH547" s="224"/>
      <c r="AI547" s="224"/>
      <c r="AJ547" s="224"/>
      <c r="AK547" s="224"/>
      <c r="AL547" s="224"/>
      <c r="AM547" s="224"/>
      <c r="AN547" s="224"/>
      <c r="AO547" s="224"/>
      <c r="AP547" s="224"/>
      <c r="AQ547" s="224"/>
      <c r="AR547" s="224"/>
      <c r="AS547" s="224"/>
      <c r="AT547" s="224"/>
      <c r="AU547" s="224"/>
      <c r="AV547" s="224"/>
      <c r="AW547" s="224"/>
      <c r="AX547" s="224"/>
      <c r="AY547" s="224"/>
      <c r="AZ547" s="224"/>
      <c r="BA547" s="224"/>
      <c r="BB547" s="224"/>
      <c r="BC547" s="224"/>
      <c r="BD547" s="224"/>
      <c r="BE547" s="224"/>
      <c r="BF547" s="224"/>
      <c r="BG547" s="224"/>
      <c r="BH547" s="224"/>
      <c r="BI547" s="224"/>
      <c r="BJ547" s="224"/>
      <c r="BK547" s="224"/>
      <c r="BL547" s="224"/>
      <c r="BM547" s="224"/>
      <c r="BN547" s="224"/>
      <c r="BO547" s="224"/>
      <c r="BP547" s="224"/>
      <c r="BQ547" s="224"/>
      <c r="BR547" s="224"/>
      <c r="BS547" s="224"/>
    </row>
    <row r="548" spans="26:71" x14ac:dyDescent="0.2">
      <c r="Z548" s="224"/>
      <c r="AA548" s="224"/>
      <c r="AB548" s="224"/>
      <c r="AC548" s="224"/>
      <c r="AD548" s="224"/>
      <c r="AE548" s="224"/>
      <c r="AF548" s="224"/>
      <c r="AG548" s="224"/>
      <c r="AH548" s="224"/>
      <c r="AI548" s="224"/>
      <c r="AJ548" s="224"/>
      <c r="AK548" s="224"/>
      <c r="AL548" s="224"/>
      <c r="AM548" s="224"/>
      <c r="AN548" s="224"/>
      <c r="AO548" s="224"/>
      <c r="AP548" s="224"/>
      <c r="AQ548" s="224"/>
      <c r="AR548" s="224"/>
      <c r="AS548" s="224"/>
      <c r="AT548" s="224"/>
      <c r="AU548" s="224"/>
      <c r="AV548" s="224"/>
      <c r="AW548" s="224"/>
      <c r="AX548" s="224"/>
      <c r="AY548" s="224"/>
      <c r="AZ548" s="224"/>
      <c r="BA548" s="224"/>
      <c r="BB548" s="224"/>
      <c r="BC548" s="224"/>
      <c r="BD548" s="224"/>
      <c r="BE548" s="224"/>
      <c r="BF548" s="224"/>
      <c r="BG548" s="224"/>
      <c r="BH548" s="224"/>
      <c r="BI548" s="224"/>
      <c r="BJ548" s="224"/>
      <c r="BK548" s="224"/>
      <c r="BL548" s="224"/>
      <c r="BM548" s="224"/>
      <c r="BN548" s="224"/>
      <c r="BO548" s="224"/>
      <c r="BP548" s="224"/>
      <c r="BQ548" s="224"/>
      <c r="BR548" s="224"/>
      <c r="BS548" s="224"/>
    </row>
    <row r="549" spans="26:71" x14ac:dyDescent="0.2">
      <c r="Z549" s="224"/>
      <c r="AA549" s="224"/>
      <c r="AB549" s="224"/>
      <c r="AC549" s="224"/>
      <c r="AD549" s="224"/>
      <c r="AE549" s="224"/>
      <c r="AF549" s="224"/>
      <c r="AG549" s="224"/>
      <c r="AH549" s="224"/>
      <c r="AI549" s="224"/>
      <c r="AJ549" s="224"/>
      <c r="AK549" s="224"/>
      <c r="AL549" s="224"/>
      <c r="AM549" s="224"/>
      <c r="AN549" s="224"/>
      <c r="AO549" s="224"/>
      <c r="AP549" s="224"/>
      <c r="AQ549" s="224"/>
      <c r="AR549" s="224"/>
      <c r="AS549" s="224"/>
      <c r="AT549" s="224"/>
      <c r="AU549" s="224"/>
      <c r="AV549" s="224"/>
      <c r="AW549" s="224"/>
      <c r="AX549" s="224"/>
      <c r="AY549" s="224"/>
      <c r="AZ549" s="224"/>
      <c r="BA549" s="224"/>
      <c r="BB549" s="224"/>
      <c r="BC549" s="224"/>
      <c r="BD549" s="224"/>
      <c r="BE549" s="224"/>
      <c r="BF549" s="224"/>
      <c r="BG549" s="224"/>
      <c r="BH549" s="224"/>
      <c r="BI549" s="224"/>
      <c r="BJ549" s="224"/>
      <c r="BK549" s="224"/>
      <c r="BL549" s="224"/>
      <c r="BM549" s="224"/>
      <c r="BN549" s="224"/>
      <c r="BO549" s="224"/>
      <c r="BP549" s="224"/>
      <c r="BQ549" s="224"/>
      <c r="BR549" s="224"/>
      <c r="BS549" s="224"/>
    </row>
    <row r="550" spans="26:71" x14ac:dyDescent="0.2">
      <c r="Z550" s="224"/>
      <c r="AA550" s="224"/>
      <c r="AB550" s="224"/>
      <c r="AC550" s="224"/>
      <c r="AD550" s="224"/>
      <c r="AE550" s="224"/>
      <c r="AF550" s="224"/>
      <c r="AG550" s="224"/>
      <c r="AH550" s="224"/>
      <c r="AI550" s="224"/>
      <c r="AJ550" s="224"/>
      <c r="AK550" s="224"/>
      <c r="AL550" s="224"/>
      <c r="AM550" s="224"/>
      <c r="AN550" s="224"/>
      <c r="AO550" s="224"/>
      <c r="AP550" s="224"/>
      <c r="AQ550" s="224"/>
      <c r="AR550" s="224"/>
      <c r="AS550" s="224"/>
      <c r="AT550" s="224"/>
      <c r="AU550" s="224"/>
      <c r="AV550" s="224"/>
      <c r="AW550" s="224"/>
      <c r="AX550" s="224"/>
      <c r="AY550" s="224"/>
      <c r="AZ550" s="224"/>
      <c r="BA550" s="224"/>
      <c r="BB550" s="224"/>
      <c r="BC550" s="224"/>
      <c r="BD550" s="224"/>
      <c r="BE550" s="224"/>
      <c r="BF550" s="224"/>
      <c r="BG550" s="224"/>
      <c r="BH550" s="224"/>
      <c r="BI550" s="224"/>
      <c r="BJ550" s="224"/>
      <c r="BK550" s="224"/>
      <c r="BL550" s="224"/>
      <c r="BM550" s="224"/>
      <c r="BN550" s="224"/>
      <c r="BO550" s="224"/>
      <c r="BP550" s="224"/>
      <c r="BQ550" s="224"/>
      <c r="BR550" s="224"/>
      <c r="BS550" s="224"/>
    </row>
    <row r="551" spans="26:71" x14ac:dyDescent="0.2">
      <c r="Z551" s="224"/>
      <c r="AA551" s="224"/>
      <c r="AB551" s="224"/>
      <c r="AC551" s="224"/>
      <c r="AD551" s="224"/>
      <c r="AE551" s="224"/>
      <c r="AF551" s="224"/>
      <c r="AG551" s="224"/>
      <c r="AH551" s="224"/>
      <c r="AI551" s="224"/>
      <c r="AJ551" s="224"/>
      <c r="AK551" s="224"/>
      <c r="AL551" s="224"/>
      <c r="AM551" s="224"/>
      <c r="AN551" s="224"/>
      <c r="AO551" s="224"/>
      <c r="AP551" s="224"/>
      <c r="AQ551" s="224"/>
      <c r="AR551" s="224"/>
      <c r="AS551" s="224"/>
      <c r="AT551" s="224"/>
      <c r="AU551" s="224"/>
      <c r="AV551" s="224"/>
      <c r="AW551" s="224"/>
      <c r="AX551" s="224"/>
      <c r="AY551" s="224"/>
      <c r="AZ551" s="224"/>
      <c r="BA551" s="224"/>
      <c r="BB551" s="224"/>
      <c r="BC551" s="224"/>
      <c r="BD551" s="224"/>
      <c r="BE551" s="224"/>
      <c r="BF551" s="224"/>
      <c r="BG551" s="224"/>
      <c r="BH551" s="224"/>
      <c r="BI551" s="224"/>
      <c r="BJ551" s="224"/>
      <c r="BK551" s="224"/>
      <c r="BL551" s="224"/>
      <c r="BM551" s="224"/>
      <c r="BN551" s="224"/>
      <c r="BO551" s="224"/>
      <c r="BP551" s="224"/>
      <c r="BQ551" s="224"/>
      <c r="BR551" s="224"/>
      <c r="BS551" s="224"/>
    </row>
    <row r="552" spans="26:71" x14ac:dyDescent="0.2">
      <c r="Z552" s="224"/>
      <c r="AA552" s="224"/>
      <c r="AB552" s="224"/>
      <c r="AC552" s="224"/>
      <c r="AD552" s="224"/>
      <c r="AE552" s="224"/>
      <c r="AF552" s="224"/>
      <c r="AG552" s="224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24"/>
      <c r="BN552" s="224"/>
      <c r="BO552" s="224"/>
      <c r="BP552" s="224"/>
      <c r="BQ552" s="224"/>
      <c r="BR552" s="224"/>
      <c r="BS552" s="224"/>
    </row>
    <row r="553" spans="26:71" x14ac:dyDescent="0.2">
      <c r="Z553" s="224"/>
      <c r="AA553" s="224"/>
      <c r="AB553" s="224"/>
      <c r="AC553" s="224"/>
      <c r="AD553" s="224"/>
      <c r="AE553" s="224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4"/>
      <c r="BN553" s="224"/>
      <c r="BO553" s="224"/>
      <c r="BP553" s="224"/>
      <c r="BQ553" s="224"/>
      <c r="BR553" s="224"/>
      <c r="BS553" s="224"/>
    </row>
    <row r="554" spans="26:71" x14ac:dyDescent="0.2">
      <c r="Z554" s="224"/>
      <c r="AA554" s="224"/>
      <c r="AB554" s="224"/>
      <c r="AC554" s="224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4"/>
      <c r="BN554" s="224"/>
      <c r="BO554" s="224"/>
      <c r="BP554" s="224"/>
      <c r="BQ554" s="224"/>
      <c r="BR554" s="224"/>
      <c r="BS554" s="224"/>
    </row>
    <row r="555" spans="26:71" x14ac:dyDescent="0.2">
      <c r="Z555" s="224"/>
      <c r="AA555" s="224"/>
      <c r="AB555" s="224"/>
      <c r="AC555" s="224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4"/>
      <c r="BN555" s="224"/>
      <c r="BO555" s="224"/>
      <c r="BP555" s="224"/>
      <c r="BQ555" s="224"/>
      <c r="BR555" s="224"/>
      <c r="BS555" s="224"/>
    </row>
    <row r="556" spans="26:71" x14ac:dyDescent="0.2">
      <c r="Z556" s="224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4"/>
      <c r="BN556" s="224"/>
      <c r="BO556" s="224"/>
      <c r="BP556" s="224"/>
      <c r="BQ556" s="224"/>
      <c r="BR556" s="224"/>
      <c r="BS556" s="224"/>
    </row>
    <row r="557" spans="26:71" x14ac:dyDescent="0.2">
      <c r="Z557" s="224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4"/>
      <c r="BN557" s="224"/>
      <c r="BO557" s="224"/>
      <c r="BP557" s="224"/>
      <c r="BQ557" s="224"/>
      <c r="BR557" s="224"/>
      <c r="BS557" s="224"/>
    </row>
    <row r="558" spans="26:71" x14ac:dyDescent="0.2">
      <c r="Z558" s="224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24"/>
      <c r="BN558" s="224"/>
      <c r="BO558" s="224"/>
      <c r="BP558" s="224"/>
      <c r="BQ558" s="224"/>
      <c r="BR558" s="224"/>
      <c r="BS558" s="224"/>
    </row>
    <row r="559" spans="26:71" x14ac:dyDescent="0.2">
      <c r="Z559" s="224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224"/>
      <c r="BN559" s="224"/>
      <c r="BO559" s="224"/>
      <c r="BP559" s="224"/>
      <c r="BQ559" s="224"/>
      <c r="BR559" s="224"/>
      <c r="BS559" s="224"/>
    </row>
    <row r="560" spans="26:71" x14ac:dyDescent="0.2">
      <c r="Z560" s="224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224"/>
      <c r="BN560" s="224"/>
      <c r="BO560" s="224"/>
      <c r="BP560" s="224"/>
      <c r="BQ560" s="224"/>
      <c r="BR560" s="224"/>
      <c r="BS560" s="224"/>
    </row>
    <row r="561" spans="26:71" x14ac:dyDescent="0.2">
      <c r="Z561" s="224"/>
      <c r="AA561" s="224"/>
      <c r="AB561" s="224"/>
      <c r="AC561" s="224"/>
      <c r="AD561" s="224"/>
      <c r="AE561" s="224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224"/>
      <c r="BN561" s="224"/>
      <c r="BO561" s="224"/>
      <c r="BP561" s="224"/>
      <c r="BQ561" s="224"/>
      <c r="BR561" s="224"/>
      <c r="BS561" s="224"/>
    </row>
    <row r="562" spans="26:71" x14ac:dyDescent="0.2">
      <c r="Z562" s="224"/>
      <c r="AA562" s="224"/>
      <c r="AB562" s="224"/>
      <c r="AC562" s="224"/>
      <c r="AD562" s="224"/>
      <c r="AE562" s="224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224"/>
      <c r="BN562" s="224"/>
      <c r="BO562" s="224"/>
      <c r="BP562" s="224"/>
      <c r="BQ562" s="224"/>
      <c r="BR562" s="224"/>
      <c r="BS562" s="224"/>
    </row>
    <row r="563" spans="26:71" x14ac:dyDescent="0.2">
      <c r="Z563" s="224"/>
      <c r="AA563" s="224"/>
      <c r="AB563" s="224"/>
      <c r="AC563" s="224"/>
      <c r="AD563" s="224"/>
      <c r="AE563" s="224"/>
      <c r="AF563" s="224"/>
      <c r="AG563" s="224"/>
      <c r="AH563" s="224"/>
      <c r="AI563" s="224"/>
      <c r="AJ563" s="224"/>
      <c r="AK563" s="224"/>
      <c r="AL563" s="224"/>
      <c r="AM563" s="224"/>
      <c r="AN563" s="224"/>
      <c r="AO563" s="224"/>
      <c r="AP563" s="224"/>
      <c r="AQ563" s="224"/>
      <c r="AR563" s="224"/>
      <c r="AS563" s="224"/>
      <c r="AT563" s="224"/>
      <c r="AU563" s="224"/>
      <c r="AV563" s="224"/>
      <c r="AW563" s="224"/>
      <c r="AX563" s="224"/>
      <c r="AY563" s="224"/>
      <c r="AZ563" s="224"/>
      <c r="BA563" s="224"/>
      <c r="BB563" s="224"/>
      <c r="BC563" s="224"/>
      <c r="BD563" s="224"/>
      <c r="BE563" s="224"/>
      <c r="BF563" s="224"/>
      <c r="BG563" s="224"/>
      <c r="BH563" s="224"/>
      <c r="BI563" s="224"/>
      <c r="BJ563" s="224"/>
      <c r="BK563" s="224"/>
      <c r="BL563" s="224"/>
      <c r="BM563" s="224"/>
      <c r="BN563" s="224"/>
      <c r="BO563" s="224"/>
      <c r="BP563" s="224"/>
      <c r="BQ563" s="224"/>
      <c r="BR563" s="224"/>
      <c r="BS563" s="224"/>
    </row>
    <row r="564" spans="26:71" x14ac:dyDescent="0.2">
      <c r="Z564" s="224"/>
      <c r="AA564" s="224"/>
      <c r="AB564" s="224"/>
      <c r="AC564" s="224"/>
      <c r="AD564" s="224"/>
      <c r="AE564" s="224"/>
      <c r="AF564" s="224"/>
      <c r="AG564" s="224"/>
      <c r="AH564" s="224"/>
      <c r="AI564" s="224"/>
      <c r="AJ564" s="224"/>
      <c r="AK564" s="224"/>
      <c r="AL564" s="224"/>
      <c r="AM564" s="224"/>
      <c r="AN564" s="224"/>
      <c r="AO564" s="224"/>
      <c r="AP564" s="224"/>
      <c r="AQ564" s="224"/>
      <c r="AR564" s="224"/>
      <c r="AS564" s="224"/>
      <c r="AT564" s="224"/>
      <c r="AU564" s="224"/>
      <c r="AV564" s="224"/>
      <c r="AW564" s="224"/>
      <c r="AX564" s="224"/>
      <c r="AY564" s="224"/>
      <c r="AZ564" s="224"/>
      <c r="BA564" s="224"/>
      <c r="BB564" s="224"/>
      <c r="BC564" s="224"/>
      <c r="BD564" s="224"/>
      <c r="BE564" s="224"/>
      <c r="BF564" s="224"/>
      <c r="BG564" s="224"/>
      <c r="BH564" s="224"/>
      <c r="BI564" s="224"/>
      <c r="BJ564" s="224"/>
      <c r="BK564" s="224"/>
      <c r="BL564" s="224"/>
      <c r="BM564" s="224"/>
      <c r="BN564" s="224"/>
      <c r="BO564" s="224"/>
      <c r="BP564" s="224"/>
      <c r="BQ564" s="224"/>
      <c r="BR564" s="224"/>
      <c r="BS564" s="224"/>
    </row>
    <row r="565" spans="26:71" x14ac:dyDescent="0.2">
      <c r="Z565" s="224"/>
      <c r="AA565" s="224"/>
      <c r="AB565" s="224"/>
      <c r="AC565" s="224"/>
      <c r="AD565" s="224"/>
      <c r="AE565" s="224"/>
      <c r="AF565" s="224"/>
      <c r="AG565" s="224"/>
      <c r="AH565" s="224"/>
      <c r="AI565" s="224"/>
      <c r="AJ565" s="224"/>
      <c r="AK565" s="224"/>
      <c r="AL565" s="224"/>
      <c r="AM565" s="224"/>
      <c r="AN565" s="224"/>
      <c r="AO565" s="224"/>
      <c r="AP565" s="224"/>
      <c r="AQ565" s="224"/>
      <c r="AR565" s="224"/>
      <c r="AS565" s="224"/>
      <c r="AT565" s="224"/>
      <c r="AU565" s="224"/>
      <c r="AV565" s="224"/>
      <c r="AW565" s="224"/>
      <c r="AX565" s="224"/>
      <c r="AY565" s="224"/>
      <c r="AZ565" s="224"/>
      <c r="BA565" s="224"/>
      <c r="BB565" s="224"/>
      <c r="BC565" s="224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4"/>
      <c r="BN565" s="224"/>
      <c r="BO565" s="224"/>
      <c r="BP565" s="224"/>
      <c r="BQ565" s="224"/>
      <c r="BR565" s="224"/>
      <c r="BS565" s="224"/>
    </row>
    <row r="566" spans="26:71" x14ac:dyDescent="0.2"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4"/>
      <c r="BN566" s="224"/>
      <c r="BO566" s="224"/>
      <c r="BP566" s="224"/>
      <c r="BQ566" s="224"/>
      <c r="BR566" s="224"/>
      <c r="BS566" s="224"/>
    </row>
    <row r="567" spans="26:71" x14ac:dyDescent="0.2"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4"/>
      <c r="BN567" s="224"/>
      <c r="BO567" s="224"/>
      <c r="BP567" s="224"/>
      <c r="BQ567" s="224"/>
      <c r="BR567" s="224"/>
      <c r="BS567" s="224"/>
    </row>
    <row r="568" spans="26:71" x14ac:dyDescent="0.2"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4"/>
      <c r="BN568" s="224"/>
      <c r="BO568" s="224"/>
      <c r="BP568" s="224"/>
      <c r="BQ568" s="224"/>
      <c r="BR568" s="224"/>
      <c r="BS568" s="224"/>
    </row>
    <row r="569" spans="26:71" x14ac:dyDescent="0.2"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4"/>
      <c r="BN569" s="224"/>
      <c r="BO569" s="224"/>
      <c r="BP569" s="224"/>
      <c r="BQ569" s="224"/>
      <c r="BR569" s="224"/>
      <c r="BS569" s="224"/>
    </row>
    <row r="570" spans="26:71" x14ac:dyDescent="0.2"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4"/>
      <c r="BN570" s="224"/>
      <c r="BO570" s="224"/>
      <c r="BP570" s="224"/>
      <c r="BQ570" s="224"/>
      <c r="BR570" s="224"/>
      <c r="BS570" s="224"/>
    </row>
    <row r="571" spans="26:71" x14ac:dyDescent="0.2"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4"/>
      <c r="BN571" s="224"/>
      <c r="BO571" s="224"/>
      <c r="BP571" s="224"/>
      <c r="BQ571" s="224"/>
      <c r="BR571" s="224"/>
      <c r="BS571" s="224"/>
    </row>
    <row r="572" spans="26:71" x14ac:dyDescent="0.2"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4"/>
      <c r="BN572" s="224"/>
      <c r="BO572" s="224"/>
      <c r="BP572" s="224"/>
      <c r="BQ572" s="224"/>
      <c r="BR572" s="224"/>
      <c r="BS572" s="224"/>
    </row>
    <row r="573" spans="26:71" x14ac:dyDescent="0.2">
      <c r="Z573" s="224"/>
      <c r="AA573" s="224"/>
      <c r="AB573" s="224"/>
      <c r="AC573" s="224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4"/>
      <c r="BN573" s="224"/>
      <c r="BO573" s="224"/>
      <c r="BP573" s="224"/>
      <c r="BQ573" s="224"/>
      <c r="BR573" s="224"/>
      <c r="BS573" s="224"/>
    </row>
    <row r="574" spans="26:71" x14ac:dyDescent="0.2">
      <c r="Z574" s="224"/>
      <c r="AA574" s="224"/>
      <c r="AB574" s="224"/>
      <c r="AC574" s="224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4"/>
      <c r="BN574" s="224"/>
      <c r="BO574" s="224"/>
      <c r="BP574" s="224"/>
      <c r="BQ574" s="224"/>
      <c r="BR574" s="224"/>
      <c r="BS574" s="224"/>
    </row>
    <row r="575" spans="26:71" x14ac:dyDescent="0.2">
      <c r="Z575" s="224"/>
      <c r="AA575" s="224"/>
      <c r="AB575" s="224"/>
      <c r="AC575" s="224"/>
      <c r="AD575" s="224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4"/>
      <c r="BN575" s="224"/>
      <c r="BO575" s="224"/>
      <c r="BP575" s="224"/>
      <c r="BQ575" s="224"/>
      <c r="BR575" s="224"/>
      <c r="BS575" s="224"/>
    </row>
    <row r="576" spans="26:71" x14ac:dyDescent="0.2">
      <c r="Z576" s="224"/>
      <c r="AA576" s="224"/>
      <c r="AB576" s="224"/>
      <c r="AC576" s="224"/>
      <c r="AD576" s="224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4"/>
      <c r="BN576" s="224"/>
      <c r="BO576" s="224"/>
      <c r="BP576" s="224"/>
      <c r="BQ576" s="224"/>
      <c r="BR576" s="224"/>
      <c r="BS576" s="224"/>
    </row>
    <row r="577" spans="26:71" x14ac:dyDescent="0.2">
      <c r="Z577" s="224"/>
      <c r="AA577" s="224"/>
      <c r="AB577" s="224"/>
      <c r="AC577" s="224"/>
      <c r="AD577" s="224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4"/>
      <c r="BN577" s="224"/>
      <c r="BO577" s="224"/>
      <c r="BP577" s="224"/>
      <c r="BQ577" s="224"/>
      <c r="BR577" s="224"/>
      <c r="BS577" s="224"/>
    </row>
    <row r="578" spans="26:71" x14ac:dyDescent="0.2">
      <c r="Z578" s="224"/>
      <c r="AA578" s="224"/>
      <c r="AB578" s="224"/>
      <c r="AC578" s="224"/>
      <c r="AD578" s="224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4"/>
      <c r="BN578" s="224"/>
      <c r="BO578" s="224"/>
      <c r="BP578" s="224"/>
      <c r="BQ578" s="224"/>
      <c r="BR578" s="224"/>
      <c r="BS578" s="224"/>
    </row>
    <row r="579" spans="26:71" x14ac:dyDescent="0.2">
      <c r="Z579" s="224"/>
      <c r="AA579" s="224"/>
      <c r="AB579" s="224"/>
      <c r="AC579" s="224"/>
      <c r="AD579" s="224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4"/>
      <c r="BN579" s="224"/>
      <c r="BO579" s="224"/>
      <c r="BP579" s="224"/>
      <c r="BQ579" s="224"/>
      <c r="BR579" s="224"/>
      <c r="BS579" s="224"/>
    </row>
    <row r="580" spans="26:71" x14ac:dyDescent="0.2">
      <c r="Z580" s="224"/>
      <c r="AA580" s="224"/>
      <c r="AB580" s="224"/>
      <c r="AC580" s="224"/>
      <c r="AD580" s="224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4"/>
      <c r="BN580" s="224"/>
      <c r="BO580" s="224"/>
      <c r="BP580" s="224"/>
      <c r="BQ580" s="224"/>
      <c r="BR580" s="224"/>
      <c r="BS580" s="224"/>
    </row>
    <row r="581" spans="26:71" x14ac:dyDescent="0.2">
      <c r="Z581" s="224"/>
      <c r="AA581" s="224"/>
      <c r="AB581" s="224"/>
      <c r="AC581" s="224"/>
      <c r="AD581" s="224"/>
      <c r="AE581" s="224"/>
      <c r="AF581" s="224"/>
      <c r="AG581" s="224"/>
      <c r="AH581" s="224"/>
      <c r="AI581" s="224"/>
      <c r="AJ581" s="224"/>
      <c r="AK581" s="224"/>
      <c r="AL581" s="224"/>
      <c r="AM581" s="224"/>
      <c r="AN581" s="224"/>
      <c r="AO581" s="224"/>
      <c r="AP581" s="224"/>
      <c r="AQ581" s="224"/>
      <c r="AR581" s="224"/>
      <c r="AS581" s="224"/>
      <c r="AT581" s="224"/>
      <c r="AU581" s="224"/>
      <c r="AV581" s="224"/>
      <c r="AW581" s="224"/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  <c r="BL581" s="224"/>
      <c r="BM581" s="224"/>
      <c r="BN581" s="224"/>
      <c r="BO581" s="224"/>
      <c r="BP581" s="224"/>
      <c r="BQ581" s="224"/>
      <c r="BR581" s="224"/>
      <c r="BS581" s="224"/>
    </row>
    <row r="582" spans="26:71" x14ac:dyDescent="0.2">
      <c r="Z582" s="224"/>
      <c r="AA582" s="224"/>
      <c r="AB582" s="224"/>
      <c r="AC582" s="224"/>
      <c r="AD582" s="224"/>
      <c r="AE582" s="224"/>
      <c r="AF582" s="224"/>
      <c r="AG582" s="224"/>
      <c r="AH582" s="224"/>
      <c r="AI582" s="224"/>
      <c r="AJ582" s="224"/>
      <c r="AK582" s="224"/>
      <c r="AL582" s="224"/>
      <c r="AM582" s="224"/>
      <c r="AN582" s="224"/>
      <c r="AO582" s="224"/>
      <c r="AP582" s="224"/>
      <c r="AQ582" s="224"/>
      <c r="AR582" s="224"/>
      <c r="AS582" s="224"/>
      <c r="AT582" s="224"/>
      <c r="AU582" s="224"/>
      <c r="AV582" s="224"/>
      <c r="AW582" s="224"/>
      <c r="AX582" s="224"/>
      <c r="AY582" s="224"/>
      <c r="AZ582" s="224"/>
      <c r="BA582" s="224"/>
      <c r="BB582" s="224"/>
      <c r="BC582" s="224"/>
      <c r="BD582" s="224"/>
      <c r="BE582" s="224"/>
      <c r="BF582" s="224"/>
      <c r="BG582" s="224"/>
      <c r="BH582" s="224"/>
      <c r="BI582" s="224"/>
      <c r="BJ582" s="224"/>
      <c r="BK582" s="224"/>
      <c r="BL582" s="224"/>
      <c r="BM582" s="224"/>
      <c r="BN582" s="224"/>
      <c r="BO582" s="224"/>
      <c r="BP582" s="224"/>
      <c r="BQ582" s="224"/>
      <c r="BR582" s="224"/>
      <c r="BS582" s="224"/>
    </row>
    <row r="583" spans="26:71" x14ac:dyDescent="0.2">
      <c r="Z583" s="224"/>
      <c r="AA583" s="224"/>
      <c r="AB583" s="224"/>
      <c r="AC583" s="224"/>
      <c r="AD583" s="224"/>
      <c r="AE583" s="224"/>
      <c r="AF583" s="224"/>
      <c r="AG583" s="224"/>
      <c r="AH583" s="224"/>
      <c r="AI583" s="224"/>
      <c r="AJ583" s="224"/>
      <c r="AK583" s="224"/>
      <c r="AL583" s="224"/>
      <c r="AM583" s="224"/>
      <c r="AN583" s="224"/>
      <c r="AO583" s="224"/>
      <c r="AP583" s="224"/>
      <c r="AQ583" s="224"/>
      <c r="AR583" s="224"/>
      <c r="AS583" s="224"/>
      <c r="AT583" s="224"/>
      <c r="AU583" s="224"/>
      <c r="AV583" s="224"/>
      <c r="AW583" s="224"/>
      <c r="AX583" s="224"/>
      <c r="AY583" s="224"/>
      <c r="AZ583" s="224"/>
      <c r="BA583" s="224"/>
      <c r="BB583" s="224"/>
      <c r="BC583" s="224"/>
      <c r="BD583" s="224"/>
      <c r="BE583" s="224"/>
      <c r="BF583" s="224"/>
      <c r="BG583" s="224"/>
      <c r="BH583" s="224"/>
      <c r="BI583" s="224"/>
      <c r="BJ583" s="224"/>
      <c r="BK583" s="224"/>
      <c r="BL583" s="224"/>
      <c r="BM583" s="224"/>
      <c r="BN583" s="224"/>
      <c r="BO583" s="224"/>
      <c r="BP583" s="224"/>
      <c r="BQ583" s="224"/>
      <c r="BR583" s="224"/>
      <c r="BS583" s="224"/>
    </row>
    <row r="584" spans="26:71" x14ac:dyDescent="0.2">
      <c r="Z584" s="224"/>
      <c r="AA584" s="224"/>
      <c r="AB584" s="224"/>
      <c r="AC584" s="224"/>
      <c r="AD584" s="224"/>
      <c r="AE584" s="224"/>
      <c r="AF584" s="224"/>
      <c r="AG584" s="224"/>
      <c r="AH584" s="224"/>
      <c r="AI584" s="224"/>
      <c r="AJ584" s="224"/>
      <c r="AK584" s="224"/>
      <c r="AL584" s="224"/>
      <c r="AM584" s="224"/>
      <c r="AN584" s="224"/>
      <c r="AO584" s="224"/>
      <c r="AP584" s="224"/>
      <c r="AQ584" s="224"/>
      <c r="AR584" s="224"/>
      <c r="AS584" s="224"/>
      <c r="AT584" s="224"/>
      <c r="AU584" s="224"/>
      <c r="AV584" s="224"/>
      <c r="AW584" s="224"/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  <c r="BL584" s="224"/>
      <c r="BM584" s="224"/>
      <c r="BN584" s="224"/>
      <c r="BO584" s="224"/>
      <c r="BP584" s="224"/>
      <c r="BQ584" s="224"/>
      <c r="BR584" s="224"/>
      <c r="BS584" s="224"/>
    </row>
    <row r="585" spans="26:71" x14ac:dyDescent="0.2">
      <c r="Z585" s="224"/>
      <c r="AA585" s="224"/>
      <c r="AB585" s="224"/>
      <c r="AC585" s="224"/>
      <c r="AD585" s="224"/>
      <c r="AE585" s="224"/>
      <c r="AF585" s="224"/>
      <c r="AG585" s="224"/>
      <c r="AH585" s="224"/>
      <c r="AI585" s="224"/>
      <c r="AJ585" s="224"/>
      <c r="AK585" s="224"/>
      <c r="AL585" s="224"/>
      <c r="AM585" s="224"/>
      <c r="AN585" s="224"/>
      <c r="AO585" s="224"/>
      <c r="AP585" s="224"/>
      <c r="AQ585" s="224"/>
      <c r="AR585" s="224"/>
      <c r="AS585" s="224"/>
      <c r="AT585" s="224"/>
      <c r="AU585" s="224"/>
      <c r="AV585" s="224"/>
      <c r="AW585" s="224"/>
      <c r="AX585" s="224"/>
      <c r="AY585" s="224"/>
      <c r="AZ585" s="224"/>
      <c r="BA585" s="224"/>
      <c r="BB585" s="224"/>
      <c r="BC585" s="224"/>
      <c r="BD585" s="224"/>
      <c r="BE585" s="224"/>
      <c r="BF585" s="224"/>
      <c r="BG585" s="224"/>
      <c r="BH585" s="224"/>
      <c r="BI585" s="224"/>
      <c r="BJ585" s="224"/>
      <c r="BK585" s="224"/>
      <c r="BL585" s="224"/>
      <c r="BM585" s="224"/>
      <c r="BN585" s="224"/>
      <c r="BO585" s="224"/>
      <c r="BP585" s="224"/>
      <c r="BQ585" s="224"/>
      <c r="BR585" s="224"/>
      <c r="BS585" s="224"/>
    </row>
    <row r="586" spans="26:71" x14ac:dyDescent="0.2">
      <c r="Z586" s="224"/>
      <c r="AA586" s="224"/>
      <c r="AB586" s="224"/>
      <c r="AC586" s="224"/>
      <c r="AD586" s="224"/>
      <c r="AE586" s="224"/>
      <c r="AF586" s="224"/>
      <c r="AG586" s="224"/>
      <c r="AH586" s="224"/>
      <c r="AI586" s="224"/>
      <c r="AJ586" s="224"/>
      <c r="AK586" s="224"/>
      <c r="AL586" s="224"/>
      <c r="AM586" s="224"/>
      <c r="AN586" s="224"/>
      <c r="AO586" s="224"/>
      <c r="AP586" s="224"/>
      <c r="AQ586" s="224"/>
      <c r="AR586" s="224"/>
      <c r="AS586" s="224"/>
      <c r="AT586" s="224"/>
      <c r="AU586" s="224"/>
      <c r="AV586" s="224"/>
      <c r="AW586" s="224"/>
      <c r="AX586" s="224"/>
      <c r="AY586" s="224"/>
      <c r="AZ586" s="224"/>
      <c r="BA586" s="224"/>
      <c r="BB586" s="224"/>
      <c r="BC586" s="224"/>
      <c r="BD586" s="224"/>
      <c r="BE586" s="224"/>
      <c r="BF586" s="224"/>
      <c r="BG586" s="224"/>
      <c r="BH586" s="224"/>
      <c r="BI586" s="224"/>
      <c r="BJ586" s="224"/>
      <c r="BK586" s="224"/>
      <c r="BL586" s="224"/>
      <c r="BM586" s="224"/>
      <c r="BN586" s="224"/>
      <c r="BO586" s="224"/>
      <c r="BP586" s="224"/>
      <c r="BQ586" s="224"/>
      <c r="BR586" s="224"/>
      <c r="BS586" s="224"/>
    </row>
    <row r="587" spans="26:71" x14ac:dyDescent="0.2">
      <c r="Z587" s="224"/>
      <c r="AA587" s="224"/>
      <c r="AB587" s="224"/>
      <c r="AC587" s="224"/>
      <c r="AD587" s="224"/>
      <c r="AE587" s="224"/>
      <c r="AF587" s="224"/>
      <c r="AG587" s="224"/>
      <c r="AH587" s="224"/>
      <c r="AI587" s="224"/>
      <c r="AJ587" s="224"/>
      <c r="AK587" s="224"/>
      <c r="AL587" s="224"/>
      <c r="AM587" s="224"/>
      <c r="AN587" s="224"/>
      <c r="AO587" s="224"/>
      <c r="AP587" s="224"/>
      <c r="AQ587" s="224"/>
      <c r="AR587" s="224"/>
      <c r="AS587" s="224"/>
      <c r="AT587" s="224"/>
      <c r="AU587" s="224"/>
      <c r="AV587" s="224"/>
      <c r="AW587" s="224"/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  <c r="BL587" s="224"/>
      <c r="BM587" s="224"/>
      <c r="BN587" s="224"/>
      <c r="BO587" s="224"/>
      <c r="BP587" s="224"/>
      <c r="BQ587" s="224"/>
      <c r="BR587" s="224"/>
      <c r="BS587" s="224"/>
    </row>
    <row r="588" spans="26:71" x14ac:dyDescent="0.2">
      <c r="Z588" s="224"/>
      <c r="AA588" s="224"/>
      <c r="AB588" s="224"/>
      <c r="AC588" s="224"/>
      <c r="AD588" s="224"/>
      <c r="AE588" s="224"/>
      <c r="AF588" s="224"/>
      <c r="AG588" s="224"/>
      <c r="AH588" s="224"/>
      <c r="AI588" s="224"/>
      <c r="AJ588" s="224"/>
      <c r="AK588" s="224"/>
      <c r="AL588" s="224"/>
      <c r="AM588" s="224"/>
      <c r="AN588" s="224"/>
      <c r="AO588" s="224"/>
      <c r="AP588" s="224"/>
      <c r="AQ588" s="224"/>
      <c r="AR588" s="224"/>
      <c r="AS588" s="224"/>
      <c r="AT588" s="224"/>
      <c r="AU588" s="224"/>
      <c r="AV588" s="224"/>
      <c r="AW588" s="224"/>
      <c r="AX588" s="224"/>
      <c r="AY588" s="224"/>
      <c r="AZ588" s="224"/>
      <c r="BA588" s="224"/>
      <c r="BB588" s="224"/>
      <c r="BC588" s="224"/>
      <c r="BD588" s="224"/>
      <c r="BE588" s="224"/>
      <c r="BF588" s="224"/>
      <c r="BG588" s="224"/>
      <c r="BH588" s="224"/>
      <c r="BI588" s="224"/>
      <c r="BJ588" s="224"/>
      <c r="BK588" s="224"/>
      <c r="BL588" s="224"/>
      <c r="BM588" s="224"/>
      <c r="BN588" s="224"/>
      <c r="BO588" s="224"/>
      <c r="BP588" s="224"/>
      <c r="BQ588" s="224"/>
      <c r="BR588" s="224"/>
      <c r="BS588" s="224"/>
    </row>
    <row r="589" spans="26:71" x14ac:dyDescent="0.2">
      <c r="Z589" s="224"/>
      <c r="AA589" s="224"/>
      <c r="AB589" s="224"/>
      <c r="AC589" s="224"/>
      <c r="AD589" s="224"/>
      <c r="AE589" s="224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24"/>
      <c r="BN589" s="224"/>
      <c r="BO589" s="224"/>
      <c r="BP589" s="224"/>
      <c r="BQ589" s="224"/>
      <c r="BR589" s="224"/>
      <c r="BS589" s="224"/>
    </row>
    <row r="590" spans="26:71" x14ac:dyDescent="0.2">
      <c r="Z590" s="224"/>
      <c r="AA590" s="224"/>
      <c r="AB590" s="224"/>
      <c r="AC590" s="224"/>
      <c r="AD590" s="224"/>
      <c r="AE590" s="224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24"/>
      <c r="BN590" s="224"/>
      <c r="BO590" s="224"/>
      <c r="BP590" s="224"/>
      <c r="BQ590" s="224"/>
      <c r="BR590" s="224"/>
      <c r="BS590" s="224"/>
    </row>
    <row r="591" spans="26:71" x14ac:dyDescent="0.2">
      <c r="Z591" s="224"/>
      <c r="AA591" s="224"/>
      <c r="AB591" s="224"/>
      <c r="AC591" s="224"/>
      <c r="AD591" s="224"/>
      <c r="AE591" s="224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24"/>
      <c r="BN591" s="224"/>
      <c r="BO591" s="224"/>
      <c r="BP591" s="224"/>
      <c r="BQ591" s="224"/>
      <c r="BR591" s="224"/>
      <c r="BS591" s="224"/>
    </row>
    <row r="592" spans="26:71" x14ac:dyDescent="0.2">
      <c r="Z592" s="224"/>
      <c r="AA592" s="224"/>
      <c r="AB592" s="224"/>
      <c r="AC592" s="224"/>
      <c r="AD592" s="224"/>
      <c r="AE592" s="224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24"/>
      <c r="BN592" s="224"/>
      <c r="BO592" s="224"/>
      <c r="BP592" s="224"/>
      <c r="BQ592" s="224"/>
      <c r="BR592" s="224"/>
      <c r="BS592" s="224"/>
    </row>
    <row r="593" spans="26:71" x14ac:dyDescent="0.2">
      <c r="Z593" s="224"/>
      <c r="AA593" s="224"/>
      <c r="AB593" s="224"/>
      <c r="AC593" s="224"/>
      <c r="AD593" s="224"/>
      <c r="AE593" s="224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24"/>
      <c r="BN593" s="224"/>
      <c r="BO593" s="224"/>
      <c r="BP593" s="224"/>
      <c r="BQ593" s="224"/>
      <c r="BR593" s="224"/>
      <c r="BS593" s="224"/>
    </row>
    <row r="594" spans="26:71" x14ac:dyDescent="0.2">
      <c r="Z594" s="224"/>
      <c r="AA594" s="224"/>
      <c r="AB594" s="224"/>
      <c r="AC594" s="224"/>
      <c r="AD594" s="224"/>
      <c r="AE594" s="224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224"/>
      <c r="BN594" s="224"/>
      <c r="BO594" s="224"/>
      <c r="BP594" s="224"/>
      <c r="BQ594" s="224"/>
      <c r="BR594" s="224"/>
      <c r="BS594" s="224"/>
    </row>
    <row r="595" spans="26:71" x14ac:dyDescent="0.2">
      <c r="Z595" s="224"/>
      <c r="AA595" s="224"/>
      <c r="AB595" s="224"/>
      <c r="AC595" s="224"/>
      <c r="AD595" s="224"/>
      <c r="AE595" s="224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224"/>
      <c r="BN595" s="224"/>
      <c r="BO595" s="224"/>
      <c r="BP595" s="224"/>
      <c r="BQ595" s="224"/>
      <c r="BR595" s="224"/>
      <c r="BS595" s="224"/>
    </row>
    <row r="596" spans="26:71" x14ac:dyDescent="0.2">
      <c r="Z596" s="224"/>
      <c r="AA596" s="224"/>
      <c r="AB596" s="224"/>
      <c r="AC596" s="224"/>
      <c r="AD596" s="224"/>
      <c r="AE596" s="224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224"/>
      <c r="BN596" s="224"/>
      <c r="BO596" s="224"/>
      <c r="BP596" s="224"/>
      <c r="BQ596" s="224"/>
      <c r="BR596" s="224"/>
      <c r="BS596" s="224"/>
    </row>
    <row r="597" spans="26:71" x14ac:dyDescent="0.2">
      <c r="Z597" s="224"/>
      <c r="AA597" s="224"/>
      <c r="AB597" s="224"/>
      <c r="AC597" s="224"/>
      <c r="AD597" s="224"/>
      <c r="AE597" s="224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224"/>
      <c r="BN597" s="224"/>
      <c r="BO597" s="224"/>
      <c r="BP597" s="224"/>
      <c r="BQ597" s="224"/>
      <c r="BR597" s="224"/>
      <c r="BS597" s="224"/>
    </row>
    <row r="598" spans="26:71" x14ac:dyDescent="0.2">
      <c r="Z598" s="224"/>
      <c r="AA598" s="224"/>
      <c r="AB598" s="224"/>
      <c r="AC598" s="224"/>
      <c r="AD598" s="224"/>
      <c r="AE598" s="224"/>
      <c r="AF598" s="224"/>
      <c r="AG598" s="224"/>
      <c r="AH598" s="224"/>
      <c r="AI598" s="224"/>
      <c r="AJ598" s="224"/>
      <c r="AK598" s="224"/>
      <c r="AL598" s="224"/>
      <c r="AM598" s="224"/>
      <c r="AN598" s="224"/>
      <c r="AO598" s="224"/>
      <c r="AP598" s="224"/>
      <c r="AQ598" s="224"/>
      <c r="AR598" s="224"/>
      <c r="AS598" s="224"/>
      <c r="AT598" s="224"/>
      <c r="AU598" s="224"/>
      <c r="AV598" s="224"/>
      <c r="AW598" s="224"/>
      <c r="AX598" s="224"/>
      <c r="AY598" s="224"/>
      <c r="AZ598" s="224"/>
      <c r="BA598" s="224"/>
      <c r="BB598" s="224"/>
      <c r="BC598" s="224"/>
      <c r="BD598" s="224"/>
      <c r="BE598" s="224"/>
      <c r="BF598" s="224"/>
      <c r="BG598" s="224"/>
      <c r="BH598" s="224"/>
      <c r="BI598" s="224"/>
      <c r="BJ598" s="224"/>
      <c r="BK598" s="224"/>
      <c r="BL598" s="224"/>
      <c r="BM598" s="224"/>
      <c r="BN598" s="224"/>
      <c r="BO598" s="224"/>
      <c r="BP598" s="224"/>
      <c r="BQ598" s="224"/>
      <c r="BR598" s="224"/>
      <c r="BS598" s="224"/>
    </row>
    <row r="599" spans="26:71" x14ac:dyDescent="0.2">
      <c r="Z599" s="224"/>
      <c r="AA599" s="224"/>
      <c r="AB599" s="224"/>
      <c r="AC599" s="224"/>
      <c r="AD599" s="224"/>
      <c r="AE599" s="224"/>
      <c r="AF599" s="224"/>
      <c r="AG599" s="224"/>
      <c r="AH599" s="224"/>
      <c r="AI599" s="224"/>
      <c r="AJ599" s="224"/>
      <c r="AK599" s="224"/>
      <c r="AL599" s="224"/>
      <c r="AM599" s="224"/>
      <c r="AN599" s="224"/>
      <c r="AO599" s="224"/>
      <c r="AP599" s="224"/>
      <c r="AQ599" s="224"/>
      <c r="AR599" s="224"/>
      <c r="AS599" s="224"/>
      <c r="AT599" s="224"/>
      <c r="AU599" s="224"/>
      <c r="AV599" s="224"/>
      <c r="AW599" s="224"/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  <c r="BL599" s="224"/>
      <c r="BM599" s="224"/>
      <c r="BN599" s="224"/>
      <c r="BO599" s="224"/>
      <c r="BP599" s="224"/>
      <c r="BQ599" s="224"/>
      <c r="BR599" s="224"/>
      <c r="BS599" s="224"/>
    </row>
    <row r="600" spans="26:71" x14ac:dyDescent="0.2"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4"/>
      <c r="BN600" s="224"/>
      <c r="BO600" s="224"/>
      <c r="BP600" s="224"/>
      <c r="BQ600" s="224"/>
      <c r="BR600" s="224"/>
      <c r="BS600" s="224"/>
    </row>
    <row r="601" spans="26:71" x14ac:dyDescent="0.2"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4"/>
      <c r="BN601" s="224"/>
      <c r="BO601" s="224"/>
      <c r="BP601" s="224"/>
      <c r="BQ601" s="224"/>
      <c r="BR601" s="224"/>
      <c r="BS601" s="224"/>
    </row>
    <row r="602" spans="26:71" x14ac:dyDescent="0.2"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4"/>
      <c r="BN602" s="224"/>
      <c r="BO602" s="224"/>
      <c r="BP602" s="224"/>
      <c r="BQ602" s="224"/>
      <c r="BR602" s="224"/>
      <c r="BS602" s="224"/>
    </row>
    <row r="603" spans="26:71" x14ac:dyDescent="0.2"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4"/>
      <c r="BN603" s="224"/>
      <c r="BO603" s="224"/>
      <c r="BP603" s="224"/>
      <c r="BQ603" s="224"/>
      <c r="BR603" s="224"/>
      <c r="BS603" s="224"/>
    </row>
    <row r="604" spans="26:71" x14ac:dyDescent="0.2"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4"/>
      <c r="BN604" s="224"/>
      <c r="BO604" s="224"/>
      <c r="BP604" s="224"/>
      <c r="BQ604" s="224"/>
      <c r="BR604" s="224"/>
      <c r="BS604" s="224"/>
    </row>
    <row r="605" spans="26:71" x14ac:dyDescent="0.2"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4"/>
      <c r="BN605" s="224"/>
      <c r="BO605" s="224"/>
      <c r="BP605" s="224"/>
      <c r="BQ605" s="224"/>
      <c r="BR605" s="224"/>
      <c r="BS605" s="224"/>
    </row>
    <row r="606" spans="26:71" x14ac:dyDescent="0.2"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4"/>
      <c r="BN606" s="224"/>
      <c r="BO606" s="224"/>
      <c r="BP606" s="224"/>
      <c r="BQ606" s="224"/>
      <c r="BR606" s="224"/>
      <c r="BS606" s="224"/>
    </row>
    <row r="607" spans="26:71" x14ac:dyDescent="0.2"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4"/>
      <c r="BN607" s="224"/>
      <c r="BO607" s="224"/>
      <c r="BP607" s="224"/>
      <c r="BQ607" s="224"/>
      <c r="BR607" s="224"/>
      <c r="BS607" s="224"/>
    </row>
    <row r="608" spans="26:71" x14ac:dyDescent="0.2"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4"/>
      <c r="BN608" s="224"/>
      <c r="BO608" s="224"/>
      <c r="BP608" s="224"/>
      <c r="BQ608" s="224"/>
      <c r="BR608" s="224"/>
      <c r="BS608" s="224"/>
    </row>
    <row r="609" spans="26:71" x14ac:dyDescent="0.2">
      <c r="Z609" s="224"/>
      <c r="AA609" s="224"/>
      <c r="AB609" s="224"/>
      <c r="AC609" s="224"/>
      <c r="AD609" s="224"/>
      <c r="AE609" s="224"/>
      <c r="AF609" s="224"/>
      <c r="AG609" s="224"/>
      <c r="AH609" s="224"/>
      <c r="AI609" s="224"/>
      <c r="AJ609" s="224"/>
      <c r="AK609" s="224"/>
      <c r="AL609" s="224"/>
      <c r="AM609" s="224"/>
      <c r="AN609" s="224"/>
      <c r="AO609" s="224"/>
      <c r="AP609" s="224"/>
      <c r="AQ609" s="224"/>
      <c r="AR609" s="224"/>
      <c r="AS609" s="224"/>
      <c r="AT609" s="224"/>
      <c r="AU609" s="224"/>
      <c r="AV609" s="224"/>
      <c r="AW609" s="224"/>
      <c r="AX609" s="224"/>
      <c r="AY609" s="224"/>
      <c r="AZ609" s="224"/>
      <c r="BA609" s="224"/>
      <c r="BB609" s="224"/>
      <c r="BC609" s="224"/>
      <c r="BD609" s="224"/>
      <c r="BE609" s="224"/>
      <c r="BF609" s="224"/>
      <c r="BG609" s="224"/>
      <c r="BH609" s="224"/>
      <c r="BI609" s="224"/>
      <c r="BJ609" s="224"/>
      <c r="BK609" s="224"/>
      <c r="BL609" s="224"/>
      <c r="BM609" s="224"/>
      <c r="BN609" s="224"/>
      <c r="BO609" s="224"/>
      <c r="BP609" s="224"/>
      <c r="BQ609" s="224"/>
      <c r="BR609" s="224"/>
      <c r="BS609" s="224"/>
    </row>
    <row r="610" spans="26:71" x14ac:dyDescent="0.2">
      <c r="Z610" s="224"/>
      <c r="AA610" s="224"/>
      <c r="AB610" s="224"/>
      <c r="AC610" s="224"/>
      <c r="AD610" s="224"/>
      <c r="AE610" s="224"/>
      <c r="AF610" s="224"/>
      <c r="AG610" s="224"/>
      <c r="AH610" s="224"/>
      <c r="AI610" s="224"/>
      <c r="AJ610" s="224"/>
      <c r="AK610" s="224"/>
      <c r="AL610" s="224"/>
      <c r="AM610" s="224"/>
      <c r="AN610" s="224"/>
      <c r="AO610" s="224"/>
      <c r="AP610" s="224"/>
      <c r="AQ610" s="224"/>
      <c r="AR610" s="224"/>
      <c r="AS610" s="224"/>
      <c r="AT610" s="224"/>
      <c r="AU610" s="224"/>
      <c r="AV610" s="224"/>
      <c r="AW610" s="224"/>
      <c r="AX610" s="224"/>
      <c r="AY610" s="224"/>
      <c r="AZ610" s="224"/>
      <c r="BA610" s="224"/>
      <c r="BB610" s="224"/>
      <c r="BC610" s="224"/>
      <c r="BD610" s="224"/>
      <c r="BE610" s="224"/>
      <c r="BF610" s="224"/>
      <c r="BG610" s="224"/>
      <c r="BH610" s="224"/>
      <c r="BI610" s="224"/>
      <c r="BJ610" s="224"/>
      <c r="BK610" s="224"/>
      <c r="BL610" s="224"/>
      <c r="BM610" s="224"/>
      <c r="BN610" s="224"/>
      <c r="BO610" s="224"/>
      <c r="BP610" s="224"/>
      <c r="BQ610" s="224"/>
      <c r="BR610" s="224"/>
      <c r="BS610" s="224"/>
    </row>
    <row r="611" spans="26:71" x14ac:dyDescent="0.2">
      <c r="Z611" s="224"/>
      <c r="AA611" s="224"/>
      <c r="AB611" s="224"/>
      <c r="AC611" s="224"/>
      <c r="AD611" s="224"/>
      <c r="AE611" s="224"/>
      <c r="AF611" s="224"/>
      <c r="AG611" s="224"/>
      <c r="AH611" s="224"/>
      <c r="AI611" s="224"/>
      <c r="AJ611" s="224"/>
      <c r="AK611" s="224"/>
      <c r="AL611" s="224"/>
      <c r="AM611" s="224"/>
      <c r="AN611" s="224"/>
      <c r="AO611" s="224"/>
      <c r="AP611" s="224"/>
      <c r="AQ611" s="224"/>
      <c r="AR611" s="224"/>
      <c r="AS611" s="224"/>
      <c r="AT611" s="224"/>
      <c r="AU611" s="224"/>
      <c r="AV611" s="224"/>
      <c r="AW611" s="224"/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  <c r="BL611" s="224"/>
      <c r="BM611" s="224"/>
      <c r="BN611" s="224"/>
      <c r="BO611" s="224"/>
      <c r="BP611" s="224"/>
      <c r="BQ611" s="224"/>
      <c r="BR611" s="224"/>
      <c r="BS611" s="224"/>
    </row>
    <row r="612" spans="26:71" x14ac:dyDescent="0.2">
      <c r="Z612" s="224"/>
      <c r="AA612" s="224"/>
      <c r="AB612" s="224"/>
      <c r="AC612" s="224"/>
      <c r="AD612" s="224"/>
      <c r="AE612" s="224"/>
      <c r="AF612" s="224"/>
      <c r="AG612" s="224"/>
      <c r="AH612" s="224"/>
      <c r="AI612" s="224"/>
      <c r="AJ612" s="224"/>
      <c r="AK612" s="224"/>
      <c r="AL612" s="224"/>
      <c r="AM612" s="224"/>
      <c r="AN612" s="224"/>
      <c r="AO612" s="224"/>
      <c r="AP612" s="224"/>
      <c r="AQ612" s="224"/>
      <c r="AR612" s="224"/>
      <c r="AS612" s="224"/>
      <c r="AT612" s="224"/>
      <c r="AU612" s="224"/>
      <c r="AV612" s="224"/>
      <c r="AW612" s="224"/>
      <c r="AX612" s="224"/>
      <c r="AY612" s="224"/>
      <c r="AZ612" s="224"/>
      <c r="BA612" s="224"/>
      <c r="BB612" s="224"/>
      <c r="BC612" s="224"/>
      <c r="BD612" s="224"/>
      <c r="BE612" s="224"/>
      <c r="BF612" s="224"/>
      <c r="BG612" s="224"/>
      <c r="BH612" s="224"/>
      <c r="BI612" s="224"/>
      <c r="BJ612" s="224"/>
      <c r="BK612" s="224"/>
      <c r="BL612" s="224"/>
      <c r="BM612" s="224"/>
      <c r="BN612" s="224"/>
      <c r="BO612" s="224"/>
      <c r="BP612" s="224"/>
      <c r="BQ612" s="224"/>
      <c r="BR612" s="224"/>
      <c r="BS612" s="224"/>
    </row>
    <row r="613" spans="26:71" x14ac:dyDescent="0.2">
      <c r="Z613" s="224"/>
      <c r="AA613" s="224"/>
      <c r="AB613" s="224"/>
      <c r="AC613" s="224"/>
      <c r="AD613" s="224"/>
      <c r="AE613" s="224"/>
      <c r="AF613" s="224"/>
      <c r="AG613" s="224"/>
      <c r="AH613" s="224"/>
      <c r="AI613" s="224"/>
      <c r="AJ613" s="224"/>
      <c r="AK613" s="224"/>
      <c r="AL613" s="224"/>
      <c r="AM613" s="224"/>
      <c r="AN613" s="224"/>
      <c r="AO613" s="224"/>
      <c r="AP613" s="224"/>
      <c r="AQ613" s="224"/>
      <c r="AR613" s="224"/>
      <c r="AS613" s="224"/>
      <c r="AT613" s="224"/>
      <c r="AU613" s="224"/>
      <c r="AV613" s="224"/>
      <c r="AW613" s="224"/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  <c r="BL613" s="224"/>
      <c r="BM613" s="224"/>
      <c r="BN613" s="224"/>
      <c r="BO613" s="224"/>
      <c r="BP613" s="224"/>
      <c r="BQ613" s="224"/>
      <c r="BR613" s="224"/>
      <c r="BS613" s="224"/>
    </row>
    <row r="614" spans="26:71" x14ac:dyDescent="0.2">
      <c r="Z614" s="224"/>
      <c r="AA614" s="224"/>
      <c r="AB614" s="224"/>
      <c r="AC614" s="224"/>
      <c r="AD614" s="224"/>
      <c r="AE614" s="224"/>
      <c r="AF614" s="224"/>
      <c r="AG614" s="224"/>
      <c r="AH614" s="224"/>
      <c r="AI614" s="224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  <c r="BL614" s="224"/>
      <c r="BM614" s="224"/>
      <c r="BN614" s="224"/>
      <c r="BO614" s="224"/>
      <c r="BP614" s="224"/>
      <c r="BQ614" s="224"/>
      <c r="BR614" s="224"/>
      <c r="BS614" s="224"/>
    </row>
    <row r="615" spans="26:71" x14ac:dyDescent="0.2">
      <c r="Z615" s="224"/>
      <c r="AA615" s="224"/>
      <c r="AB615" s="224"/>
      <c r="AC615" s="224"/>
      <c r="AD615" s="224"/>
      <c r="AE615" s="224"/>
      <c r="AF615" s="224"/>
      <c r="AG615" s="224"/>
      <c r="AH615" s="224"/>
      <c r="AI615" s="224"/>
      <c r="AJ615" s="224"/>
      <c r="AK615" s="224"/>
      <c r="AL615" s="224"/>
      <c r="AM615" s="224"/>
      <c r="AN615" s="224"/>
      <c r="AO615" s="224"/>
      <c r="AP615" s="224"/>
      <c r="AQ615" s="224"/>
      <c r="AR615" s="224"/>
      <c r="AS615" s="224"/>
      <c r="AT615" s="224"/>
      <c r="AU615" s="224"/>
      <c r="AV615" s="224"/>
      <c r="AW615" s="224"/>
      <c r="AX615" s="224"/>
      <c r="AY615" s="224"/>
      <c r="AZ615" s="224"/>
      <c r="BA615" s="224"/>
      <c r="BB615" s="224"/>
      <c r="BC615" s="224"/>
      <c r="BD615" s="224"/>
      <c r="BE615" s="224"/>
      <c r="BF615" s="224"/>
      <c r="BG615" s="224"/>
      <c r="BH615" s="224"/>
      <c r="BI615" s="224"/>
      <c r="BJ615" s="224"/>
      <c r="BK615" s="224"/>
      <c r="BL615" s="224"/>
      <c r="BM615" s="224"/>
      <c r="BN615" s="224"/>
      <c r="BO615" s="224"/>
      <c r="BP615" s="224"/>
      <c r="BQ615" s="224"/>
      <c r="BR615" s="224"/>
      <c r="BS615" s="224"/>
    </row>
    <row r="616" spans="26:71" x14ac:dyDescent="0.2">
      <c r="Z616" s="224"/>
      <c r="AA616" s="224"/>
      <c r="AB616" s="224"/>
      <c r="AC616" s="224"/>
      <c r="AD616" s="224"/>
      <c r="AE616" s="224"/>
      <c r="AF616" s="224"/>
      <c r="AG616" s="224"/>
      <c r="AH616" s="224"/>
      <c r="AI616" s="224"/>
      <c r="AJ616" s="224"/>
      <c r="AK616" s="224"/>
      <c r="AL616" s="224"/>
      <c r="AM616" s="224"/>
      <c r="AN616" s="224"/>
      <c r="AO616" s="224"/>
      <c r="AP616" s="224"/>
      <c r="AQ616" s="224"/>
      <c r="AR616" s="224"/>
      <c r="AS616" s="224"/>
      <c r="AT616" s="224"/>
      <c r="AU616" s="224"/>
      <c r="AV616" s="224"/>
      <c r="AW616" s="224"/>
      <c r="AX616" s="224"/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  <c r="BL616" s="224"/>
      <c r="BM616" s="224"/>
      <c r="BN616" s="224"/>
      <c r="BO616" s="224"/>
      <c r="BP616" s="224"/>
      <c r="BQ616" s="224"/>
      <c r="BR616" s="224"/>
      <c r="BS616" s="224"/>
    </row>
    <row r="617" spans="26:71" x14ac:dyDescent="0.2">
      <c r="Z617" s="224"/>
      <c r="AA617" s="224"/>
      <c r="AB617" s="224"/>
      <c r="AC617" s="224"/>
      <c r="AD617" s="224"/>
      <c r="AE617" s="224"/>
      <c r="AF617" s="224"/>
      <c r="AG617" s="224"/>
      <c r="AH617" s="224"/>
      <c r="AI617" s="224"/>
      <c r="AJ617" s="224"/>
      <c r="AK617" s="224"/>
      <c r="AL617" s="224"/>
      <c r="AM617" s="224"/>
      <c r="AN617" s="224"/>
      <c r="AO617" s="224"/>
      <c r="AP617" s="224"/>
      <c r="AQ617" s="224"/>
      <c r="AR617" s="224"/>
      <c r="AS617" s="224"/>
      <c r="AT617" s="224"/>
      <c r="AU617" s="224"/>
      <c r="AV617" s="224"/>
      <c r="AW617" s="224"/>
      <c r="AX617" s="224"/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  <c r="BL617" s="224"/>
      <c r="BM617" s="224"/>
      <c r="BN617" s="224"/>
      <c r="BO617" s="224"/>
      <c r="BP617" s="224"/>
      <c r="BQ617" s="224"/>
      <c r="BR617" s="224"/>
      <c r="BS617" s="224"/>
    </row>
    <row r="618" spans="26:71" x14ac:dyDescent="0.2">
      <c r="Z618" s="224"/>
      <c r="AA618" s="224"/>
      <c r="AB618" s="224"/>
      <c r="AC618" s="224"/>
      <c r="AD618" s="224"/>
      <c r="AE618" s="224"/>
      <c r="AF618" s="224"/>
      <c r="AG618" s="224"/>
      <c r="AH618" s="224"/>
      <c r="AI618" s="224"/>
      <c r="AJ618" s="224"/>
      <c r="AK618" s="224"/>
      <c r="AL618" s="224"/>
      <c r="AM618" s="224"/>
      <c r="AN618" s="224"/>
      <c r="AO618" s="224"/>
      <c r="AP618" s="224"/>
      <c r="AQ618" s="224"/>
      <c r="AR618" s="224"/>
      <c r="AS618" s="224"/>
      <c r="AT618" s="224"/>
      <c r="AU618" s="224"/>
      <c r="AV618" s="224"/>
      <c r="AW618" s="224"/>
      <c r="AX618" s="224"/>
      <c r="AY618" s="224"/>
      <c r="AZ618" s="224"/>
      <c r="BA618" s="224"/>
      <c r="BB618" s="224"/>
      <c r="BC618" s="224"/>
      <c r="BD618" s="224"/>
      <c r="BE618" s="224"/>
      <c r="BF618" s="224"/>
      <c r="BG618" s="224"/>
      <c r="BH618" s="224"/>
      <c r="BI618" s="224"/>
      <c r="BJ618" s="224"/>
      <c r="BK618" s="224"/>
      <c r="BL618" s="224"/>
      <c r="BM618" s="224"/>
      <c r="BN618" s="224"/>
      <c r="BO618" s="224"/>
      <c r="BP618" s="224"/>
      <c r="BQ618" s="224"/>
      <c r="BR618" s="224"/>
      <c r="BS618" s="224"/>
    </row>
    <row r="619" spans="26:71" x14ac:dyDescent="0.2">
      <c r="Z619" s="224"/>
      <c r="AA619" s="224"/>
      <c r="AB619" s="224"/>
      <c r="AC619" s="224"/>
      <c r="AD619" s="224"/>
      <c r="AE619" s="224"/>
      <c r="AF619" s="224"/>
      <c r="AG619" s="224"/>
      <c r="AH619" s="224"/>
      <c r="AI619" s="224"/>
      <c r="AJ619" s="224"/>
      <c r="AK619" s="224"/>
      <c r="AL619" s="224"/>
      <c r="AM619" s="224"/>
      <c r="AN619" s="224"/>
      <c r="AO619" s="224"/>
      <c r="AP619" s="224"/>
      <c r="AQ619" s="224"/>
      <c r="AR619" s="224"/>
      <c r="AS619" s="224"/>
      <c r="AT619" s="224"/>
      <c r="AU619" s="224"/>
      <c r="AV619" s="224"/>
      <c r="AW619" s="224"/>
      <c r="AX619" s="224"/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  <c r="BL619" s="224"/>
      <c r="BM619" s="224"/>
      <c r="BN619" s="224"/>
      <c r="BO619" s="224"/>
      <c r="BP619" s="224"/>
      <c r="BQ619" s="224"/>
      <c r="BR619" s="224"/>
      <c r="BS619" s="224"/>
    </row>
    <row r="620" spans="26:71" x14ac:dyDescent="0.2">
      <c r="Z620" s="224"/>
      <c r="AA620" s="224"/>
      <c r="AB620" s="224"/>
      <c r="AC620" s="224"/>
      <c r="AD620" s="224"/>
      <c r="AE620" s="224"/>
      <c r="AF620" s="224"/>
      <c r="AG620" s="224"/>
      <c r="AH620" s="224"/>
      <c r="AI620" s="224"/>
      <c r="AJ620" s="224"/>
      <c r="AK620" s="224"/>
      <c r="AL620" s="224"/>
      <c r="AM620" s="224"/>
      <c r="AN620" s="224"/>
      <c r="AO620" s="224"/>
      <c r="AP620" s="224"/>
      <c r="AQ620" s="224"/>
      <c r="AR620" s="224"/>
      <c r="AS620" s="224"/>
      <c r="AT620" s="224"/>
      <c r="AU620" s="224"/>
      <c r="AV620" s="224"/>
      <c r="AW620" s="224"/>
      <c r="AX620" s="224"/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  <c r="BL620" s="224"/>
      <c r="BM620" s="224"/>
      <c r="BN620" s="224"/>
      <c r="BO620" s="224"/>
      <c r="BP620" s="224"/>
      <c r="BQ620" s="224"/>
      <c r="BR620" s="224"/>
      <c r="BS620" s="224"/>
    </row>
    <row r="621" spans="26:71" x14ac:dyDescent="0.2">
      <c r="Z621" s="224"/>
      <c r="AA621" s="224"/>
      <c r="AB621" s="224"/>
      <c r="AC621" s="224"/>
      <c r="AD621" s="224"/>
      <c r="AE621" s="224"/>
      <c r="AF621" s="224"/>
      <c r="AG621" s="224"/>
      <c r="AH621" s="224"/>
      <c r="AI621" s="224"/>
      <c r="AJ621" s="224"/>
      <c r="AK621" s="224"/>
      <c r="AL621" s="224"/>
      <c r="AM621" s="224"/>
      <c r="AN621" s="224"/>
      <c r="AO621" s="224"/>
      <c r="AP621" s="224"/>
      <c r="AQ621" s="224"/>
      <c r="AR621" s="224"/>
      <c r="AS621" s="224"/>
      <c r="AT621" s="224"/>
      <c r="AU621" s="224"/>
      <c r="AV621" s="224"/>
      <c r="AW621" s="224"/>
      <c r="AX621" s="224"/>
      <c r="AY621" s="224"/>
      <c r="AZ621" s="224"/>
      <c r="BA621" s="224"/>
      <c r="BB621" s="224"/>
      <c r="BC621" s="224"/>
      <c r="BD621" s="224"/>
      <c r="BE621" s="224"/>
      <c r="BF621" s="224"/>
      <c r="BG621" s="224"/>
      <c r="BH621" s="224"/>
      <c r="BI621" s="224"/>
      <c r="BJ621" s="224"/>
      <c r="BK621" s="224"/>
      <c r="BL621" s="224"/>
      <c r="BM621" s="224"/>
      <c r="BN621" s="224"/>
      <c r="BO621" s="224"/>
      <c r="BP621" s="224"/>
      <c r="BQ621" s="224"/>
      <c r="BR621" s="224"/>
      <c r="BS621" s="224"/>
    </row>
    <row r="622" spans="26:71" x14ac:dyDescent="0.2">
      <c r="Z622" s="224"/>
      <c r="AA622" s="224"/>
      <c r="AB622" s="224"/>
      <c r="AC622" s="224"/>
      <c r="AD622" s="224"/>
      <c r="AE622" s="224"/>
      <c r="AF622" s="224"/>
      <c r="AG622" s="224"/>
      <c r="AH622" s="224"/>
      <c r="AI622" s="224"/>
      <c r="AJ622" s="224"/>
      <c r="AK622" s="224"/>
      <c r="AL622" s="224"/>
      <c r="AM622" s="224"/>
      <c r="AN622" s="224"/>
      <c r="AO622" s="224"/>
      <c r="AP622" s="224"/>
      <c r="AQ622" s="224"/>
      <c r="AR622" s="224"/>
      <c r="AS622" s="224"/>
      <c r="AT622" s="224"/>
      <c r="AU622" s="224"/>
      <c r="AV622" s="224"/>
      <c r="AW622" s="224"/>
      <c r="AX622" s="224"/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4"/>
      <c r="BN622" s="224"/>
      <c r="BO622" s="224"/>
      <c r="BP622" s="224"/>
      <c r="BQ622" s="224"/>
      <c r="BR622" s="224"/>
      <c r="BS622" s="224"/>
    </row>
  </sheetData>
  <sheetProtection algorithmName="SHA-512" hashValue="0onzAkjOKapu8CO8zxBbHKPa7hrElgzto2oGMMuFTUbVKCsrNg9vVUdbewOAzwJMcJ5f9hxNW6iB1azDvRIxRg==" saltValue="Na4jhb8RNKSeUYd/ZecKQ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WA Bills April 2024</vt:lpstr>
      <vt:lpstr>WA Bills October 2023</vt:lpstr>
      <vt:lpstr>WA Bills April 2023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Apr 2024</vt:lpstr>
      <vt:lpstr>WA Oct 2023</vt:lpstr>
      <vt:lpstr>WA Apr 2023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2016-04-24T04:24:05Z</dcterms:created>
  <dcterms:modified xsi:type="dcterms:W3CDTF">2024-06-07T03:53:33Z</dcterms:modified>
</cp:coreProperties>
</file>