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3/Workbooks October 2023- LOCKED/WB WA/"/>
    </mc:Choice>
  </mc:AlternateContent>
  <xr:revisionPtr revIDLastSave="0" documentId="13_ncr:1_{56DAB08C-0A36-2841-AC91-EF28A480CAC3}" xr6:coauthVersionLast="47" xr6:coauthVersionMax="47" xr10:uidLastSave="{00000000-0000-0000-0000-000000000000}"/>
  <workbookProtection workbookAlgorithmName="SHA-512" workbookHashValue="84hWDPo3EMuexUvCpd67zssX5YGRvPrTMSx66cgPo/x5kTOMFebuJteDM/oM/oFg9SdPJydPxSHk0dH4uNNOeg==" workbookSaltValue="97qD6RuN3ar2zF3UPFEl2g==" workbookSpinCount="100000" lockStructure="1"/>
  <bookViews>
    <workbookView xWindow="3500" yWindow="980" windowWidth="38400" windowHeight="19540" activeTab="1" xr2:uid="{00000000-000D-0000-FFFF-FFFF00000000}"/>
  </bookViews>
  <sheets>
    <sheet name="Notes" sheetId="3" r:id="rId1"/>
    <sheet name="WA Bills October 2023" sheetId="31" r:id="rId2"/>
    <sheet name="WA Bills April 2023" sheetId="29" r:id="rId3"/>
    <sheet name="WA Bills October 2022" sheetId="27" r:id="rId4"/>
    <sheet name="WA Bills April 2022" sheetId="25" r:id="rId5"/>
    <sheet name="WA Bills October 2021" sheetId="23" r:id="rId6"/>
    <sheet name="WA Bills April 2021" sheetId="20" r:id="rId7"/>
    <sheet name="WA Bills October 2020" sheetId="19" r:id="rId8"/>
    <sheet name="WA Bills April 2020" sheetId="17" r:id="rId9"/>
    <sheet name="WA Bills October 2019" sheetId="15" r:id="rId10"/>
    <sheet name="WA Bills April 2019" sheetId="13" r:id="rId11"/>
    <sheet name="WA Bills October 2018" sheetId="11" r:id="rId12"/>
    <sheet name="WA Bills April 2018" sheetId="9" r:id="rId13"/>
    <sheet name="WA Bills October 2017" sheetId="7" r:id="rId14"/>
    <sheet name="WA Bills April 2017" sheetId="5" r:id="rId15"/>
    <sheet name="WA Bills April 2016" sheetId="2" r:id="rId16"/>
    <sheet name="WA Oct 2023" sheetId="30" state="hidden" r:id="rId17"/>
    <sheet name="WA Apr 2023" sheetId="28" state="hidden" r:id="rId18"/>
    <sheet name="WA Oct 2022" sheetId="26" state="hidden" r:id="rId19"/>
    <sheet name="WA Apr 2022" sheetId="24" state="hidden" r:id="rId20"/>
    <sheet name="WA Oct 2021" sheetId="22" state="hidden" r:id="rId21"/>
    <sheet name="WA Apr 2021" sheetId="21" state="hidden" r:id="rId22"/>
    <sheet name="WA Oct 2020" sheetId="18" state="hidden" r:id="rId23"/>
    <sheet name="WA Apr 2020" sheetId="16" state="hidden" r:id="rId24"/>
    <sheet name="WA Oct 2019" sheetId="14" state="hidden" r:id="rId25"/>
    <sheet name="WA Apr 2019" sheetId="12" state="hidden" r:id="rId26"/>
    <sheet name="WA Oct 2018" sheetId="10" state="hidden" r:id="rId27"/>
    <sheet name="WA Apr 2018" sheetId="8" state="hidden" r:id="rId28"/>
    <sheet name="WA Oct 2017" sheetId="6" state="hidden" r:id="rId29"/>
    <sheet name="WA Apr 2017" sheetId="4" state="hidden" r:id="rId30"/>
    <sheet name="WA Apr 2016" sheetId="1" state="hidden" r:id="rId31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2" i="31" l="1"/>
  <c r="P12" i="31"/>
  <c r="O12" i="31"/>
  <c r="N12" i="31"/>
  <c r="R12" i="31" s="1"/>
  <c r="J12" i="31"/>
  <c r="H12" i="31"/>
  <c r="E12" i="31"/>
  <c r="G12" i="31" s="1"/>
  <c r="D12" i="31"/>
  <c r="C12" i="31"/>
  <c r="B12" i="31"/>
  <c r="S12" i="31" s="1"/>
  <c r="A12" i="31"/>
  <c r="Q11" i="31"/>
  <c r="P11" i="31"/>
  <c r="O11" i="31"/>
  <c r="N11" i="31"/>
  <c r="J11" i="31"/>
  <c r="H11" i="31"/>
  <c r="E11" i="31"/>
  <c r="F11" i="31" s="1"/>
  <c r="I11" i="31" s="1"/>
  <c r="D11" i="31"/>
  <c r="C11" i="31"/>
  <c r="B11" i="31"/>
  <c r="S11" i="31" s="1"/>
  <c r="A11" i="31"/>
  <c r="Q10" i="31"/>
  <c r="P10" i="31"/>
  <c r="O10" i="31"/>
  <c r="N10" i="31"/>
  <c r="E10" i="31"/>
  <c r="H10" i="31" s="1"/>
  <c r="D10" i="31"/>
  <c r="C10" i="31"/>
  <c r="B10" i="31"/>
  <c r="S10" i="31" s="1"/>
  <c r="Q9" i="31"/>
  <c r="R9" i="31" s="1"/>
  <c r="P9" i="31"/>
  <c r="O9" i="31"/>
  <c r="N9" i="31"/>
  <c r="E9" i="31"/>
  <c r="F9" i="31" s="1"/>
  <c r="D9" i="31"/>
  <c r="C9" i="31"/>
  <c r="B9" i="31"/>
  <c r="S9" i="31" s="1"/>
  <c r="Q8" i="31"/>
  <c r="P8" i="31"/>
  <c r="O8" i="31"/>
  <c r="N8" i="31"/>
  <c r="E8" i="31"/>
  <c r="H8" i="31" s="1"/>
  <c r="D8" i="31"/>
  <c r="C8" i="31"/>
  <c r="B8" i="31"/>
  <c r="S8" i="31" s="1"/>
  <c r="A8" i="31"/>
  <c r="Q12" i="29"/>
  <c r="P12" i="29"/>
  <c r="O12" i="29"/>
  <c r="N12" i="29"/>
  <c r="J12" i="29"/>
  <c r="H12" i="29"/>
  <c r="E12" i="29"/>
  <c r="G12" i="29" s="1"/>
  <c r="D12" i="29"/>
  <c r="C12" i="29"/>
  <c r="B12" i="29"/>
  <c r="A12" i="29"/>
  <c r="Q11" i="29"/>
  <c r="P11" i="29"/>
  <c r="O11" i="29"/>
  <c r="N11" i="29"/>
  <c r="J11" i="29"/>
  <c r="H11" i="29"/>
  <c r="E11" i="29"/>
  <c r="G11" i="29" s="1"/>
  <c r="D11" i="29"/>
  <c r="C11" i="29"/>
  <c r="B11" i="29"/>
  <c r="S11" i="29" s="1"/>
  <c r="A11" i="29"/>
  <c r="Q10" i="29"/>
  <c r="P10" i="29"/>
  <c r="O10" i="29"/>
  <c r="N10" i="29"/>
  <c r="E10" i="29"/>
  <c r="G10" i="29" s="1"/>
  <c r="D10" i="29"/>
  <c r="C10" i="29"/>
  <c r="B10" i="29"/>
  <c r="S10" i="29" s="1"/>
  <c r="Q9" i="29"/>
  <c r="P9" i="29"/>
  <c r="O9" i="29"/>
  <c r="N9" i="29"/>
  <c r="H9" i="29"/>
  <c r="E9" i="29"/>
  <c r="G9" i="29" s="1"/>
  <c r="D9" i="29"/>
  <c r="C9" i="29"/>
  <c r="B9" i="29"/>
  <c r="S9" i="29" s="1"/>
  <c r="Q8" i="29"/>
  <c r="P8" i="29"/>
  <c r="O8" i="29"/>
  <c r="N8" i="29"/>
  <c r="E8" i="29"/>
  <c r="G8" i="29" s="1"/>
  <c r="D8" i="29"/>
  <c r="C8" i="29"/>
  <c r="B8" i="29"/>
  <c r="S8" i="29" s="1"/>
  <c r="A8" i="29"/>
  <c r="S12" i="29"/>
  <c r="Y12" i="27"/>
  <c r="X12" i="27"/>
  <c r="Q12" i="27"/>
  <c r="P12" i="27"/>
  <c r="O12" i="27"/>
  <c r="N12" i="27"/>
  <c r="J12" i="27"/>
  <c r="H12" i="27"/>
  <c r="E12" i="27"/>
  <c r="G12" i="27" s="1"/>
  <c r="D12" i="27"/>
  <c r="C12" i="27"/>
  <c r="B12" i="27"/>
  <c r="A12" i="27"/>
  <c r="Y11" i="27"/>
  <c r="X11" i="27"/>
  <c r="Q11" i="27"/>
  <c r="R11" i="27" s="1"/>
  <c r="P11" i="27"/>
  <c r="O11" i="27"/>
  <c r="N11" i="27"/>
  <c r="J11" i="27"/>
  <c r="H11" i="27"/>
  <c r="G11" i="27"/>
  <c r="E11" i="27"/>
  <c r="D11" i="27"/>
  <c r="C11" i="27"/>
  <c r="B11" i="27"/>
  <c r="S11" i="27" s="1"/>
  <c r="A11" i="27"/>
  <c r="Y10" i="27"/>
  <c r="X10" i="27"/>
  <c r="Q10" i="27"/>
  <c r="P10" i="27"/>
  <c r="O10" i="27"/>
  <c r="N10" i="27"/>
  <c r="E10" i="27"/>
  <c r="H10" i="27" s="1"/>
  <c r="D10" i="27"/>
  <c r="C10" i="27"/>
  <c r="B10" i="27"/>
  <c r="Y9" i="27"/>
  <c r="X9" i="27"/>
  <c r="Q9" i="27"/>
  <c r="P9" i="27"/>
  <c r="O9" i="27"/>
  <c r="N9" i="27"/>
  <c r="E9" i="27"/>
  <c r="G9" i="27" s="1"/>
  <c r="D9" i="27"/>
  <c r="C9" i="27"/>
  <c r="B9" i="27"/>
  <c r="Y8" i="27"/>
  <c r="X8" i="27"/>
  <c r="Q8" i="27"/>
  <c r="P8" i="27"/>
  <c r="O8" i="27"/>
  <c r="N8" i="27"/>
  <c r="E8" i="27"/>
  <c r="H8" i="27" s="1"/>
  <c r="D8" i="27"/>
  <c r="C8" i="27"/>
  <c r="B8" i="27"/>
  <c r="S8" i="27" s="1"/>
  <c r="A8" i="27"/>
  <c r="S12" i="27"/>
  <c r="S10" i="27"/>
  <c r="S9" i="27"/>
  <c r="A11" i="25"/>
  <c r="Y12" i="25"/>
  <c r="Y11" i="25"/>
  <c r="Y10" i="25"/>
  <c r="Y9" i="25"/>
  <c r="Y8" i="25"/>
  <c r="X12" i="25"/>
  <c r="X11" i="25"/>
  <c r="X10" i="25"/>
  <c r="X9" i="25"/>
  <c r="X8" i="25"/>
  <c r="Q12" i="25"/>
  <c r="Q11" i="25"/>
  <c r="Q10" i="25"/>
  <c r="R10" i="25" s="1"/>
  <c r="Q9" i="25"/>
  <c r="Q8" i="25"/>
  <c r="P12" i="25"/>
  <c r="P11" i="25"/>
  <c r="P10" i="25"/>
  <c r="P9" i="25"/>
  <c r="P8" i="25"/>
  <c r="R8" i="25" s="1"/>
  <c r="O12" i="25"/>
  <c r="O11" i="25"/>
  <c r="O10" i="25"/>
  <c r="O9" i="25"/>
  <c r="O8" i="25"/>
  <c r="N12" i="25"/>
  <c r="R12" i="25" s="1"/>
  <c r="N11" i="25"/>
  <c r="N10" i="25"/>
  <c r="N9" i="25"/>
  <c r="R9" i="25" s="1"/>
  <c r="N8" i="25"/>
  <c r="J12" i="25"/>
  <c r="J11" i="25"/>
  <c r="J8" i="25"/>
  <c r="H12" i="25"/>
  <c r="H11" i="25"/>
  <c r="H9" i="25"/>
  <c r="H8" i="25"/>
  <c r="G8" i="25"/>
  <c r="E12" i="25"/>
  <c r="G12" i="25" s="1"/>
  <c r="E11" i="25"/>
  <c r="G11" i="25" s="1"/>
  <c r="E10" i="25"/>
  <c r="G10" i="25" s="1"/>
  <c r="E9" i="25"/>
  <c r="G9" i="25" s="1"/>
  <c r="E8" i="25"/>
  <c r="D12" i="25"/>
  <c r="D11" i="25"/>
  <c r="D10" i="25"/>
  <c r="D9" i="25"/>
  <c r="D8" i="25"/>
  <c r="C12" i="25"/>
  <c r="C11" i="25"/>
  <c r="C10" i="25"/>
  <c r="C9" i="25"/>
  <c r="C8" i="25"/>
  <c r="B12" i="25"/>
  <c r="B11" i="25"/>
  <c r="B10" i="25"/>
  <c r="S10" i="25" s="1"/>
  <c r="B9" i="25"/>
  <c r="S9" i="25" s="1"/>
  <c r="B8" i="25"/>
  <c r="A12" i="25"/>
  <c r="A8" i="25"/>
  <c r="S12" i="25"/>
  <c r="S11" i="25"/>
  <c r="R11" i="25"/>
  <c r="F8" i="25"/>
  <c r="I8" i="25" s="1"/>
  <c r="S8" i="25"/>
  <c r="Y12" i="23"/>
  <c r="X12" i="23"/>
  <c r="Q12" i="23"/>
  <c r="P12" i="23"/>
  <c r="O12" i="23"/>
  <c r="N12" i="23"/>
  <c r="R12" i="23" s="1"/>
  <c r="J12" i="23"/>
  <c r="H12" i="23"/>
  <c r="G12" i="23"/>
  <c r="E12" i="23"/>
  <c r="D12" i="23"/>
  <c r="C12" i="23"/>
  <c r="B12" i="23"/>
  <c r="S12" i="23" s="1"/>
  <c r="A12" i="23"/>
  <c r="Y11" i="23"/>
  <c r="X11" i="23"/>
  <c r="Q11" i="23"/>
  <c r="P11" i="23"/>
  <c r="O11" i="23"/>
  <c r="N11" i="23"/>
  <c r="J11" i="23"/>
  <c r="I11" i="23"/>
  <c r="H11" i="23"/>
  <c r="G11" i="23"/>
  <c r="E11" i="23"/>
  <c r="D11" i="23"/>
  <c r="C11" i="23"/>
  <c r="B11" i="23"/>
  <c r="S11" i="23" s="1"/>
  <c r="A11" i="23"/>
  <c r="Y10" i="23"/>
  <c r="X10" i="23"/>
  <c r="Q10" i="23"/>
  <c r="P10" i="23"/>
  <c r="O10" i="23"/>
  <c r="N10" i="23"/>
  <c r="H10" i="23"/>
  <c r="G10" i="23"/>
  <c r="E10" i="23"/>
  <c r="D10" i="23"/>
  <c r="C10" i="23"/>
  <c r="B10" i="23"/>
  <c r="S10" i="23" s="1"/>
  <c r="Y9" i="23"/>
  <c r="X9" i="23"/>
  <c r="Q9" i="23"/>
  <c r="P9" i="23"/>
  <c r="R9" i="23" s="1"/>
  <c r="O9" i="23"/>
  <c r="N9" i="23"/>
  <c r="E9" i="23"/>
  <c r="G9" i="23" s="1"/>
  <c r="D9" i="23"/>
  <c r="C9" i="23"/>
  <c r="B9" i="23"/>
  <c r="Y8" i="23"/>
  <c r="X8" i="23"/>
  <c r="Q8" i="23"/>
  <c r="P8" i="23"/>
  <c r="O8" i="23"/>
  <c r="N8" i="23"/>
  <c r="R8" i="23" s="1"/>
  <c r="E8" i="23"/>
  <c r="G8" i="23" s="1"/>
  <c r="D8" i="23"/>
  <c r="C8" i="23"/>
  <c r="B8" i="23"/>
  <c r="S8" i="23" s="1"/>
  <c r="A8" i="23"/>
  <c r="R11" i="23"/>
  <c r="F11" i="23"/>
  <c r="R10" i="23"/>
  <c r="F10" i="23"/>
  <c r="J10" i="23" s="1"/>
  <c r="S9" i="23"/>
  <c r="F8" i="23"/>
  <c r="J8" i="23" s="1"/>
  <c r="Y12" i="20"/>
  <c r="X12" i="20"/>
  <c r="Q12" i="20"/>
  <c r="P12" i="20"/>
  <c r="R12" i="20" s="1"/>
  <c r="O12" i="20"/>
  <c r="N12" i="20"/>
  <c r="J12" i="20"/>
  <c r="H12" i="20"/>
  <c r="E12" i="20"/>
  <c r="G12" i="20" s="1"/>
  <c r="K12" i="20" s="1"/>
  <c r="L12" i="20" s="1"/>
  <c r="M12" i="20" s="1"/>
  <c r="D12" i="20"/>
  <c r="C12" i="20"/>
  <c r="B12" i="20"/>
  <c r="A12" i="20"/>
  <c r="Y11" i="20"/>
  <c r="X11" i="20"/>
  <c r="Q11" i="20"/>
  <c r="P11" i="20"/>
  <c r="O11" i="20"/>
  <c r="R11" i="20" s="1"/>
  <c r="N11" i="20"/>
  <c r="J11" i="20"/>
  <c r="H11" i="20"/>
  <c r="E11" i="20"/>
  <c r="G11" i="20" s="1"/>
  <c r="D11" i="20"/>
  <c r="C11" i="20"/>
  <c r="B11" i="20"/>
  <c r="A11" i="20"/>
  <c r="Y10" i="20"/>
  <c r="X10" i="20"/>
  <c r="Q10" i="20"/>
  <c r="P10" i="20"/>
  <c r="O10" i="20"/>
  <c r="N10" i="20"/>
  <c r="R10" i="20" s="1"/>
  <c r="H10" i="20"/>
  <c r="G10" i="20"/>
  <c r="E10" i="20"/>
  <c r="D10" i="20"/>
  <c r="C10" i="20"/>
  <c r="B10" i="20"/>
  <c r="S10" i="20" s="1"/>
  <c r="Y9" i="20"/>
  <c r="X9" i="20"/>
  <c r="Q9" i="20"/>
  <c r="P9" i="20"/>
  <c r="O9" i="20"/>
  <c r="N9" i="20"/>
  <c r="E9" i="20"/>
  <c r="H9" i="20" s="1"/>
  <c r="D9" i="20"/>
  <c r="C9" i="20"/>
  <c r="B9" i="20"/>
  <c r="Y8" i="20"/>
  <c r="X8" i="20"/>
  <c r="Q8" i="20"/>
  <c r="P8" i="20"/>
  <c r="O8" i="20"/>
  <c r="N8" i="20"/>
  <c r="R8" i="20" s="1"/>
  <c r="H8" i="20"/>
  <c r="G8" i="20"/>
  <c r="E8" i="20"/>
  <c r="D8" i="20"/>
  <c r="C8" i="20"/>
  <c r="B8" i="20"/>
  <c r="S8" i="20" s="1"/>
  <c r="A8" i="20"/>
  <c r="F12" i="20"/>
  <c r="I12" i="20" s="1"/>
  <c r="S12" i="20"/>
  <c r="S11" i="20"/>
  <c r="F11" i="20"/>
  <c r="I11" i="20" s="1"/>
  <c r="R9" i="20"/>
  <c r="S9" i="20"/>
  <c r="Y12" i="19"/>
  <c r="X12" i="19"/>
  <c r="Q12" i="19"/>
  <c r="P12" i="19"/>
  <c r="R12" i="19" s="1"/>
  <c r="O12" i="19"/>
  <c r="N12" i="19"/>
  <c r="J12" i="19"/>
  <c r="I12" i="19"/>
  <c r="H12" i="19"/>
  <c r="E12" i="19"/>
  <c r="G12" i="19" s="1"/>
  <c r="K12" i="19" s="1"/>
  <c r="L12" i="19" s="1"/>
  <c r="M12" i="19" s="1"/>
  <c r="D12" i="19"/>
  <c r="C12" i="19"/>
  <c r="B12" i="19"/>
  <c r="A12" i="19"/>
  <c r="Y11" i="19"/>
  <c r="X11" i="19"/>
  <c r="Q11" i="19"/>
  <c r="P11" i="19"/>
  <c r="O11" i="19"/>
  <c r="R11" i="19" s="1"/>
  <c r="N11" i="19"/>
  <c r="J11" i="19"/>
  <c r="H11" i="19"/>
  <c r="G11" i="19"/>
  <c r="E11" i="19"/>
  <c r="D11" i="19"/>
  <c r="C11" i="19"/>
  <c r="B11" i="19"/>
  <c r="S11" i="19" s="1"/>
  <c r="A11" i="19"/>
  <c r="Y10" i="19"/>
  <c r="X10" i="19"/>
  <c r="Q10" i="19"/>
  <c r="P10" i="19"/>
  <c r="O10" i="19"/>
  <c r="N10" i="19"/>
  <c r="R10" i="19" s="1"/>
  <c r="H10" i="19"/>
  <c r="G10" i="19"/>
  <c r="E10" i="19"/>
  <c r="D10" i="19"/>
  <c r="C10" i="19"/>
  <c r="B10" i="19"/>
  <c r="S10" i="19" s="1"/>
  <c r="Y9" i="19"/>
  <c r="X9" i="19"/>
  <c r="Q9" i="19"/>
  <c r="P9" i="19"/>
  <c r="O9" i="19"/>
  <c r="N9" i="19"/>
  <c r="E9" i="19"/>
  <c r="H9" i="19" s="1"/>
  <c r="D9" i="19"/>
  <c r="C9" i="19"/>
  <c r="B9" i="19"/>
  <c r="Y8" i="19"/>
  <c r="X8" i="19"/>
  <c r="Q8" i="19"/>
  <c r="P8" i="19"/>
  <c r="O8" i="19"/>
  <c r="N8" i="19"/>
  <c r="R8" i="19" s="1"/>
  <c r="H8" i="19"/>
  <c r="G8" i="19"/>
  <c r="E8" i="19"/>
  <c r="D8" i="19"/>
  <c r="C8" i="19"/>
  <c r="B8" i="19"/>
  <c r="S8" i="19" s="1"/>
  <c r="A8" i="19"/>
  <c r="F12" i="19"/>
  <c r="S12" i="19"/>
  <c r="F11" i="19"/>
  <c r="I11" i="19" s="1"/>
  <c r="K11" i="19" s="1"/>
  <c r="L11" i="19" s="1"/>
  <c r="M11" i="19" s="1"/>
  <c r="R9" i="19"/>
  <c r="S9" i="19"/>
  <c r="F8" i="19"/>
  <c r="J8" i="19" s="1"/>
  <c r="R8" i="29" l="1"/>
  <c r="F12" i="29"/>
  <c r="I12" i="29" s="1"/>
  <c r="R10" i="29"/>
  <c r="R10" i="31"/>
  <c r="F10" i="31"/>
  <c r="J10" i="31" s="1"/>
  <c r="R8" i="31"/>
  <c r="G9" i="31"/>
  <c r="H9" i="31"/>
  <c r="R11" i="31"/>
  <c r="G11" i="31"/>
  <c r="K11" i="31" s="1"/>
  <c r="L11" i="31" s="1"/>
  <c r="M11" i="31" s="1"/>
  <c r="J9" i="31"/>
  <c r="I9" i="31"/>
  <c r="I10" i="31"/>
  <c r="G8" i="31"/>
  <c r="G10" i="31"/>
  <c r="F8" i="31"/>
  <c r="F12" i="31"/>
  <c r="H10" i="29"/>
  <c r="R11" i="29"/>
  <c r="R9" i="29"/>
  <c r="R12" i="29"/>
  <c r="F8" i="29"/>
  <c r="H8" i="29"/>
  <c r="F9" i="29"/>
  <c r="F11" i="29"/>
  <c r="F10" i="29"/>
  <c r="K12" i="29"/>
  <c r="L12" i="29" s="1"/>
  <c r="M12" i="29" s="1"/>
  <c r="H9" i="27"/>
  <c r="R9" i="27"/>
  <c r="R8" i="27"/>
  <c r="R12" i="27"/>
  <c r="G10" i="27"/>
  <c r="R10" i="27"/>
  <c r="G8" i="27"/>
  <c r="F8" i="27"/>
  <c r="F9" i="27"/>
  <c r="F10" i="27"/>
  <c r="F11" i="27"/>
  <c r="F12" i="27"/>
  <c r="I12" i="27" s="1"/>
  <c r="K12" i="27" s="1"/>
  <c r="L12" i="27" s="1"/>
  <c r="M12" i="27" s="1"/>
  <c r="F10" i="25"/>
  <c r="F9" i="25"/>
  <c r="H10" i="25"/>
  <c r="K8" i="25"/>
  <c r="L8" i="25" s="1"/>
  <c r="M8" i="25" s="1"/>
  <c r="F12" i="25"/>
  <c r="F11" i="25"/>
  <c r="F9" i="23"/>
  <c r="H8" i="23"/>
  <c r="K8" i="23" s="1"/>
  <c r="L8" i="23" s="1"/>
  <c r="M8" i="23" s="1"/>
  <c r="H9" i="23"/>
  <c r="I8" i="23"/>
  <c r="I10" i="23"/>
  <c r="K10" i="23"/>
  <c r="L10" i="23" s="1"/>
  <c r="M10" i="23" s="1"/>
  <c r="K11" i="23"/>
  <c r="L11" i="23" s="1"/>
  <c r="M11" i="23" s="1"/>
  <c r="F12" i="23"/>
  <c r="I12" i="23" s="1"/>
  <c r="K12" i="23" s="1"/>
  <c r="L12" i="23" s="1"/>
  <c r="M12" i="23" s="1"/>
  <c r="K11" i="20"/>
  <c r="L11" i="20" s="1"/>
  <c r="M11" i="20" s="1"/>
  <c r="G9" i="20"/>
  <c r="T11" i="20"/>
  <c r="V11" i="20" s="1"/>
  <c r="U12" i="20"/>
  <c r="W12" i="20" s="1"/>
  <c r="T12" i="20"/>
  <c r="V12" i="20" s="1"/>
  <c r="F9" i="20"/>
  <c r="F10" i="20"/>
  <c r="F8" i="20"/>
  <c r="I8" i="19"/>
  <c r="K8" i="19" s="1"/>
  <c r="L8" i="19" s="1"/>
  <c r="G9" i="19"/>
  <c r="F9" i="19"/>
  <c r="T12" i="19"/>
  <c r="V12" i="19" s="1"/>
  <c r="T11" i="19"/>
  <c r="V11" i="19" s="1"/>
  <c r="F10" i="19"/>
  <c r="Y12" i="17"/>
  <c r="X12" i="17"/>
  <c r="Q12" i="17"/>
  <c r="P12" i="17"/>
  <c r="O12" i="17"/>
  <c r="N12" i="17"/>
  <c r="J12" i="17"/>
  <c r="E12" i="17"/>
  <c r="F12" i="17"/>
  <c r="I12" i="17"/>
  <c r="H12" i="17"/>
  <c r="G12" i="17"/>
  <c r="D12" i="17"/>
  <c r="C12" i="17"/>
  <c r="B12" i="17"/>
  <c r="A12" i="17"/>
  <c r="Y11" i="17"/>
  <c r="X11" i="17"/>
  <c r="Q11" i="17"/>
  <c r="P11" i="17"/>
  <c r="O11" i="17"/>
  <c r="N11" i="17"/>
  <c r="J11" i="17"/>
  <c r="E11" i="17"/>
  <c r="F11" i="17"/>
  <c r="I11" i="17"/>
  <c r="H11" i="17"/>
  <c r="G11" i="17"/>
  <c r="D11" i="17"/>
  <c r="C11" i="17"/>
  <c r="B11" i="17"/>
  <c r="A11" i="17"/>
  <c r="Y10" i="17"/>
  <c r="X10" i="17"/>
  <c r="Q10" i="17"/>
  <c r="P10" i="17"/>
  <c r="O10" i="17"/>
  <c r="N10" i="17"/>
  <c r="E10" i="17"/>
  <c r="F10" i="17"/>
  <c r="J10" i="17"/>
  <c r="I10" i="17"/>
  <c r="H10" i="17"/>
  <c r="G10" i="17"/>
  <c r="D10" i="17"/>
  <c r="C10" i="17"/>
  <c r="B10" i="17"/>
  <c r="Y9" i="17"/>
  <c r="X9" i="17"/>
  <c r="Q9" i="17"/>
  <c r="P9" i="17"/>
  <c r="O9" i="17"/>
  <c r="N9" i="17"/>
  <c r="E9" i="17"/>
  <c r="F9" i="17"/>
  <c r="J9" i="17"/>
  <c r="I9" i="17"/>
  <c r="H9" i="17"/>
  <c r="G9" i="17"/>
  <c r="D9" i="17"/>
  <c r="C9" i="17"/>
  <c r="B9" i="17"/>
  <c r="Y8" i="17"/>
  <c r="X8" i="17"/>
  <c r="Q8" i="17"/>
  <c r="P8" i="17"/>
  <c r="O8" i="17"/>
  <c r="N8" i="17"/>
  <c r="E8" i="17"/>
  <c r="F8" i="17"/>
  <c r="J8" i="17"/>
  <c r="I8" i="17"/>
  <c r="H8" i="17"/>
  <c r="G8" i="17"/>
  <c r="D8" i="17"/>
  <c r="C8" i="17"/>
  <c r="B8" i="17"/>
  <c r="A8" i="17"/>
  <c r="R12" i="17"/>
  <c r="S12" i="17"/>
  <c r="K12" i="17"/>
  <c r="L12" i="17"/>
  <c r="T12" i="17"/>
  <c r="U12" i="17"/>
  <c r="W12" i="17"/>
  <c r="V12" i="17"/>
  <c r="M12" i="17"/>
  <c r="R11" i="17"/>
  <c r="S11" i="17"/>
  <c r="K11" i="17"/>
  <c r="L11" i="17"/>
  <c r="T11" i="17"/>
  <c r="U11" i="17"/>
  <c r="W11" i="17"/>
  <c r="V11" i="17"/>
  <c r="M11" i="17"/>
  <c r="R10" i="17"/>
  <c r="S10" i="17"/>
  <c r="K10" i="17"/>
  <c r="L10" i="17"/>
  <c r="T10" i="17"/>
  <c r="U10" i="17"/>
  <c r="W10" i="17"/>
  <c r="V10" i="17"/>
  <c r="M10" i="17"/>
  <c r="R9" i="17"/>
  <c r="S9" i="17"/>
  <c r="K9" i="17"/>
  <c r="L9" i="17"/>
  <c r="T9" i="17"/>
  <c r="U9" i="17"/>
  <c r="W9" i="17"/>
  <c r="V9" i="17"/>
  <c r="M9" i="17"/>
  <c r="R8" i="17"/>
  <c r="S8" i="17"/>
  <c r="K8" i="17"/>
  <c r="L8" i="17"/>
  <c r="T8" i="17"/>
  <c r="U8" i="17"/>
  <c r="W8" i="17"/>
  <c r="V8" i="17"/>
  <c r="M8" i="17"/>
  <c r="T12" i="13"/>
  <c r="U12" i="13"/>
  <c r="W12" i="13"/>
  <c r="V12" i="13"/>
  <c r="T11" i="13"/>
  <c r="U11" i="13"/>
  <c r="W11" i="13"/>
  <c r="V11" i="13"/>
  <c r="R12" i="13"/>
  <c r="R11" i="13"/>
  <c r="R10" i="13"/>
  <c r="R9" i="13"/>
  <c r="R8" i="13"/>
  <c r="E12" i="13"/>
  <c r="G12" i="13"/>
  <c r="H12" i="13"/>
  <c r="I12" i="13"/>
  <c r="J12" i="13"/>
  <c r="K12" i="13"/>
  <c r="D12" i="13"/>
  <c r="L12" i="13"/>
  <c r="M12" i="13"/>
  <c r="E11" i="13"/>
  <c r="G11" i="13"/>
  <c r="H11" i="13"/>
  <c r="I11" i="13"/>
  <c r="J11" i="13"/>
  <c r="K11" i="13"/>
  <c r="D11" i="13"/>
  <c r="L11" i="13"/>
  <c r="M11" i="13"/>
  <c r="E10" i="13"/>
  <c r="G10" i="13"/>
  <c r="H10" i="13"/>
  <c r="I10" i="13"/>
  <c r="J10" i="13"/>
  <c r="D10" i="13"/>
  <c r="E9" i="13"/>
  <c r="G9" i="13"/>
  <c r="H9" i="13"/>
  <c r="K9" i="13"/>
  <c r="L9" i="13"/>
  <c r="T9" i="13"/>
  <c r="I9" i="13"/>
  <c r="J9" i="13"/>
  <c r="D9" i="13"/>
  <c r="E8" i="13"/>
  <c r="G8" i="13"/>
  <c r="H8" i="13"/>
  <c r="I8" i="13"/>
  <c r="J8" i="13"/>
  <c r="D8" i="13"/>
  <c r="H12" i="15"/>
  <c r="J12" i="15"/>
  <c r="K12" i="15"/>
  <c r="L12" i="15"/>
  <c r="T12" i="15"/>
  <c r="U12" i="15"/>
  <c r="W12" i="15"/>
  <c r="V12" i="15"/>
  <c r="H11" i="15"/>
  <c r="J11" i="15"/>
  <c r="K11" i="15"/>
  <c r="L11" i="15"/>
  <c r="T11" i="15"/>
  <c r="U11" i="15"/>
  <c r="W11" i="15"/>
  <c r="V11" i="15"/>
  <c r="H10" i="15"/>
  <c r="J10" i="15"/>
  <c r="K10" i="15"/>
  <c r="L10" i="15"/>
  <c r="T10" i="15"/>
  <c r="U10" i="15"/>
  <c r="W10" i="15"/>
  <c r="V10" i="15"/>
  <c r="H9" i="15"/>
  <c r="J9" i="15"/>
  <c r="K9" i="15"/>
  <c r="L9" i="15"/>
  <c r="T9" i="15"/>
  <c r="U9" i="15"/>
  <c r="W9" i="15"/>
  <c r="V9" i="15"/>
  <c r="H8" i="15"/>
  <c r="J8" i="15"/>
  <c r="K8" i="15"/>
  <c r="L8" i="15"/>
  <c r="T8" i="15"/>
  <c r="U8" i="15"/>
  <c r="W8" i="15"/>
  <c r="V8" i="15"/>
  <c r="S12" i="15"/>
  <c r="R12" i="15"/>
  <c r="S11" i="15"/>
  <c r="R11" i="15"/>
  <c r="S10" i="15"/>
  <c r="R10" i="15"/>
  <c r="S9" i="15"/>
  <c r="R9" i="15"/>
  <c r="S8" i="15"/>
  <c r="R8" i="15"/>
  <c r="E9" i="15"/>
  <c r="G9" i="15"/>
  <c r="F9" i="15"/>
  <c r="I9" i="15"/>
  <c r="D9" i="15"/>
  <c r="M9" i="15"/>
  <c r="E10" i="15"/>
  <c r="G10" i="15"/>
  <c r="F10" i="15"/>
  <c r="I10" i="15"/>
  <c r="D10" i="15"/>
  <c r="M10" i="15"/>
  <c r="E11" i="15"/>
  <c r="G11" i="15"/>
  <c r="F11" i="15"/>
  <c r="I11" i="15"/>
  <c r="D11" i="15"/>
  <c r="M11" i="15"/>
  <c r="E12" i="15"/>
  <c r="G12" i="15"/>
  <c r="F12" i="15"/>
  <c r="I12" i="15"/>
  <c r="D12" i="15"/>
  <c r="M12" i="15"/>
  <c r="E8" i="15"/>
  <c r="G8" i="15"/>
  <c r="F8" i="15"/>
  <c r="I8" i="15"/>
  <c r="D8" i="15"/>
  <c r="M8" i="15"/>
  <c r="O10" i="15"/>
  <c r="O9" i="15"/>
  <c r="Y12" i="15"/>
  <c r="X12" i="15"/>
  <c r="Q12" i="15"/>
  <c r="P12" i="15"/>
  <c r="O12" i="15"/>
  <c r="N12" i="15"/>
  <c r="C12" i="15"/>
  <c r="B12" i="15"/>
  <c r="A12" i="15"/>
  <c r="Y11" i="15"/>
  <c r="X11" i="15"/>
  <c r="Q11" i="15"/>
  <c r="P11" i="15"/>
  <c r="O11" i="15"/>
  <c r="N11" i="15"/>
  <c r="C11" i="15"/>
  <c r="B11" i="15"/>
  <c r="A11" i="15"/>
  <c r="Y10" i="15"/>
  <c r="X10" i="15"/>
  <c r="Q10" i="15"/>
  <c r="P10" i="15"/>
  <c r="N10" i="15"/>
  <c r="C10" i="15"/>
  <c r="B10" i="15"/>
  <c r="Y9" i="15"/>
  <c r="X9" i="15"/>
  <c r="Q9" i="15"/>
  <c r="P9" i="15"/>
  <c r="N9" i="15"/>
  <c r="C9" i="15"/>
  <c r="B9" i="15"/>
  <c r="Y8" i="15"/>
  <c r="X8" i="15"/>
  <c r="Q8" i="15"/>
  <c r="P8" i="15"/>
  <c r="O8" i="15"/>
  <c r="N8" i="15"/>
  <c r="C8" i="15"/>
  <c r="B8" i="15"/>
  <c r="A8" i="15"/>
  <c r="O10" i="13"/>
  <c r="O9" i="13"/>
  <c r="Y12" i="13"/>
  <c r="X12" i="13"/>
  <c r="Q12" i="13"/>
  <c r="P12" i="13"/>
  <c r="O12" i="13"/>
  <c r="N12" i="13"/>
  <c r="C12" i="13"/>
  <c r="B12" i="13"/>
  <c r="A12" i="13"/>
  <c r="Y11" i="13"/>
  <c r="X11" i="13"/>
  <c r="Q11" i="13"/>
  <c r="P11" i="13"/>
  <c r="O11" i="13"/>
  <c r="N11" i="13"/>
  <c r="C11" i="13"/>
  <c r="B11" i="13"/>
  <c r="A11" i="13"/>
  <c r="Y10" i="13"/>
  <c r="X10" i="13"/>
  <c r="Q10" i="13"/>
  <c r="P10" i="13"/>
  <c r="N10" i="13"/>
  <c r="C10" i="13"/>
  <c r="B10" i="13"/>
  <c r="Y9" i="13"/>
  <c r="X9" i="13"/>
  <c r="Q9" i="13"/>
  <c r="P9" i="13"/>
  <c r="N9" i="13"/>
  <c r="C9" i="13"/>
  <c r="B9" i="13"/>
  <c r="Y8" i="13"/>
  <c r="X8" i="13"/>
  <c r="Q8" i="13"/>
  <c r="P8" i="13"/>
  <c r="O8" i="13"/>
  <c r="N8" i="13"/>
  <c r="C8" i="13"/>
  <c r="B8" i="13"/>
  <c r="A8" i="13"/>
  <c r="S12" i="11"/>
  <c r="R12" i="11"/>
  <c r="M12" i="11"/>
  <c r="L12" i="11"/>
  <c r="K12" i="11"/>
  <c r="J12" i="11"/>
  <c r="G12" i="11"/>
  <c r="E12" i="11"/>
  <c r="D12" i="11"/>
  <c r="C12" i="11"/>
  <c r="B12" i="11"/>
  <c r="A12" i="11"/>
  <c r="S11" i="11"/>
  <c r="R11" i="11"/>
  <c r="M11" i="11"/>
  <c r="L11" i="11"/>
  <c r="K11" i="11"/>
  <c r="J11" i="11"/>
  <c r="G11" i="11"/>
  <c r="E11" i="11"/>
  <c r="D11" i="11"/>
  <c r="C11" i="11"/>
  <c r="B11" i="11"/>
  <c r="A11" i="11"/>
  <c r="S10" i="11"/>
  <c r="R10" i="11"/>
  <c r="M10" i="11"/>
  <c r="L10" i="11"/>
  <c r="K10" i="11"/>
  <c r="J10" i="11"/>
  <c r="H10" i="11"/>
  <c r="G10" i="11"/>
  <c r="F10" i="11"/>
  <c r="E10" i="11"/>
  <c r="D10" i="11"/>
  <c r="C10" i="11"/>
  <c r="B10" i="11"/>
  <c r="S9" i="11"/>
  <c r="R9" i="11"/>
  <c r="M9" i="11"/>
  <c r="L9" i="11"/>
  <c r="K9" i="11"/>
  <c r="J9" i="11"/>
  <c r="H9" i="11"/>
  <c r="G9" i="11"/>
  <c r="F9" i="11"/>
  <c r="E9" i="11"/>
  <c r="D9" i="11"/>
  <c r="C9" i="11"/>
  <c r="B9" i="11"/>
  <c r="S8" i="11"/>
  <c r="R8" i="11"/>
  <c r="M8" i="11"/>
  <c r="L8" i="11"/>
  <c r="K8" i="11"/>
  <c r="J8" i="11"/>
  <c r="H8" i="11"/>
  <c r="G8" i="11"/>
  <c r="F8" i="11"/>
  <c r="E8" i="11"/>
  <c r="D8" i="11"/>
  <c r="C8" i="11"/>
  <c r="B8" i="11"/>
  <c r="A8" i="11"/>
  <c r="I12" i="11"/>
  <c r="N12" i="11"/>
  <c r="O12" i="11"/>
  <c r="Q12" i="11"/>
  <c r="P12" i="11"/>
  <c r="I11" i="11"/>
  <c r="N11" i="11"/>
  <c r="O11" i="11"/>
  <c r="Q11" i="11"/>
  <c r="P11" i="11"/>
  <c r="I10" i="11"/>
  <c r="N10" i="11"/>
  <c r="O10" i="11"/>
  <c r="Q10" i="11"/>
  <c r="P10" i="11"/>
  <c r="I9" i="11"/>
  <c r="N9" i="11"/>
  <c r="O9" i="11"/>
  <c r="Q9" i="11"/>
  <c r="P9" i="11"/>
  <c r="I8" i="11"/>
  <c r="N8" i="11"/>
  <c r="O8" i="11"/>
  <c r="Q8" i="11"/>
  <c r="P8" i="11"/>
  <c r="S12" i="9"/>
  <c r="R12" i="9"/>
  <c r="M12" i="9"/>
  <c r="L12" i="9"/>
  <c r="K12" i="9"/>
  <c r="J12" i="9"/>
  <c r="G12" i="9"/>
  <c r="E12" i="9"/>
  <c r="D12" i="9"/>
  <c r="I12" i="9"/>
  <c r="N12" i="9"/>
  <c r="C12" i="9"/>
  <c r="B12" i="9"/>
  <c r="A12" i="9"/>
  <c r="S11" i="9"/>
  <c r="R11" i="9"/>
  <c r="M11" i="9"/>
  <c r="L11" i="9"/>
  <c r="K11" i="9"/>
  <c r="J11" i="9"/>
  <c r="G11" i="9"/>
  <c r="E11" i="9"/>
  <c r="D11" i="9"/>
  <c r="I11" i="9"/>
  <c r="N11" i="9"/>
  <c r="C11" i="9"/>
  <c r="B11" i="9"/>
  <c r="A11" i="9"/>
  <c r="S10" i="9"/>
  <c r="R10" i="9"/>
  <c r="M10" i="9"/>
  <c r="L10" i="9"/>
  <c r="K10" i="9"/>
  <c r="J10" i="9"/>
  <c r="H10" i="9"/>
  <c r="G10" i="9"/>
  <c r="D10" i="9"/>
  <c r="E10" i="9"/>
  <c r="F10" i="9"/>
  <c r="I10" i="9"/>
  <c r="N10" i="9"/>
  <c r="C10" i="9"/>
  <c r="B10" i="9"/>
  <c r="S9" i="9"/>
  <c r="R9" i="9"/>
  <c r="M9" i="9"/>
  <c r="L9" i="9"/>
  <c r="K9" i="9"/>
  <c r="J9" i="9"/>
  <c r="H9" i="9"/>
  <c r="G9" i="9"/>
  <c r="F9" i="9"/>
  <c r="E9" i="9"/>
  <c r="D9" i="9"/>
  <c r="C9" i="9"/>
  <c r="B9" i="9"/>
  <c r="S8" i="9"/>
  <c r="R8" i="9"/>
  <c r="M8" i="9"/>
  <c r="L8" i="9"/>
  <c r="K8" i="9"/>
  <c r="J8" i="9"/>
  <c r="H8" i="9"/>
  <c r="G8" i="9"/>
  <c r="F8" i="9"/>
  <c r="E8" i="9"/>
  <c r="D8" i="9"/>
  <c r="I8" i="9"/>
  <c r="N8" i="9"/>
  <c r="C8" i="9"/>
  <c r="B8" i="9"/>
  <c r="A8" i="9"/>
  <c r="I9" i="9"/>
  <c r="N9" i="9"/>
  <c r="R10" i="7"/>
  <c r="S10" i="7"/>
  <c r="J10" i="7"/>
  <c r="K10" i="7"/>
  <c r="L10" i="7"/>
  <c r="M10" i="7"/>
  <c r="D10" i="7"/>
  <c r="E10" i="7"/>
  <c r="F10" i="7"/>
  <c r="G10" i="7"/>
  <c r="H10" i="7"/>
  <c r="I10" i="7"/>
  <c r="N10" i="7"/>
  <c r="C10" i="7"/>
  <c r="B10" i="7"/>
  <c r="E9" i="7"/>
  <c r="F9" i="7"/>
  <c r="D9" i="7"/>
  <c r="G9" i="7"/>
  <c r="H9" i="7"/>
  <c r="I9" i="7"/>
  <c r="K9" i="7"/>
  <c r="N9" i="7"/>
  <c r="R9" i="7"/>
  <c r="S9" i="7"/>
  <c r="J9" i="7"/>
  <c r="L9" i="7"/>
  <c r="M9" i="7"/>
  <c r="B9" i="7"/>
  <c r="C9" i="7"/>
  <c r="S12" i="7"/>
  <c r="R12" i="7"/>
  <c r="M12" i="7"/>
  <c r="L12" i="7"/>
  <c r="K12" i="7"/>
  <c r="J12" i="7"/>
  <c r="G12" i="7"/>
  <c r="E12" i="7"/>
  <c r="D12" i="7"/>
  <c r="I12" i="7"/>
  <c r="N12" i="7"/>
  <c r="C12" i="7"/>
  <c r="B12" i="7"/>
  <c r="A12" i="7"/>
  <c r="S11" i="7"/>
  <c r="R11" i="7"/>
  <c r="M11" i="7"/>
  <c r="L11" i="7"/>
  <c r="K11" i="7"/>
  <c r="J11" i="7"/>
  <c r="G11" i="7"/>
  <c r="E11" i="7"/>
  <c r="D11" i="7"/>
  <c r="C11" i="7"/>
  <c r="B11" i="7"/>
  <c r="A11" i="7"/>
  <c r="S8" i="7"/>
  <c r="R8" i="7"/>
  <c r="M8" i="7"/>
  <c r="L8" i="7"/>
  <c r="K8" i="7"/>
  <c r="J8" i="7"/>
  <c r="H8" i="7"/>
  <c r="G8" i="7"/>
  <c r="F8" i="7"/>
  <c r="E8" i="7"/>
  <c r="D8" i="7"/>
  <c r="I8" i="7"/>
  <c r="N8" i="7"/>
  <c r="C8" i="7"/>
  <c r="B8" i="7"/>
  <c r="A8" i="7"/>
  <c r="I11" i="7"/>
  <c r="N11" i="7"/>
  <c r="D9" i="2"/>
  <c r="E9" i="2"/>
  <c r="G9" i="2"/>
  <c r="I9" i="2"/>
  <c r="N9" i="2"/>
  <c r="D10" i="2"/>
  <c r="E10" i="2"/>
  <c r="G10" i="2"/>
  <c r="I10" i="2"/>
  <c r="N10" i="2"/>
  <c r="D8" i="2"/>
  <c r="E8" i="2"/>
  <c r="F8" i="2"/>
  <c r="G8" i="2"/>
  <c r="H8" i="2"/>
  <c r="I8" i="2"/>
  <c r="N8" i="2"/>
  <c r="R9" i="2"/>
  <c r="S9" i="2"/>
  <c r="R10" i="2"/>
  <c r="S10" i="2"/>
  <c r="S8" i="2"/>
  <c r="R8" i="2"/>
  <c r="J9" i="2"/>
  <c r="K9" i="2"/>
  <c r="L9" i="2"/>
  <c r="M9" i="2"/>
  <c r="J10" i="2"/>
  <c r="K10" i="2"/>
  <c r="L10" i="2"/>
  <c r="M10" i="2"/>
  <c r="M8" i="2"/>
  <c r="L8" i="2"/>
  <c r="K8" i="2"/>
  <c r="J8" i="2"/>
  <c r="A9" i="2"/>
  <c r="B9" i="2"/>
  <c r="C9" i="2"/>
  <c r="A10" i="2"/>
  <c r="B10" i="2"/>
  <c r="C10" i="2"/>
  <c r="C8" i="2"/>
  <c r="B8" i="2"/>
  <c r="A8" i="2"/>
  <c r="S10" i="5"/>
  <c r="R10" i="5"/>
  <c r="M10" i="5"/>
  <c r="L10" i="5"/>
  <c r="K10" i="5"/>
  <c r="J10" i="5"/>
  <c r="G10" i="5"/>
  <c r="E10" i="5"/>
  <c r="D10" i="5"/>
  <c r="C10" i="5"/>
  <c r="B10" i="5"/>
  <c r="A10" i="5"/>
  <c r="S9" i="5"/>
  <c r="R9" i="5"/>
  <c r="M9" i="5"/>
  <c r="L9" i="5"/>
  <c r="K9" i="5"/>
  <c r="J9" i="5"/>
  <c r="G9" i="5"/>
  <c r="E9" i="5"/>
  <c r="D9" i="5"/>
  <c r="C9" i="5"/>
  <c r="B9" i="5"/>
  <c r="A9" i="5"/>
  <c r="S8" i="5"/>
  <c r="R8" i="5"/>
  <c r="M8" i="5"/>
  <c r="L8" i="5"/>
  <c r="K8" i="5"/>
  <c r="J8" i="5"/>
  <c r="H8" i="5"/>
  <c r="G8" i="5"/>
  <c r="F8" i="5"/>
  <c r="E8" i="5"/>
  <c r="D8" i="5"/>
  <c r="I8" i="5"/>
  <c r="N8" i="5"/>
  <c r="C8" i="5"/>
  <c r="B8" i="5"/>
  <c r="A8" i="5"/>
  <c r="I10" i="5"/>
  <c r="N10" i="5"/>
  <c r="I9" i="5"/>
  <c r="N9" i="5"/>
  <c r="P9" i="5"/>
  <c r="O9" i="5"/>
  <c r="Q9" i="5"/>
  <c r="O12" i="9"/>
  <c r="Q12" i="9"/>
  <c r="P12" i="9"/>
  <c r="O8" i="9"/>
  <c r="Q8" i="9"/>
  <c r="P8" i="9"/>
  <c r="O10" i="9"/>
  <c r="Q10" i="9"/>
  <c r="P10" i="9"/>
  <c r="P11" i="9"/>
  <c r="O11" i="9"/>
  <c r="Q11" i="9"/>
  <c r="O9" i="9"/>
  <c r="Q9" i="9"/>
  <c r="P9" i="9"/>
  <c r="O10" i="7"/>
  <c r="Q10" i="7"/>
  <c r="P10" i="7"/>
  <c r="O9" i="7"/>
  <c r="Q9" i="7"/>
  <c r="P9" i="7"/>
  <c r="P10" i="5"/>
  <c r="O10" i="5"/>
  <c r="Q10" i="5"/>
  <c r="O8" i="2"/>
  <c r="Q8" i="2"/>
  <c r="P8" i="2"/>
  <c r="P9" i="2"/>
  <c r="O9" i="2"/>
  <c r="Q9" i="2"/>
  <c r="O12" i="7"/>
  <c r="Q12" i="7"/>
  <c r="P12" i="7"/>
  <c r="O8" i="5"/>
  <c r="Q8" i="5"/>
  <c r="P8" i="5"/>
  <c r="O10" i="2"/>
  <c r="Q10" i="2"/>
  <c r="P10" i="2"/>
  <c r="O11" i="7"/>
  <c r="Q11" i="7"/>
  <c r="P11" i="7"/>
  <c r="P8" i="7"/>
  <c r="O8" i="7"/>
  <c r="Q8" i="7"/>
  <c r="K8" i="13"/>
  <c r="L8" i="13"/>
  <c r="K10" i="13"/>
  <c r="L10" i="13"/>
  <c r="T10" i="13"/>
  <c r="T8" i="13"/>
  <c r="M8" i="13"/>
  <c r="M10" i="13"/>
  <c r="U9" i="13"/>
  <c r="W9" i="13"/>
  <c r="V9" i="13"/>
  <c r="M9" i="13"/>
  <c r="U10" i="13"/>
  <c r="W10" i="13"/>
  <c r="V10" i="13"/>
  <c r="U8" i="13"/>
  <c r="W8" i="13"/>
  <c r="V8" i="13"/>
  <c r="K9" i="31" l="1"/>
  <c r="L9" i="31" s="1"/>
  <c r="T11" i="31"/>
  <c r="V11" i="31" s="1"/>
  <c r="K10" i="31"/>
  <c r="L10" i="31" s="1"/>
  <c r="M10" i="31" s="1"/>
  <c r="I12" i="31"/>
  <c r="K12" i="31" s="1"/>
  <c r="L12" i="31" s="1"/>
  <c r="J8" i="31"/>
  <c r="I8" i="31"/>
  <c r="K8" i="31" s="1"/>
  <c r="L8" i="31" s="1"/>
  <c r="M9" i="31"/>
  <c r="T9" i="31"/>
  <c r="I9" i="29"/>
  <c r="J9" i="29"/>
  <c r="J10" i="29"/>
  <c r="I10" i="29"/>
  <c r="I11" i="29"/>
  <c r="K11" i="29" s="1"/>
  <c r="L11" i="29" s="1"/>
  <c r="J8" i="29"/>
  <c r="I8" i="29"/>
  <c r="K9" i="29"/>
  <c r="L9" i="29" s="1"/>
  <c r="T12" i="29"/>
  <c r="I11" i="27"/>
  <c r="K11" i="27" s="1"/>
  <c r="L11" i="27" s="1"/>
  <c r="J10" i="27"/>
  <c r="I10" i="27"/>
  <c r="I9" i="27"/>
  <c r="J9" i="27"/>
  <c r="J8" i="27"/>
  <c r="I8" i="27"/>
  <c r="T12" i="27"/>
  <c r="I12" i="25"/>
  <c r="K12" i="25" s="1"/>
  <c r="L12" i="25" s="1"/>
  <c r="J9" i="25"/>
  <c r="I9" i="25"/>
  <c r="K9" i="25" s="1"/>
  <c r="L9" i="25" s="1"/>
  <c r="T8" i="25"/>
  <c r="V8" i="25" s="1"/>
  <c r="I11" i="25"/>
  <c r="K11" i="25" s="1"/>
  <c r="L11" i="25" s="1"/>
  <c r="J10" i="25"/>
  <c r="I10" i="25"/>
  <c r="K10" i="25" s="1"/>
  <c r="L10" i="25" s="1"/>
  <c r="M9" i="25"/>
  <c r="T9" i="25"/>
  <c r="T10" i="23"/>
  <c r="V10" i="23" s="1"/>
  <c r="I9" i="23"/>
  <c r="J9" i="23"/>
  <c r="T8" i="23"/>
  <c r="T11" i="23"/>
  <c r="U10" i="23"/>
  <c r="W10" i="23" s="1"/>
  <c r="T12" i="23"/>
  <c r="J8" i="20"/>
  <c r="I8" i="20"/>
  <c r="J10" i="20"/>
  <c r="I10" i="20"/>
  <c r="I9" i="20"/>
  <c r="J9" i="20"/>
  <c r="K9" i="20" s="1"/>
  <c r="L9" i="20" s="1"/>
  <c r="U11" i="20"/>
  <c r="W11" i="20" s="1"/>
  <c r="M8" i="19"/>
  <c r="T8" i="19"/>
  <c r="V8" i="19" s="1"/>
  <c r="J9" i="19"/>
  <c r="I9" i="19"/>
  <c r="K9" i="19" s="1"/>
  <c r="L9" i="19" s="1"/>
  <c r="J10" i="19"/>
  <c r="I10" i="19"/>
  <c r="U12" i="19"/>
  <c r="W12" i="19" s="1"/>
  <c r="U11" i="19"/>
  <c r="W11" i="19" s="1"/>
  <c r="U8" i="19"/>
  <c r="W8" i="19" s="1"/>
  <c r="U11" i="31" l="1"/>
  <c r="W11" i="31" s="1"/>
  <c r="T10" i="31"/>
  <c r="V10" i="31" s="1"/>
  <c r="M12" i="31"/>
  <c r="T12" i="31"/>
  <c r="U12" i="31" s="1"/>
  <c r="W12" i="31" s="1"/>
  <c r="M8" i="31"/>
  <c r="T8" i="31"/>
  <c r="V9" i="31"/>
  <c r="U9" i="31"/>
  <c r="W9" i="31" s="1"/>
  <c r="U10" i="31"/>
  <c r="W10" i="31" s="1"/>
  <c r="K8" i="29"/>
  <c r="L8" i="29" s="1"/>
  <c r="M8" i="29" s="1"/>
  <c r="M11" i="29"/>
  <c r="T11" i="29"/>
  <c r="V11" i="29" s="1"/>
  <c r="M9" i="29"/>
  <c r="T9" i="29"/>
  <c r="V12" i="29"/>
  <c r="U12" i="29"/>
  <c r="W12" i="29" s="1"/>
  <c r="T8" i="29"/>
  <c r="K10" i="29"/>
  <c r="L10" i="29" s="1"/>
  <c r="K10" i="27"/>
  <c r="L10" i="27" s="1"/>
  <c r="K8" i="27"/>
  <c r="L8" i="27" s="1"/>
  <c r="K9" i="27"/>
  <c r="L9" i="27" s="1"/>
  <c r="M11" i="27"/>
  <c r="T11" i="27"/>
  <c r="V11" i="27" s="1"/>
  <c r="M9" i="27"/>
  <c r="T9" i="27"/>
  <c r="M8" i="27"/>
  <c r="T8" i="27"/>
  <c r="M10" i="27"/>
  <c r="T10" i="27"/>
  <c r="V12" i="27"/>
  <c r="U12" i="27"/>
  <c r="W12" i="27" s="1"/>
  <c r="T11" i="25"/>
  <c r="M11" i="25"/>
  <c r="M10" i="25"/>
  <c r="T10" i="25"/>
  <c r="U10" i="25" s="1"/>
  <c r="W10" i="25" s="1"/>
  <c r="T12" i="25"/>
  <c r="V12" i="25" s="1"/>
  <c r="M12" i="25"/>
  <c r="U8" i="25"/>
  <c r="W8" i="25" s="1"/>
  <c r="V9" i="25"/>
  <c r="U9" i="25"/>
  <c r="W9" i="25" s="1"/>
  <c r="V11" i="25"/>
  <c r="U11" i="25"/>
  <c r="W11" i="25" s="1"/>
  <c r="K9" i="23"/>
  <c r="L9" i="23" s="1"/>
  <c r="V12" i="23"/>
  <c r="U12" i="23"/>
  <c r="W12" i="23" s="1"/>
  <c r="V11" i="23"/>
  <c r="U11" i="23"/>
  <c r="W11" i="23" s="1"/>
  <c r="V8" i="23"/>
  <c r="U8" i="23"/>
  <c r="W8" i="23" s="1"/>
  <c r="K10" i="20"/>
  <c r="L10" i="20" s="1"/>
  <c r="M9" i="20"/>
  <c r="T9" i="20"/>
  <c r="K8" i="20"/>
  <c r="L8" i="20" s="1"/>
  <c r="M9" i="19"/>
  <c r="T9" i="19"/>
  <c r="V9" i="19" s="1"/>
  <c r="K10" i="19"/>
  <c r="L10" i="19" s="1"/>
  <c r="V12" i="31" l="1"/>
  <c r="V8" i="31"/>
  <c r="U8" i="31"/>
  <c r="W8" i="31" s="1"/>
  <c r="U11" i="29"/>
  <c r="W11" i="29" s="1"/>
  <c r="V9" i="29"/>
  <c r="U9" i="29"/>
  <c r="W9" i="29" s="1"/>
  <c r="V8" i="29"/>
  <c r="U8" i="29"/>
  <c r="W8" i="29" s="1"/>
  <c r="M10" i="29"/>
  <c r="T10" i="29"/>
  <c r="U11" i="27"/>
  <c r="W11" i="27" s="1"/>
  <c r="V8" i="27"/>
  <c r="U8" i="27"/>
  <c r="W8" i="27" s="1"/>
  <c r="V9" i="27"/>
  <c r="U9" i="27"/>
  <c r="W9" i="27" s="1"/>
  <c r="V10" i="27"/>
  <c r="U10" i="27"/>
  <c r="W10" i="27" s="1"/>
  <c r="U12" i="25"/>
  <c r="W12" i="25" s="1"/>
  <c r="V10" i="25"/>
  <c r="M9" i="23"/>
  <c r="T9" i="23"/>
  <c r="M8" i="20"/>
  <c r="T8" i="20"/>
  <c r="M10" i="20"/>
  <c r="T10" i="20"/>
  <c r="V9" i="20"/>
  <c r="U9" i="20"/>
  <c r="W9" i="20" s="1"/>
  <c r="U9" i="19"/>
  <c r="W9" i="19" s="1"/>
  <c r="M10" i="19"/>
  <c r="T10" i="19"/>
  <c r="V10" i="29" l="1"/>
  <c r="U10" i="29"/>
  <c r="W10" i="29" s="1"/>
  <c r="V9" i="23"/>
  <c r="U9" i="23"/>
  <c r="W9" i="23" s="1"/>
  <c r="V10" i="20"/>
  <c r="U10" i="20"/>
  <c r="W10" i="20" s="1"/>
  <c r="V8" i="20"/>
  <c r="U8" i="20"/>
  <c r="W8" i="20" s="1"/>
  <c r="V10" i="19"/>
  <c r="U10" i="19"/>
  <c r="W10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C8103B5D-94A4-1647-BBB9-07854B4680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078CA1E6-80E7-F34B-9517-4CA160C7DE86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7A5A87E7-8BAB-844C-900D-D0162FCB166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F72A024-89CF-524C-BF57-5EBF6AA71C4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7E9CF2EC-E082-0247-9235-3E6941615EB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5BD2463D-CB5A-F741-9867-E57523E85D54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622F0877-AA67-7043-85D2-0E753554985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815B535D-3121-374B-B0E3-68D50F71573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1CE08C75-4ACF-294B-9535-9CE4FE477C6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8" authorId="0" shapeId="0" xr:uid="{0400E65C-CA9F-1347-87B3-796F4981856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0" shapeId="0" xr:uid="{F4356C50-6085-BF4E-86B8-BE468317283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0" shapeId="0" xr:uid="{96C87497-6804-9C4C-9223-E778854B6EE6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0" shapeId="0" xr:uid="{30E7C743-4B94-CA46-9D0D-D39283A2251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590F596-F4E9-9448-8F4B-A8C36087D34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D17BD8A-9D4E-CF40-B1B5-554A18E14079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F30712F7-8E6C-6B41-88C4-2426487259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5CA3D24-2FC4-CA43-83F9-B67401437DF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E8D8320-CB6A-A94F-AFD0-D6D37659F60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8AE395-F65D-2C46-893E-010F596505A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50BF05C-FC18-5746-A28F-D0603CC2A14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B628DAA-7C3E-6742-8EBF-FAA58FE421D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35B8039-F2FE-F443-800B-593714A1460C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B2EA4E8-2EC2-3A45-9E8C-60327F30F22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C0F9477B-66B9-7748-AD3A-29D995B36E7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8397C24-49C0-3D42-8C00-30E7E297B160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8AA7330D-7217-7848-96F8-1F214B70C1B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B5EA343C-DD87-A840-811D-34B711BAF58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657AAC02-FFEF-B647-9BEE-5AB936DC2A7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4FEF8A7F-2ED0-1447-8824-EC6B9B6E866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F1547A7-4CBF-9C41-B24D-D8C9690F8BE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0960AC55-4CD7-D045-B90C-6FA6DA176D3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E1902B1-F179-3547-8FEA-02DF2B80109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A4F9AB9-6815-2848-9E12-0000D51F68F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1F35CB58-6F61-BF4C-8273-5FAC89298C94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4C49440-58F9-CB4E-94F9-EEA770FD75A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547CB651-7EBB-234B-B50B-FBBD39D4E09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5C2996D4-5B48-614F-B45E-3D48B04A401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E25E3E77-7028-8B4F-B433-3788D6DE297E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2B79D8BE-D506-664C-B072-A74EC79BFB07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5B4DE3C-0400-C546-B074-7C4E07953532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9676080-8DB1-5245-A6AD-7ABCA1101B0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20B5C153-A13A-CD41-AB20-745CFBE309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FAB1532F-6701-B445-A7C7-07853001C6CF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76637E07-6661-F64A-BC9F-EA52F735982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64E5D0C0-24EB-794B-82AC-ED7B556B825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72C26636-0849-4F4B-A1E3-0D9C60C8D0D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DC69C08B-C698-C94F-91BD-1F5E37886ECF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A56261F-9A4E-2947-858C-C0D212398C7D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061F9D31-F633-1E4B-B137-F98F5B6C3D13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58585617-1863-4E45-AEB5-5D8E684FD3E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D50D93DE-E085-6E4A-B665-D6F658EAF4E3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100A34CE-3D88-9A42-8BB9-443D203261B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90939649-FA25-4948-9252-E378112C0581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1B7354A7-1C19-8E47-8762-763B8D86124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6512B5BC-6FBC-7841-BD93-7F4B01200B7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D0B66EA1-E39B-6F41-8BF6-CC78F40B23BD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38D16AB3-9830-C740-A796-815F1EBB1578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22E065DA-82C3-5C48-8E89-A2525DFB0F2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47263480-F74A-5946-AA60-9173D23CE9F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3" authorId="0" shapeId="0" xr:uid="{793A207F-F81B-A843-B8D3-ACE8C6FE7725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4702CE2D-D18E-AA4E-BCF2-4CFAA57F80C6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 and retail market levy. Price list uses units. 1 unit = 3.6Mj</t>
        </r>
      </text>
    </comment>
    <comment ref="F6" authorId="0" shapeId="0" xr:uid="{0CA5C594-1F10-B547-BBC7-FE1A86C1D491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BEA69759-E0E2-D940-A6E0-03F4BD7CB96B}">
      <text>
        <r>
          <rPr>
            <b/>
            <sz val="9"/>
            <color rgb="FF000000"/>
            <rFont val="Tahoma"/>
            <family val="2"/>
          </rPr>
          <t>May Mauseth: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Supply charge includes Account administration fee. Price list uses units. 1 unit = 3.6Mj</t>
        </r>
      </text>
    </comment>
    <comment ref="F5" authorId="0" shapeId="0" xr:uid="{23B32BA0-02AB-6A40-A277-8FC85A32C6E7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CE0AC7C3-950D-0743-A77D-AF551AA1C1AE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fee. Price list uses units. 1 unit = 3.6Mj</t>
        </r>
      </text>
    </comment>
    <comment ref="F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F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  <comment ref="F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May Mauseth:</t>
        </r>
        <r>
          <rPr>
            <sz val="9"/>
            <color indexed="81"/>
            <rFont val="Tahoma"/>
            <family val="2"/>
          </rPr>
          <t xml:space="preserve">
Supply charge includes Account administration fee and retail market levy. Price list uses units. 1 unit = 3.6Mj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70F72B9F-1D16-4B47-918C-AC1E6B4F7E7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98DF08E5-D2B2-9546-9BFC-42768A80FBD6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ADC7DC25-6A3B-1140-81A2-2131C0DD966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C0371F27-3484-624D-889A-A0466CF6248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87E7F7A-E4FE-7F4A-BE5D-F5678A7ABC4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971BF5C-3AAC-E94D-B05B-6CE3613343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A77ABFC1-DE28-E348-A4A6-7CEF9D2E4C95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4BCE96E3-8901-FF4C-8DFD-F572228C82F7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467519-3A43-7340-9842-66BBDC6D369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D9E914F5-DC7B-B145-A3CC-614056877072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E04398E6-7AAD-7C47-A419-2BEB3C8B7E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69A240D-A298-A745-A88D-F5B94FFB5271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D4E8AB9D-CF7F-FC4C-8D46-3B13EDD1A6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1C82403A-A9B3-C740-A023-E50B74E61119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EA3A1D90-67FB-174A-9D23-CCDB53B65CD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0A0ED0FA-EB73-194A-A3A9-C588AD654A5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6588975B-AD04-0E47-9A24-781839A64B9C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BD6F1796-1EFB-C04E-A306-9912A6C2047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4EE209B7-9679-CD4C-83BC-E78D032FD880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608C4105-6A47-6D42-8488-967DAC40527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5182D545-1BA7-2E46-97BA-2BC5D56052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7EC6DD90-6B4B-B646-991B-1DB09825264E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C53F6D76-98AB-8143-9AC7-E7B5F83322A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5783CDAD-0C69-224F-9C41-1EBB170EC34E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85433EAA-D91E-9E4C-801D-1EA118A239A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FC045ADC-C870-044C-A95A-AEE0D2B466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1582BF8C-AEFD-6E46-ABBA-965048AA63B8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99E3F8EB-F22C-764B-8272-ACB78315FF88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380FBB0-6A3D-4B4B-BA4B-4A7550A36FC1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4AA020C4-BA7F-C742-AFE6-8D57A17B346A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S7" authorId="0" shapeId="0" xr:uid="{6B57E26B-5609-3949-A5A2-C56ECD99C46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" authorId="1" shapeId="0" xr:uid="{ED42F744-6835-204B-8B29-60947D5F5702}">
      <text>
        <r>
          <rPr>
            <sz val="10"/>
            <color rgb="FF000000"/>
            <rFont val="Calibri"/>
            <family val="2"/>
          </rPr>
          <t xml:space="preserve">Supply charge includes Account administration fee. </t>
        </r>
      </text>
    </comment>
    <comment ref="C9" authorId="1" shapeId="0" xr:uid="{5E42CDF6-8853-E749-88E6-64D8F6B19E64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1" authorId="1" shapeId="0" xr:uid="{8697A2E6-3DCC-814F-9A98-44616907AEA5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  <comment ref="C12" authorId="1" shapeId="0" xr:uid="{F8BA98F7-96AE-AE4F-8C9D-DA4AFD45C74C}">
      <text>
        <r>
          <rPr>
            <sz val="10"/>
            <color rgb="FF000000"/>
            <rFont val="Calibri"/>
            <family val="2"/>
          </rPr>
          <t xml:space="preserve">Supply charge includes Account administration fee. 
</t>
        </r>
      </text>
    </comment>
  </commentList>
</comments>
</file>

<file path=xl/sharedStrings.xml><?xml version="1.0" encoding="utf-8"?>
<sst xmlns="http://schemas.openxmlformats.org/spreadsheetml/2006/main" count="2084" uniqueCount="179">
  <si>
    <t>Pricing zone</t>
    <phoneticPr fontId="4" type="noConversion"/>
  </si>
  <si>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</si>
  <si>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</si>
  <si>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</si>
  <si>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</si>
  <si>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</si>
  <si>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</si>
  <si>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</si>
  <si>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</si>
  <si>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</si>
  <si>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</si>
  <si>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</si>
  <si>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</si>
  <si>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</si>
  <si>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</si>
  <si>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</si>
  <si>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</si>
  <si>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</si>
  <si>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t>2nd off-peak rate (c/MJ)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</si>
  <si>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</si>
  <si>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</si>
  <si>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 xml:space="preserve">Small Business Gas Offers 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</si>
  <si>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</si>
  <si>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</si>
  <si>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</si>
  <si>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</si>
  <si>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</si>
  <si>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</si>
  <si>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</si>
  <si>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</si>
  <si>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Tab colors:</t>
  </si>
  <si>
    <t>April</t>
  </si>
  <si>
    <t>Guaranteed discount off bill (%)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</si>
  <si>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</si>
  <si>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</si>
  <si>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</si>
  <si>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</si>
  <si>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</si>
  <si>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</si>
  <si>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</si>
  <si>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</si>
  <si>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</si>
  <si>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</si>
  <si>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</si>
  <si>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</si>
  <si>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</si>
  <si>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</si>
  <si>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</si>
  <si>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</si>
  <si>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</si>
  <si>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</si>
  <si>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Business</t>
  </si>
  <si>
    <t>SME Tariff-Tracker</t>
    <phoneticPr fontId="4" type="noConversion"/>
  </si>
  <si>
    <t>The main purpose of this workbook is to provide consumer advocates with a tool to track and analyse</t>
  </si>
  <si>
    <t>This workbook contains: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</si>
  <si>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</si>
  <si>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</si>
  <si>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</si>
  <si>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</si>
  <si>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</si>
  <si>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</si>
  <si>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</si>
  <si>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</si>
  <si>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</si>
  <si>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WA</t>
    <phoneticPr fontId="0" type="noConversion"/>
  </si>
  <si>
    <t>South West</t>
    <phoneticPr fontId="0" type="noConversion"/>
  </si>
  <si>
    <t>Alinta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</si>
  <si>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</si>
  <si>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</si>
  <si>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</si>
  <si>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Albany</t>
    <phoneticPr fontId="0" type="noConversion"/>
  </si>
  <si>
    <t>Kalgoorlie</t>
    <phoneticPr fontId="0" type="noConversion"/>
  </si>
  <si>
    <t>ID</t>
  </si>
  <si>
    <t>Retailer</t>
  </si>
  <si>
    <t>Supply (c/day)</t>
  </si>
  <si>
    <t>POT discount off usage (%)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</si>
  <si>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</si>
  <si>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</si>
  <si>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Contract length (months)</t>
    <phoneticPr fontId="4" type="noConversion"/>
  </si>
  <si>
    <t>Exit fee (yes/no)</t>
    <phoneticPr fontId="4" type="noConversion"/>
  </si>
  <si>
    <t>WESTERN AUSTRALIA</t>
    <phoneticPr fontId="4" type="noConversion"/>
  </si>
  <si>
    <t>Winter bill 1st block peak</t>
  </si>
  <si>
    <t>Winter bill Peak balance</t>
  </si>
  <si>
    <t xml:space="preserve">Summer bill Off-peak balance </t>
  </si>
  <si>
    <t>Gas offers</t>
    <phoneticPr fontId="4" type="noConversion"/>
  </si>
  <si>
    <t xml:space="preserve">economic or otherwise, suffered as a result of reliance on the information presented in this workbook.  </t>
    <phoneticPr fontId="1" type="noConversion"/>
  </si>
  <si>
    <t xml:space="preserve">If you would like to obtain information about energy offers available to you as a customer you should contact the energy retailers directly.  </t>
    <phoneticPr fontId="4" type="noConversion"/>
  </si>
  <si>
    <t>Alinta Energy</t>
    <phoneticPr fontId="4" type="noConversion"/>
  </si>
  <si>
    <t>Source: www.atcogas.com.au</t>
    <phoneticPr fontId="4" type="noConversion"/>
  </si>
  <si>
    <t>The three main gas pricing zones in WA are:</t>
    <phoneticPr fontId="4" type="noConversion"/>
  </si>
  <si>
    <t>South West (Greater Perth)</t>
    <phoneticPr fontId="4" type="noConversion"/>
  </si>
  <si>
    <t>Albany</t>
    <phoneticPr fontId="4" type="noConversion"/>
  </si>
  <si>
    <t>WA Retailers:</t>
    <phoneticPr fontId="4" type="noConversion"/>
  </si>
  <si>
    <t xml:space="preserve">*Analysis of bills (consumption level/pattern variable) </t>
    <phoneticPr fontId="4" type="noConversion"/>
  </si>
  <si>
    <t>All red cells contain variables for the user to insert</t>
    <phoneticPr fontId="4" type="noConversion"/>
  </si>
  <si>
    <t>*All supply charges published as bi-monthly charges have been divided by 60 days.</t>
    <phoneticPr fontId="4" type="noConversion"/>
  </si>
  <si>
    <t>WA Workbook 2 - Gas offers</t>
    <phoneticPr fontId="4" type="noConversion"/>
  </si>
  <si>
    <t xml:space="preserve">changes to SME energy offers in Western Australia.  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</si>
  <si>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</si>
  <si>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</si>
  <si>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</si>
  <si>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</si>
  <si>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</si>
  <si>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</si>
  <si>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</si>
  <si>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</si>
  <si>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</si>
  <si>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</si>
  <si>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</si>
  <si>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</si>
  <si>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</si>
  <si>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</si>
  <si>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Rates based on email from Shaun Ruddy at Alinta</t>
  </si>
  <si>
    <t>October</t>
  </si>
  <si>
    <t>AGL</t>
  </si>
  <si>
    <t>Business Savers</t>
  </si>
  <si>
    <t>bi-monthly</t>
  </si>
  <si>
    <t>n</t>
  </si>
  <si>
    <t>N</t>
  </si>
  <si>
    <t>Origin</t>
  </si>
  <si>
    <t>Business Saver</t>
  </si>
  <si>
    <t>Origin Energy</t>
  </si>
  <si>
    <t>https://www.originenergy.com.au/content/dam/origin/business/Documents/energy-price-fact-sheets/WA/1July2018/WA_Natural%20Gas_Small%20Business_ATCO%20Gas%20Australia_BusinessSaver32.PDF</t>
  </si>
  <si>
    <t>https://www.agl.com.au/-/media/agldata/distributordata/pdfs/wa_ppis_busi_savers_effective_1_july_2018.pdf</t>
  </si>
  <si>
    <t>Kalgoorlie</t>
  </si>
  <si>
    <t xml:space="preserve">*Regulated and gas market offers as of April 2016, April 2017, October 2017, April 2018, </t>
  </si>
  <si>
    <t>https://www.alintaenergy.com.au/wa/residential/gas/products/natural-gas-pricing-and-fees/changes-to-alinta-energy-prices</t>
  </si>
  <si>
    <t>https://www.agl.com.au/-/media/agldata/distributordata/pdfs/wa_busi_saversaugust19.pdf</t>
  </si>
  <si>
    <t>WA</t>
  </si>
  <si>
    <t>South West</t>
  </si>
  <si>
    <t>Alinta Energy</t>
  </si>
  <si>
    <t>Albany</t>
  </si>
  <si>
    <t>Business Flexi</t>
  </si>
  <si>
    <t>https://www.originenergy.com.au/content/dam/origin/business/Documents/energy-price-fact-sheets/WA/1July2019/WA_Natural%20Gas_Small%20Business_ATCO%20Gas%20Australia_OriginBusinessFlexi30.PDF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</si>
  <si>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</si>
  <si>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</si>
  <si>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</si>
  <si>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</si>
  <si>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</si>
  <si>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</si>
  <si>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</si>
  <si>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</si>
  <si>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</si>
  <si>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</si>
  <si>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</si>
  <si>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</si>
  <si>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</si>
  <si>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</si>
  <si>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</si>
  <si>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consumption only</t>
    <phoneticPr fontId="12" type="noConversion"/>
  </si>
  <si>
    <t>Annual bill (excl GST)</t>
    <phoneticPr fontId="3" type="noConversion"/>
  </si>
  <si>
    <t>Annual bill excl discounts (incl GST)</t>
    <phoneticPr fontId="12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</si>
  <si>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</si>
  <si>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</si>
  <si>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</si>
  <si>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</si>
  <si>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</si>
  <si>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https://www.agl.com.au/-/media/agldata/distributordata/pdfs/wa_busi_savers_1722020.pdf</t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</si>
  <si>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</si>
  <si>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https://www.agl.com.au/-/media/agldata/distributordata/pdfs/wa_busi_savers_jul2020.pdf</t>
  </si>
  <si>
    <t>Sources</t>
  </si>
  <si>
    <t>https://www.agl.com.au/content/dam/digital/epfs/pdfs/wa_busi_savers_jan2021.pdf</t>
  </si>
  <si>
    <t xml:space="preserve">You'll receive a $200.00 (incl. GST) credit towards the Charges on your bill after 6 months of supply </t>
  </si>
  <si>
    <t>Account credit</t>
  </si>
  <si>
    <t>https://www.originenergy.com.au/content/dam/origin/business/Documents/energy-price-fact-sheets/WA/1July2019/WA_Natural%20Gas_Small%20Business_ATCO%20Gas%20Australia_OriginFlexiUsage32.PDF</t>
  </si>
  <si>
    <t>https://www.alintaenergy.com.au/wa/business/small-business-electricity-and-gas/rates</t>
  </si>
  <si>
    <t>https://www.agl.com.au/content/dam/digital/epfs/pdfs/wa_busi_savers_aug2021.pdf</t>
  </si>
  <si>
    <t>Go</t>
  </si>
  <si>
    <t>Not available</t>
  </si>
  <si>
    <t>https://www.originenergy.com.au/content/dam/pricing/energy-fact-sheets/2021/WA_Natural%20Gas_Small_Business_ATCO_Gas%20Australia_OriginBusinessGo.pdf</t>
  </si>
  <si>
    <t>Go Variable</t>
  </si>
  <si>
    <t>https://www.originenergy.com.au/content/dam/pricing/residential/energy-price-fact-sheets/WA/WA_NaturalGas_Small_Business_ATCO_Gas%20Australia_OriginBusinessGoVariable1Jul22.pdf</t>
  </si>
  <si>
    <t>https://www.agl.com.au/content/dam/digital/epfs/pdfs/wa_busi_savers_20sep2022.pdf</t>
  </si>
  <si>
    <t>https://www.agl.com.au/content/dam/digital/epfs/pdfs/wa_busi_savers_jan2023.pdf</t>
  </si>
  <si>
    <t>https://www.originenergy.com.au/content/dam/pricing/residential/energy-price-fact-sheets/WA/WA_NaturalGas_Small_Business_ATCO_Gas%20Australia_OriginBusinessGoVariable1Jan23.pdf</t>
  </si>
  <si>
    <t>October 2018, April 2019, October 2019, April 2020, October 2020, April 2021, October 2021, April 2022, October 2022, April 2023 and October 2023</t>
  </si>
  <si>
    <t>https://www.originenergy.com.au/content/dam/pricing/residential/energy-price-fact-sheets/WA/WA_NaturalGas_Small_Business_ATCO_Gas%20Australia_OriginBusinessGoVariable1July23.pdf</t>
  </si>
  <si>
    <t>https://www.agl.com.au/content/dam/digital/epfs/pdfs/wa_busi_savers_jul2023.pdf</t>
  </si>
  <si>
    <t>Purpose of SME Tariff-Tracking project: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</si>
</sst>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1"/>
      <color theme="1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284">
    <xf numFmtId="0" fontId="0" fillId="0" borderId="0" xfId="0"/>
    <xf numFmtId="14" fontId="0" fillId="0" borderId="1" xfId="0" applyNumberFormat="1" applyBorder="1"/>
    <xf numFmtId="0" fontId="0" fillId="0" borderId="1" xfId="0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3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4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3" xfId="0" applyFill="1" applyBorder="1" applyAlignment="1">
      <alignment horizontal="right" wrapText="1"/>
    </xf>
    <xf numFmtId="3" fontId="0" fillId="4" borderId="0" xfId="0" applyNumberFormat="1" applyFill="1" applyAlignment="1">
      <alignment horizontal="right" wrapText="1"/>
    </xf>
    <xf numFmtId="3" fontId="0" fillId="4" borderId="3" xfId="0" applyNumberFormat="1" applyFill="1" applyBorder="1" applyAlignment="1">
      <alignment horizontal="right" wrapText="1"/>
    </xf>
    <xf numFmtId="0" fontId="5" fillId="10" borderId="8" xfId="0" applyFont="1" applyFill="1" applyBorder="1"/>
    <xf numFmtId="0" fontId="5" fillId="10" borderId="5" xfId="0" applyFont="1" applyFill="1" applyBorder="1"/>
    <xf numFmtId="0" fontId="5" fillId="10" borderId="0" xfId="0" applyFont="1" applyFill="1"/>
    <xf numFmtId="0" fontId="5" fillId="10" borderId="6" xfId="0" applyFont="1" applyFill="1" applyBorder="1"/>
    <xf numFmtId="0" fontId="8" fillId="0" borderId="5" xfId="0" applyFont="1" applyBorder="1" applyProtection="1">
      <protection hidden="1"/>
    </xf>
    <xf numFmtId="0" fontId="5" fillId="10" borderId="16" xfId="0" applyFont="1" applyFill="1" applyBorder="1"/>
    <xf numFmtId="0" fontId="5" fillId="10" borderId="10" xfId="0" applyFont="1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9" fillId="10" borderId="0" xfId="0" applyFont="1" applyFill="1"/>
    <xf numFmtId="0" fontId="10" fillId="10" borderId="0" xfId="0" applyFont="1" applyFill="1"/>
    <xf numFmtId="0" fontId="6" fillId="10" borderId="0" xfId="0" applyFont="1" applyFill="1"/>
    <xf numFmtId="0" fontId="5" fillId="10" borderId="0" xfId="0" applyFont="1" applyFill="1" applyProtection="1">
      <protection hidden="1"/>
    </xf>
    <xf numFmtId="0" fontId="10" fillId="10" borderId="7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10" borderId="5" xfId="0" applyFont="1" applyFill="1" applyBorder="1"/>
    <xf numFmtId="0" fontId="8" fillId="10" borderId="0" xfId="0" applyFont="1" applyFill="1"/>
    <xf numFmtId="0" fontId="8" fillId="10" borderId="6" xfId="0" applyFont="1" applyFill="1" applyBorder="1"/>
    <xf numFmtId="0" fontId="8" fillId="10" borderId="16" xfId="0" applyFont="1" applyFill="1" applyBorder="1"/>
    <xf numFmtId="0" fontId="8" fillId="10" borderId="10" xfId="0" applyFont="1" applyFill="1" applyBorder="1"/>
    <xf numFmtId="0" fontId="8" fillId="10" borderId="19" xfId="0" applyFont="1" applyFill="1" applyBorder="1"/>
    <xf numFmtId="0" fontId="6" fillId="3" borderId="7" xfId="0" applyFont="1" applyFill="1" applyBorder="1"/>
    <xf numFmtId="0" fontId="5" fillId="3" borderId="9" xfId="0" applyFont="1" applyFill="1" applyBorder="1"/>
    <xf numFmtId="1" fontId="0" fillId="12" borderId="1" xfId="0" applyNumberFormat="1" applyFill="1" applyBorder="1"/>
    <xf numFmtId="0" fontId="5" fillId="11" borderId="0" xfId="0" applyFont="1" applyFill="1"/>
    <xf numFmtId="1" fontId="0" fillId="0" borderId="1" xfId="0" applyNumberFormat="1" applyBorder="1"/>
    <xf numFmtId="0" fontId="11" fillId="10" borderId="5" xfId="0" applyFont="1" applyFill="1" applyBorder="1"/>
    <xf numFmtId="0" fontId="11" fillId="10" borderId="16" xfId="0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0" xfId="0" applyFont="1" applyFill="1" applyBorder="1" applyProtection="1">
      <protection hidden="1"/>
    </xf>
    <xf numFmtId="0" fontId="7" fillId="10" borderId="7" xfId="0" applyFont="1" applyFill="1" applyBorder="1" applyProtection="1">
      <protection hidden="1"/>
    </xf>
    <xf numFmtId="0" fontId="5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10" borderId="6" xfId="0" applyFont="1" applyFill="1" applyBorder="1" applyProtection="1">
      <protection hidden="1"/>
    </xf>
    <xf numFmtId="0" fontId="5" fillId="0" borderId="12" xfId="0" applyFont="1" applyBorder="1" applyProtection="1"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Protection="1">
      <protection locked="0"/>
    </xf>
    <xf numFmtId="0" fontId="5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6" fillId="13" borderId="0" xfId="0" applyFont="1" applyFill="1" applyProtection="1">
      <protection hidden="1"/>
    </xf>
    <xf numFmtId="0" fontId="5" fillId="13" borderId="10" xfId="0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0" xfId="0" applyFont="1" applyFill="1" applyBorder="1" applyProtection="1">
      <protection hidden="1"/>
    </xf>
    <xf numFmtId="0" fontId="0" fillId="16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6" fillId="17" borderId="0" xfId="0" applyFont="1" applyFill="1" applyProtection="1">
      <protection hidden="1"/>
    </xf>
    <xf numFmtId="0" fontId="5" fillId="17" borderId="10" xfId="0" applyFont="1" applyFill="1" applyBorder="1" applyProtection="1">
      <protection hidden="1"/>
    </xf>
    <xf numFmtId="14" fontId="0" fillId="18" borderId="1" xfId="0" applyNumberFormat="1" applyFill="1" applyBorder="1"/>
    <xf numFmtId="0" fontId="5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0" xfId="0" applyFont="1" applyFill="1" applyBorder="1" applyProtection="1"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21" xfId="0" applyFont="1" applyFill="1" applyBorder="1" applyAlignment="1" applyProtection="1">
      <alignment wrapText="1"/>
      <protection hidden="1"/>
    </xf>
    <xf numFmtId="0" fontId="7" fillId="3" borderId="1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6" fillId="3" borderId="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3" borderId="23" xfId="0" applyFont="1" applyFill="1" applyBorder="1" applyAlignment="1" applyProtection="1">
      <alignment horizontal="center" wrapText="1"/>
      <protection hidden="1"/>
    </xf>
    <xf numFmtId="0" fontId="5" fillId="0" borderId="11" xfId="0" applyFont="1" applyBorder="1" applyProtection="1">
      <protection hidden="1"/>
    </xf>
    <xf numFmtId="4" fontId="5" fillId="0" borderId="13" xfId="0" applyNumberFormat="1" applyFont="1" applyBorder="1" applyProtection="1">
      <protection hidden="1"/>
    </xf>
    <xf numFmtId="4" fontId="8" fillId="0" borderId="13" xfId="0" applyNumberFormat="1" applyFont="1" applyBorder="1" applyProtection="1">
      <protection hidden="1"/>
    </xf>
    <xf numFmtId="3" fontId="6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" fontId="8" fillId="0" borderId="12" xfId="0" applyNumberFormat="1" applyFont="1" applyBorder="1" applyProtection="1">
      <protection hidden="1"/>
    </xf>
    <xf numFmtId="0" fontId="5" fillId="0" borderId="16" xfId="0" applyFont="1" applyBorder="1" applyProtection="1">
      <protection hidden="1"/>
    </xf>
    <xf numFmtId="0" fontId="5" fillId="0" borderId="10" xfId="0" applyFont="1" applyBorder="1" applyProtection="1">
      <protection hidden="1"/>
    </xf>
    <xf numFmtId="4" fontId="5" fillId="0" borderId="17" xfId="0" applyNumberFormat="1" applyFont="1" applyBorder="1" applyProtection="1">
      <protection hidden="1"/>
    </xf>
    <xf numFmtId="4" fontId="8" fillId="0" borderId="10" xfId="0" applyNumberFormat="1" applyFont="1" applyBorder="1" applyProtection="1">
      <protection hidden="1"/>
    </xf>
    <xf numFmtId="4" fontId="8" fillId="0" borderId="17" xfId="0" applyNumberFormat="1" applyFont="1" applyBorder="1" applyProtection="1">
      <protection hidden="1"/>
    </xf>
    <xf numFmtId="3" fontId="6" fillId="0" borderId="17" xfId="0" applyNumberFormat="1" applyFont="1" applyBorder="1" applyProtection="1">
      <protection hidden="1"/>
    </xf>
    <xf numFmtId="0" fontId="5" fillId="0" borderId="17" xfId="0" applyFont="1" applyBorder="1" applyProtection="1"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19" xfId="0" applyFont="1" applyBorder="1" applyAlignment="1" applyProtection="1">
      <alignment horizontal="center"/>
      <protection hidden="1"/>
    </xf>
    <xf numFmtId="0" fontId="5" fillId="0" borderId="24" xfId="0" applyFont="1" applyBorder="1" applyProtection="1">
      <protection hidden="1"/>
    </xf>
    <xf numFmtId="0" fontId="5" fillId="0" borderId="31" xfId="0" applyFont="1" applyBorder="1" applyProtection="1">
      <protection hidden="1"/>
    </xf>
    <xf numFmtId="4" fontId="5" fillId="0" borderId="26" xfId="0" applyNumberFormat="1" applyFont="1" applyBorder="1" applyProtection="1">
      <protection hidden="1"/>
    </xf>
    <xf numFmtId="4" fontId="8" fillId="0" borderId="26" xfId="0" applyNumberFormat="1" applyFont="1" applyBorder="1" applyProtection="1">
      <protection hidden="1"/>
    </xf>
    <xf numFmtId="3" fontId="6" fillId="0" borderId="26" xfId="0" applyNumberFormat="1" applyFont="1" applyBorder="1" applyProtection="1">
      <protection hidden="1"/>
    </xf>
    <xf numFmtId="0" fontId="5" fillId="0" borderId="26" xfId="0" applyFont="1" applyBorder="1" applyProtection="1">
      <protection hidden="1"/>
    </xf>
    <xf numFmtId="0" fontId="5" fillId="0" borderId="31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3" xfId="0" applyFont="1" applyBorder="1" applyProtection="1">
      <protection hidden="1"/>
    </xf>
    <xf numFmtId="4" fontId="5" fillId="0" borderId="2" xfId="0" applyNumberFormat="1" applyFont="1" applyBorder="1" applyProtection="1">
      <protection hidden="1"/>
    </xf>
    <xf numFmtId="4" fontId="8" fillId="0" borderId="2" xfId="0" applyNumberFormat="1" applyFont="1" applyBorder="1" applyProtection="1">
      <protection hidden="1"/>
    </xf>
    <xf numFmtId="3" fontId="6" fillId="0" borderId="2" xfId="0" applyNumberFormat="1" applyFont="1" applyBorder="1" applyProtection="1">
      <protection hidden="1"/>
    </xf>
    <xf numFmtId="0" fontId="5" fillId="0" borderId="2" xfId="0" applyFont="1" applyBorder="1" applyProtection="1">
      <protection hidden="1"/>
    </xf>
    <xf numFmtId="3" fontId="6" fillId="0" borderId="0" xfId="0" applyNumberFormat="1" applyFont="1" applyProtection="1">
      <protection hidden="1"/>
    </xf>
    <xf numFmtId="0" fontId="5" fillId="0" borderId="3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3" fontId="6" fillId="0" borderId="12" xfId="0" applyNumberFormat="1" applyFont="1" applyBorder="1" applyProtection="1"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26" xfId="0" applyFont="1" applyBorder="1" applyAlignment="1" applyProtection="1">
      <alignment horizontal="center"/>
      <protection hidden="1"/>
    </xf>
    <xf numFmtId="0" fontId="5" fillId="0" borderId="27" xfId="0" applyFont="1" applyBorder="1" applyAlignment="1" applyProtection="1">
      <alignment horizontal="center"/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28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/>
      <protection hidden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0" xfId="0" applyFont="1" applyFill="1" applyBorder="1" applyProtection="1">
      <protection hidden="1"/>
    </xf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0" xfId="0" applyFont="1" applyFill="1" applyBorder="1" applyProtection="1">
      <protection hidden="1"/>
    </xf>
    <xf numFmtId="2" fontId="0" fillId="0" borderId="1" xfId="0" applyNumberFormat="1" applyBorder="1"/>
    <xf numFmtId="0" fontId="17" fillId="0" borderId="0" xfId="1" applyFill="1"/>
    <xf numFmtId="2" fontId="1" fillId="3" borderId="0" xfId="0" applyNumberFormat="1" applyFont="1" applyFill="1" applyAlignment="1">
      <alignment horizontal="right" wrapText="1"/>
    </xf>
    <xf numFmtId="2" fontId="1" fillId="23" borderId="0" xfId="0" applyNumberFormat="1" applyFont="1" applyFill="1" applyAlignment="1">
      <alignment horizontal="right" wrapText="1"/>
    </xf>
    <xf numFmtId="0" fontId="1" fillId="24" borderId="0" xfId="0" applyFont="1" applyFill="1" applyAlignment="1">
      <alignment horizontal="right" wrapText="1"/>
    </xf>
    <xf numFmtId="0" fontId="1" fillId="24" borderId="3" xfId="0" applyFont="1" applyFill="1" applyBorder="1" applyAlignment="1">
      <alignment horizontal="right" wrapText="1"/>
    </xf>
    <xf numFmtId="164" fontId="0" fillId="0" borderId="1" xfId="2" applyNumberFormat="1" applyFont="1" applyFill="1" applyBorder="1"/>
    <xf numFmtId="0" fontId="1" fillId="25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2" borderId="0" xfId="3" applyFont="1" applyFill="1" applyProtection="1">
      <protection hidden="1"/>
    </xf>
    <xf numFmtId="9" fontId="5" fillId="10" borderId="8" xfId="3" applyFont="1" applyFill="1" applyBorder="1" applyProtection="1">
      <protection hidden="1"/>
    </xf>
    <xf numFmtId="9" fontId="5" fillId="0" borderId="0" xfId="3" applyFont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2" borderId="0" xfId="3" applyFont="1" applyFill="1" applyProtection="1">
      <protection hidden="1"/>
    </xf>
    <xf numFmtId="4" fontId="5" fillId="20" borderId="3" xfId="0" applyNumberFormat="1" applyFont="1" applyFill="1" applyBorder="1" applyProtection="1">
      <protection hidden="1"/>
    </xf>
    <xf numFmtId="4" fontId="5" fillId="20" borderId="13" xfId="0" applyNumberFormat="1" applyFont="1" applyFill="1" applyBorder="1" applyProtection="1">
      <protection hidden="1"/>
    </xf>
    <xf numFmtId="3" fontId="6" fillId="10" borderId="13" xfId="0" applyNumberFormat="1" applyFont="1" applyFill="1" applyBorder="1" applyProtection="1">
      <protection hidden="1"/>
    </xf>
    <xf numFmtId="4" fontId="5" fillId="20" borderId="32" xfId="0" applyNumberFormat="1" applyFont="1" applyFill="1" applyBorder="1" applyProtection="1">
      <protection hidden="1"/>
    </xf>
    <xf numFmtId="3" fontId="6" fillId="10" borderId="32" xfId="0" applyNumberFormat="1" applyFont="1" applyFill="1" applyBorder="1" applyProtection="1">
      <protection hidden="1"/>
    </xf>
    <xf numFmtId="3" fontId="5" fillId="20" borderId="34" xfId="0" applyNumberFormat="1" applyFont="1" applyFill="1" applyBorder="1" applyProtection="1">
      <protection hidden="1"/>
    </xf>
    <xf numFmtId="3" fontId="5" fillId="20" borderId="24" xfId="0" applyNumberFormat="1" applyFont="1" applyFill="1" applyBorder="1" applyProtection="1">
      <protection hidden="1"/>
    </xf>
    <xf numFmtId="3" fontId="5" fillId="20" borderId="35" xfId="0" applyNumberFormat="1" applyFont="1" applyFill="1" applyBorder="1" applyProtection="1">
      <protection hidden="1"/>
    </xf>
    <xf numFmtId="3" fontId="5" fillId="20" borderId="0" xfId="0" applyNumberFormat="1" applyFont="1" applyFill="1" applyProtection="1">
      <protection hidden="1"/>
    </xf>
    <xf numFmtId="3" fontId="5" fillId="20" borderId="36" xfId="0" applyNumberFormat="1" applyFont="1" applyFill="1" applyBorder="1" applyProtection="1">
      <protection hidden="1"/>
    </xf>
    <xf numFmtId="3" fontId="5" fillId="20" borderId="37" xfId="0" applyNumberFormat="1" applyFont="1" applyFill="1" applyBorder="1" applyProtection="1">
      <protection hidden="1"/>
    </xf>
    <xf numFmtId="3" fontId="6" fillId="0" borderId="32" xfId="0" applyNumberFormat="1" applyFont="1" applyBorder="1" applyProtection="1">
      <protection hidden="1"/>
    </xf>
    <xf numFmtId="3" fontId="5" fillId="20" borderId="38" xfId="0" applyNumberFormat="1" applyFont="1" applyFill="1" applyBorder="1" applyProtection="1">
      <protection hidden="1"/>
    </xf>
    <xf numFmtId="3" fontId="5" fillId="20" borderId="12" xfId="0" applyNumberFormat="1" applyFont="1" applyFill="1" applyBorder="1" applyProtection="1">
      <protection hidden="1"/>
    </xf>
    <xf numFmtId="0" fontId="1" fillId="9" borderId="0" xfId="0" applyFont="1" applyFill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9" fontId="5" fillId="21" borderId="0" xfId="3" applyFont="1" applyFill="1" applyProtection="1">
      <protection hidden="1"/>
    </xf>
    <xf numFmtId="9" fontId="0" fillId="21" borderId="0" xfId="3" applyFont="1" applyFill="1" applyProtection="1">
      <protection hidden="1"/>
    </xf>
    <xf numFmtId="0" fontId="7" fillId="20" borderId="1" xfId="0" applyFont="1" applyFill="1" applyBorder="1" applyAlignment="1" applyProtection="1">
      <alignment wrapText="1"/>
      <protection hidden="1"/>
    </xf>
    <xf numFmtId="9" fontId="5" fillId="20" borderId="26" xfId="3" applyFont="1" applyFill="1" applyBorder="1" applyProtection="1">
      <protection hidden="1"/>
    </xf>
    <xf numFmtId="9" fontId="5" fillId="20" borderId="2" xfId="3" applyFont="1" applyFill="1" applyBorder="1" applyProtection="1">
      <protection hidden="1"/>
    </xf>
    <xf numFmtId="9" fontId="5" fillId="20" borderId="13" xfId="3" applyFont="1" applyFill="1" applyBorder="1" applyProtection="1">
      <protection hidden="1"/>
    </xf>
    <xf numFmtId="9" fontId="5" fillId="20" borderId="17" xfId="3" applyFont="1" applyFill="1" applyBorder="1" applyProtection="1">
      <protection hidden="1"/>
    </xf>
    <xf numFmtId="3" fontId="5" fillId="20" borderId="2" xfId="0" applyNumberFormat="1" applyFont="1" applyFill="1" applyBorder="1" applyProtection="1">
      <protection hidden="1"/>
    </xf>
    <xf numFmtId="3" fontId="5" fillId="20" borderId="13" xfId="0" applyNumberFormat="1" applyFont="1" applyFill="1" applyBorder="1" applyProtection="1">
      <protection hidden="1"/>
    </xf>
    <xf numFmtId="3" fontId="5" fillId="20" borderId="32" xfId="0" applyNumberFormat="1" applyFont="1" applyFill="1" applyBorder="1" applyProtection="1">
      <protection hidden="1"/>
    </xf>
    <xf numFmtId="0" fontId="5" fillId="20" borderId="33" xfId="0" applyFont="1" applyFill="1" applyBorder="1" applyAlignment="1" applyProtection="1">
      <alignment horizontal="center" wrapText="1"/>
      <protection hidden="1"/>
    </xf>
    <xf numFmtId="0" fontId="6" fillId="20" borderId="1" xfId="0" applyFont="1" applyFill="1" applyBorder="1" applyAlignment="1" applyProtection="1">
      <alignment horizontal="center" wrapText="1"/>
      <protection hidden="1"/>
    </xf>
    <xf numFmtId="0" fontId="5" fillId="20" borderId="26" xfId="0" applyFont="1" applyFill="1" applyBorder="1" applyProtection="1">
      <protection hidden="1"/>
    </xf>
    <xf numFmtId="0" fontId="5" fillId="20" borderId="2" xfId="0" applyFont="1" applyFill="1" applyBorder="1" applyProtection="1">
      <protection hidden="1"/>
    </xf>
    <xf numFmtId="0" fontId="5" fillId="20" borderId="13" xfId="0" applyFont="1" applyFill="1" applyBorder="1" applyProtection="1">
      <protection hidden="1"/>
    </xf>
    <xf numFmtId="0" fontId="5" fillId="20" borderId="17" xfId="0" applyFont="1" applyFill="1" applyBorder="1" applyProtection="1">
      <protection hidden="1"/>
    </xf>
    <xf numFmtId="14" fontId="5" fillId="0" borderId="11" xfId="0" applyNumberFormat="1" applyFont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 applyProtection="1">
      <alignment horizontal="center" vertical="center"/>
      <protection hidden="1"/>
    </xf>
    <xf numFmtId="0" fontId="5" fillId="20" borderId="1" xfId="0" applyFont="1" applyFill="1" applyBorder="1" applyAlignment="1" applyProtection="1">
      <alignment horizontal="center" wrapText="1"/>
      <protection hidden="1"/>
    </xf>
    <xf numFmtId="9" fontId="5" fillId="17" borderId="0" xfId="3" applyFont="1" applyFill="1" applyProtection="1">
      <protection hidden="1"/>
    </xf>
    <xf numFmtId="9" fontId="0" fillId="17" borderId="0" xfId="3" applyFont="1" applyFill="1" applyProtection="1">
      <protection hidden="1"/>
    </xf>
    <xf numFmtId="0" fontId="11" fillId="10" borderId="0" xfId="0" applyFont="1" applyFill="1"/>
    <xf numFmtId="0" fontId="5" fillId="0" borderId="10" xfId="0" applyFont="1" applyBorder="1"/>
    <xf numFmtId="0" fontId="11" fillId="10" borderId="6" xfId="0" applyFont="1" applyFill="1" applyBorder="1"/>
    <xf numFmtId="0" fontId="11" fillId="10" borderId="19" xfId="0" applyFont="1" applyFill="1" applyBorder="1"/>
    <xf numFmtId="0" fontId="11" fillId="17" borderId="5" xfId="0" applyFont="1" applyFill="1" applyBorder="1"/>
    <xf numFmtId="0" fontId="11" fillId="17" borderId="6" xfId="0" applyFont="1" applyFill="1" applyBorder="1"/>
    <xf numFmtId="0" fontId="11" fillId="22" borderId="5" xfId="0" applyFont="1" applyFill="1" applyBorder="1"/>
    <xf numFmtId="0" fontId="11" fillId="22" borderId="6" xfId="0" applyFont="1" applyFill="1" applyBorder="1"/>
    <xf numFmtId="0" fontId="11" fillId="21" borderId="5" xfId="0" applyFont="1" applyFill="1" applyBorder="1"/>
    <xf numFmtId="0" fontId="11" fillId="21" borderId="6" xfId="0" applyFont="1" applyFill="1" applyBorder="1"/>
    <xf numFmtId="0" fontId="5" fillId="10" borderId="9" xfId="0" applyFont="1" applyFill="1" applyBorder="1"/>
    <xf numFmtId="0" fontId="5" fillId="10" borderId="19" xfId="0" applyFont="1" applyFill="1" applyBorder="1"/>
    <xf numFmtId="0" fontId="5" fillId="10" borderId="7" xfId="0" applyFont="1" applyFill="1" applyBorder="1"/>
    <xf numFmtId="17" fontId="5" fillId="19" borderId="5" xfId="0" applyNumberFormat="1" applyFont="1" applyFill="1" applyBorder="1"/>
    <xf numFmtId="0" fontId="5" fillId="19" borderId="6" xfId="0" applyFont="1" applyFill="1" applyBorder="1"/>
    <xf numFmtId="17" fontId="5" fillId="17" borderId="5" xfId="0" applyNumberFormat="1" applyFont="1" applyFill="1" applyBorder="1"/>
    <xf numFmtId="0" fontId="5" fillId="17" borderId="6" xfId="0" applyFont="1" applyFill="1" applyBorder="1"/>
    <xf numFmtId="17" fontId="5" fillId="15" borderId="5" xfId="0" applyNumberFormat="1" applyFont="1" applyFill="1" applyBorder="1"/>
    <xf numFmtId="0" fontId="5" fillId="15" borderId="6" xfId="0" applyFont="1" applyFill="1" applyBorder="1"/>
    <xf numFmtId="17" fontId="5" fillId="13" borderId="5" xfId="0" applyNumberFormat="1" applyFont="1" applyFill="1" applyBorder="1"/>
    <xf numFmtId="0" fontId="5" fillId="13" borderId="6" xfId="0" applyFont="1" applyFill="1" applyBorder="1"/>
    <xf numFmtId="17" fontId="5" fillId="14" borderId="16" xfId="0" applyNumberFormat="1" applyFont="1" applyFill="1" applyBorder="1"/>
    <xf numFmtId="0" fontId="5" fillId="14" borderId="19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0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14" fontId="0" fillId="0" borderId="0" xfId="0" applyNumberFormat="1"/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0" fillId="27" borderId="0" xfId="0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0" xfId="0" applyFont="1" applyFill="1" applyBorder="1" applyProtection="1">
      <protection hidden="1"/>
    </xf>
    <xf numFmtId="9" fontId="0" fillId="27" borderId="0" xfId="3" applyFont="1" applyFill="1" applyProtection="1">
      <protection hidden="1"/>
    </xf>
    <xf numFmtId="0" fontId="11" fillId="27" borderId="5" xfId="0" applyFont="1" applyFill="1" applyBorder="1"/>
    <xf numFmtId="0" fontId="11" fillId="27" borderId="6" xfId="0" applyFont="1" applyFill="1" applyBorder="1"/>
    <xf numFmtId="14" fontId="1" fillId="0" borderId="1" xfId="0" applyNumberFormat="1" applyFont="1" applyBorder="1"/>
    <xf numFmtId="0" fontId="5" fillId="16" borderId="0" xfId="0" applyFont="1" applyFill="1" applyProtection="1">
      <protection hidden="1"/>
    </xf>
    <xf numFmtId="9" fontId="5" fillId="16" borderId="0" xfId="3" applyFont="1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0" xfId="0" applyFont="1" applyFill="1" applyBorder="1" applyProtection="1">
      <protection hidden="1"/>
    </xf>
    <xf numFmtId="9" fontId="0" fillId="16" borderId="0" xfId="3" applyFont="1" applyFill="1" applyProtection="1">
      <protection hidden="1"/>
    </xf>
    <xf numFmtId="0" fontId="5" fillId="16" borderId="5" xfId="0" applyFont="1" applyFill="1" applyBorder="1"/>
    <xf numFmtId="0" fontId="5" fillId="16" borderId="6" xfId="0" applyFont="1" applyFill="1" applyBorder="1"/>
    <xf numFmtId="14" fontId="1" fillId="20" borderId="1" xfId="0" applyNumberFormat="1" applyFont="1" applyFill="1" applyBorder="1"/>
    <xf numFmtId="9" fontId="0" fillId="13" borderId="0" xfId="3" applyFont="1" applyFill="1" applyProtection="1">
      <protection hidden="1"/>
    </xf>
    <xf numFmtId="9" fontId="5" fillId="13" borderId="0" xfId="3" applyFont="1" applyFill="1" applyProtection="1">
      <protection hidden="1"/>
    </xf>
    <xf numFmtId="0" fontId="5" fillId="13" borderId="5" xfId="0" applyFont="1" applyFill="1" applyBorder="1"/>
    <xf numFmtId="0" fontId="0" fillId="28" borderId="0" xfId="0" applyFill="1" applyProtection="1">
      <protection hidden="1"/>
    </xf>
    <xf numFmtId="9" fontId="0" fillId="28" borderId="0" xfId="3" applyFont="1" applyFill="1" applyProtection="1">
      <protection hidden="1"/>
    </xf>
    <xf numFmtId="0" fontId="5" fillId="28" borderId="0" xfId="0" applyFont="1" applyFill="1" applyProtection="1">
      <protection hidden="1"/>
    </xf>
    <xf numFmtId="9" fontId="5" fillId="28" borderId="0" xfId="3" applyFont="1" applyFill="1" applyProtection="1">
      <protection hidden="1"/>
    </xf>
    <xf numFmtId="0" fontId="6" fillId="28" borderId="0" xfId="0" applyFont="1" applyFill="1" applyProtection="1">
      <protection hidden="1"/>
    </xf>
    <xf numFmtId="0" fontId="5" fillId="28" borderId="10" xfId="0" applyFont="1" applyFill="1" applyBorder="1" applyProtection="1">
      <protection hidden="1"/>
    </xf>
    <xf numFmtId="0" fontId="5" fillId="28" borderId="5" xfId="0" applyFont="1" applyFill="1" applyBorder="1"/>
    <xf numFmtId="0" fontId="5" fillId="28" borderId="6" xfId="0" applyFont="1" applyFill="1" applyBorder="1"/>
    <xf numFmtId="14" fontId="1" fillId="28" borderId="1" xfId="0" applyNumberFormat="1" applyFont="1" applyFill="1" applyBorder="1"/>
    <xf numFmtId="0" fontId="11" fillId="29" borderId="5" xfId="0" applyFont="1" applyFill="1" applyBorder="1"/>
    <xf numFmtId="0" fontId="11" fillId="29" borderId="6" xfId="0" applyFont="1" applyFill="1" applyBorder="1"/>
    <xf numFmtId="0" fontId="5" fillId="26" borderId="5" xfId="0" applyFont="1" applyFill="1" applyBorder="1"/>
    <xf numFmtId="0" fontId="5" fillId="26" borderId="6" xfId="0" applyFont="1" applyFill="1" applyBorder="1"/>
    <xf numFmtId="0" fontId="6" fillId="3" borderId="39" xfId="0" applyFont="1" applyFill="1" applyBorder="1" applyAlignment="1" applyProtection="1">
      <alignment horizontal="center" wrapText="1"/>
      <protection hidden="1"/>
    </xf>
    <xf numFmtId="3" fontId="6" fillId="0" borderId="27" xfId="0" applyNumberFormat="1" applyFont="1" applyBorder="1" applyProtection="1">
      <protection hidden="1"/>
    </xf>
    <xf numFmtId="3" fontId="6" fillId="0" borderId="28" xfId="0" applyNumberFormat="1" applyFont="1" applyBorder="1" applyProtection="1">
      <protection hidden="1"/>
    </xf>
    <xf numFmtId="3" fontId="6" fillId="0" borderId="29" xfId="0" applyNumberFormat="1" applyFont="1" applyBorder="1" applyProtection="1">
      <protection hidden="1"/>
    </xf>
    <xf numFmtId="3" fontId="6" fillId="0" borderId="41" xfId="0" applyNumberFormat="1" applyFont="1" applyBorder="1" applyProtection="1">
      <protection hidden="1"/>
    </xf>
    <xf numFmtId="0" fontId="5" fillId="30" borderId="0" xfId="0" applyFont="1" applyFill="1" applyProtection="1">
      <protection hidden="1"/>
    </xf>
    <xf numFmtId="9" fontId="5" fillId="30" borderId="0" xfId="3" applyFont="1" applyFill="1" applyProtection="1">
      <protection hidden="1"/>
    </xf>
    <xf numFmtId="0" fontId="6" fillId="30" borderId="0" xfId="0" applyFont="1" applyFill="1" applyProtection="1">
      <protection hidden="1"/>
    </xf>
    <xf numFmtId="0" fontId="5" fillId="30" borderId="10" xfId="0" applyFont="1" applyFill="1" applyBorder="1" applyProtection="1">
      <protection hidden="1"/>
    </xf>
    <xf numFmtId="0" fontId="0" fillId="30" borderId="0" xfId="0" applyFill="1" applyProtection="1">
      <protection hidden="1"/>
    </xf>
    <xf numFmtId="9" fontId="0" fillId="30" borderId="0" xfId="3" applyFont="1" applyFill="1" applyProtection="1">
      <protection hidden="1"/>
    </xf>
    <xf numFmtId="0" fontId="5" fillId="30" borderId="5" xfId="0" applyFont="1" applyFill="1" applyBorder="1"/>
    <xf numFmtId="0" fontId="5" fillId="30" borderId="6" xfId="0" applyFont="1" applyFill="1" applyBorder="1"/>
    <xf numFmtId="14" fontId="5" fillId="0" borderId="40" xfId="0" applyNumberFormat="1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14" fontId="5" fillId="0" borderId="24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</cellXfs>
  <cellStyles count="4">
    <cellStyle name="Comma" xfId="2" builtinId="3"/>
    <cellStyle name="Hyperlink" xfId="1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6</xdr:col>
      <xdr:colOff>508000</xdr:colOff>
      <xdr:row>69</xdr:row>
      <xdr:rowOff>101600</xdr:rowOff>
    </xdr:to>
    <xdr:pic>
      <xdr:nvPicPr>
        <xdr:cNvPr id="2" name="Picture 1" descr="Screen Shot 2016-12-19 at 4.44.55 P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461000" cy="8255000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2</xdr:row>
      <xdr:rowOff>50800</xdr:rowOff>
    </xdr:from>
    <xdr:to>
      <xdr:col>8</xdr:col>
      <xdr:colOff>1890954</xdr:colOff>
      <xdr:row>8</xdr:row>
      <xdr:rowOff>114300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4800" y="444500"/>
          <a:ext cx="3008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https://www.alintaenergy.com.au/wa/residential/gas/products/natural-gas-pricing-and-fees/changes-to-alinta-energy-prices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68"/>
  <sheetViews>
    <sheetView workbookViewId="0">
      <selection activeCell="A6" sqref="A6"/>
    </sheetView>
  </sheetViews>
  <sheetFormatPr baseColWidth="10" defaultRowHeight="14" x14ac:dyDescent="0.15"/>
  <cols>
    <col min="1" max="6" width="10.83203125" style="201"/>
    <col min="7" max="7" width="16.6640625" style="201" customWidth="1"/>
    <col min="8" max="8" width="20.33203125" style="201" customWidth="1"/>
    <col min="9" max="9" width="29.33203125" style="201" customWidth="1"/>
    <col min="10" max="12" width="10.83203125" style="201"/>
    <col min="13" max="13" width="12.83203125" style="201" customWidth="1"/>
    <col min="14" max="16384" width="10.83203125" style="201"/>
  </cols>
  <sheetData>
    <row r="1" spans="1:20" x14ac:dyDescent="0.15">
      <c r="A1" s="34" t="s">
        <v>158</v>
      </c>
      <c r="B1" s="25"/>
      <c r="C1" s="25"/>
      <c r="D1" s="25"/>
      <c r="E1" s="25"/>
      <c r="F1" s="25"/>
      <c r="G1" s="25"/>
      <c r="H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5" thickBot="1" x14ac:dyDescent="0.2">
      <c r="A2" s="35" t="s">
        <v>52</v>
      </c>
      <c r="B2" s="35"/>
      <c r="C2" s="35"/>
      <c r="D2" s="25"/>
      <c r="E2" s="25"/>
      <c r="F2" s="25"/>
      <c r="G2" s="25"/>
      <c r="H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</row>
    <row r="3" spans="1:20" x14ac:dyDescent="0.15">
      <c r="A3" s="35" t="s">
        <v>96</v>
      </c>
      <c r="B3" s="35"/>
      <c r="C3" s="35"/>
      <c r="D3" s="25"/>
      <c r="E3" s="25"/>
      <c r="F3" s="25"/>
      <c r="G3" s="25"/>
      <c r="H3" s="25"/>
      <c r="J3" s="38" t="s">
        <v>98</v>
      </c>
      <c r="K3" s="23"/>
      <c r="L3" s="23"/>
      <c r="M3" s="23"/>
      <c r="N3" s="23"/>
      <c r="O3" s="23"/>
      <c r="P3" s="23"/>
      <c r="Q3" s="23"/>
      <c r="R3" s="23"/>
      <c r="S3" s="23"/>
      <c r="T3" s="211"/>
    </row>
    <row r="4" spans="1:20" x14ac:dyDescent="0.15">
      <c r="A4" s="25"/>
      <c r="B4" s="25"/>
      <c r="C4" s="25"/>
      <c r="D4" s="25"/>
      <c r="E4" s="25"/>
      <c r="F4" s="25"/>
      <c r="G4" s="25"/>
      <c r="H4" s="25"/>
      <c r="J4" s="24" t="s">
        <v>99</v>
      </c>
      <c r="K4" s="25"/>
      <c r="L4" s="25"/>
      <c r="M4" s="25"/>
      <c r="N4" s="25"/>
      <c r="O4" s="25"/>
      <c r="P4" s="25"/>
      <c r="Q4" s="25"/>
      <c r="R4" s="25"/>
      <c r="S4" s="25"/>
      <c r="T4" s="26"/>
    </row>
    <row r="5" spans="1:20" x14ac:dyDescent="0.15">
      <c r="A5" s="36" t="s">
        <v>178</v>
      </c>
      <c r="B5" s="25"/>
      <c r="C5" s="25"/>
      <c r="D5" s="25"/>
      <c r="E5" s="25"/>
      <c r="F5" s="25"/>
      <c r="G5" s="25"/>
      <c r="H5" s="25"/>
      <c r="J5" s="24" t="s">
        <v>100</v>
      </c>
      <c r="K5" s="25"/>
      <c r="L5" s="25"/>
      <c r="M5" s="25"/>
      <c r="N5" s="25"/>
      <c r="O5" s="25"/>
      <c r="P5" s="25"/>
      <c r="Q5" s="25"/>
      <c r="R5" s="25"/>
      <c r="S5" s="25"/>
      <c r="T5" s="26"/>
    </row>
    <row r="6" spans="1:20" x14ac:dyDescent="0.15">
      <c r="A6" s="25" t="s">
        <v>53</v>
      </c>
      <c r="B6" s="25"/>
      <c r="C6" s="25"/>
      <c r="D6" s="25"/>
      <c r="E6" s="25"/>
      <c r="F6" s="25"/>
      <c r="G6" s="25"/>
      <c r="H6" s="25"/>
      <c r="J6" s="24" t="s">
        <v>101</v>
      </c>
      <c r="K6" s="25"/>
      <c r="L6" s="25"/>
      <c r="M6" s="25"/>
      <c r="N6" s="25"/>
      <c r="O6" s="25"/>
      <c r="P6" s="25"/>
      <c r="Q6" s="25"/>
      <c r="R6" s="25"/>
      <c r="S6" s="25"/>
      <c r="T6" s="26"/>
    </row>
    <row r="7" spans="1:20" x14ac:dyDescent="0.15">
      <c r="A7" s="25" t="s">
        <v>97</v>
      </c>
      <c r="B7" s="25"/>
      <c r="C7" s="25"/>
      <c r="D7" s="25"/>
      <c r="E7" s="25"/>
      <c r="F7" s="25"/>
      <c r="G7" s="25"/>
      <c r="H7" s="25"/>
      <c r="J7" s="24" t="s">
        <v>102</v>
      </c>
      <c r="K7" s="25"/>
      <c r="L7" s="25"/>
      <c r="M7" s="25"/>
      <c r="N7" s="25"/>
      <c r="O7" s="25"/>
      <c r="P7" s="25"/>
      <c r="Q7" s="25"/>
      <c r="R7" s="25"/>
      <c r="S7" s="25"/>
      <c r="T7" s="26"/>
    </row>
    <row r="8" spans="1:20" x14ac:dyDescent="0.15">
      <c r="A8" s="25"/>
      <c r="B8" s="25"/>
      <c r="C8" s="25"/>
      <c r="D8" s="25"/>
      <c r="E8" s="25"/>
      <c r="F8" s="25"/>
      <c r="G8" s="25"/>
      <c r="H8" s="36"/>
      <c r="J8" s="24" t="s">
        <v>103</v>
      </c>
      <c r="K8" s="25"/>
      <c r="L8" s="25"/>
      <c r="M8" s="25"/>
      <c r="N8" s="25"/>
      <c r="O8" s="25"/>
      <c r="P8" s="25"/>
      <c r="Q8" s="25"/>
      <c r="R8" s="25"/>
      <c r="S8" s="25"/>
      <c r="T8" s="26"/>
    </row>
    <row r="9" spans="1:20" x14ac:dyDescent="0.15">
      <c r="A9" s="37"/>
      <c r="B9" s="25"/>
      <c r="C9" s="25"/>
      <c r="D9" s="25"/>
      <c r="E9" s="25"/>
      <c r="F9" s="25"/>
      <c r="G9" s="25"/>
      <c r="H9" s="25"/>
      <c r="J9" s="24" t="s">
        <v>85</v>
      </c>
      <c r="K9" s="25"/>
      <c r="L9" s="25"/>
      <c r="M9" s="25"/>
      <c r="N9" s="25"/>
      <c r="O9" s="25"/>
      <c r="P9" s="25"/>
      <c r="Q9" s="25"/>
      <c r="R9" s="25"/>
      <c r="S9" s="25"/>
      <c r="T9" s="26"/>
    </row>
    <row r="10" spans="1:20" ht="15" thickBot="1" x14ac:dyDescent="0.2">
      <c r="A10" s="36" t="s">
        <v>54</v>
      </c>
      <c r="B10" s="25"/>
      <c r="C10" s="25"/>
      <c r="D10" s="25"/>
      <c r="E10" s="25"/>
      <c r="F10" s="25"/>
      <c r="G10" s="25"/>
      <c r="H10" s="25"/>
      <c r="J10" s="28" t="s">
        <v>86</v>
      </c>
      <c r="K10" s="29"/>
      <c r="L10" s="29"/>
      <c r="M10" s="29"/>
      <c r="N10" s="202"/>
      <c r="O10" s="202"/>
      <c r="P10" s="202"/>
      <c r="Q10" s="29"/>
      <c r="R10" s="29"/>
      <c r="S10" s="29"/>
      <c r="T10" s="212"/>
    </row>
    <row r="11" spans="1:20" x14ac:dyDescent="0.15">
      <c r="A11" s="25" t="s">
        <v>125</v>
      </c>
      <c r="B11" s="25"/>
      <c r="C11" s="25"/>
      <c r="D11" s="25"/>
      <c r="E11" s="25"/>
      <c r="F11" s="25"/>
      <c r="G11" s="25"/>
      <c r="H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</row>
    <row r="12" spans="1:20" x14ac:dyDescent="0.15">
      <c r="A12" s="201" t="s">
        <v>175</v>
      </c>
      <c r="B12" s="25"/>
      <c r="C12" s="25"/>
      <c r="D12" s="25"/>
      <c r="E12" s="25"/>
      <c r="F12" s="25"/>
      <c r="G12" s="25"/>
      <c r="H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</row>
    <row r="13" spans="1:20" x14ac:dyDescent="0.15">
      <c r="A13" s="25" t="s">
        <v>93</v>
      </c>
      <c r="B13" s="25"/>
      <c r="C13" s="25"/>
      <c r="D13" s="25"/>
      <c r="E13" s="25"/>
      <c r="F13" s="25"/>
      <c r="G13" s="25"/>
      <c r="H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 ht="15" thickBot="1" x14ac:dyDescent="0.2">
      <c r="A14" s="25"/>
      <c r="B14" s="25"/>
      <c r="C14" s="25"/>
      <c r="D14" s="25"/>
      <c r="E14" s="25"/>
      <c r="F14" s="25"/>
      <c r="G14" s="25"/>
      <c r="H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 x14ac:dyDescent="0.15">
      <c r="A15" s="25" t="s">
        <v>155</v>
      </c>
      <c r="B15" s="25"/>
      <c r="C15" s="25"/>
      <c r="D15" s="25"/>
      <c r="E15" s="25"/>
      <c r="F15" s="25"/>
      <c r="G15" s="25"/>
      <c r="H15" s="25"/>
      <c r="J15" s="48" t="s">
        <v>92</v>
      </c>
      <c r="K15" s="49"/>
      <c r="L15" s="25"/>
      <c r="M15" s="39" t="s">
        <v>89</v>
      </c>
      <c r="N15" s="40"/>
      <c r="O15" s="40"/>
      <c r="P15" s="41"/>
      <c r="Q15" s="25"/>
      <c r="R15" s="25"/>
      <c r="S15" s="25"/>
      <c r="T15" s="25"/>
    </row>
    <row r="16" spans="1:20" x14ac:dyDescent="0.15">
      <c r="A16" s="25" t="s">
        <v>94</v>
      </c>
      <c r="B16" s="25"/>
      <c r="C16" s="25"/>
      <c r="D16" s="25"/>
      <c r="E16" s="51"/>
      <c r="F16" s="25"/>
      <c r="G16" s="25"/>
      <c r="H16" s="25"/>
      <c r="J16" s="42" t="s">
        <v>87</v>
      </c>
      <c r="K16" s="26"/>
      <c r="L16" s="25"/>
      <c r="M16" s="42" t="s">
        <v>90</v>
      </c>
      <c r="N16" s="43"/>
      <c r="O16" s="43"/>
      <c r="P16" s="44"/>
      <c r="Q16" s="25"/>
      <c r="R16" s="25"/>
      <c r="S16" s="25"/>
      <c r="T16" s="25"/>
    </row>
    <row r="17" spans="1:20" x14ac:dyDescent="0.15">
      <c r="A17" s="25"/>
      <c r="B17" s="25"/>
      <c r="C17" s="25"/>
      <c r="D17" s="25"/>
      <c r="E17" s="25"/>
      <c r="F17" s="25"/>
      <c r="G17" s="25"/>
      <c r="H17" s="25"/>
      <c r="J17" s="53" t="s">
        <v>114</v>
      </c>
      <c r="K17" s="203"/>
      <c r="L17" s="25"/>
      <c r="M17" s="42" t="s">
        <v>91</v>
      </c>
      <c r="N17" s="43"/>
      <c r="O17" s="43"/>
      <c r="P17" s="44"/>
      <c r="Q17" s="25"/>
      <c r="R17" s="25"/>
      <c r="S17" s="25"/>
      <c r="T17" s="25"/>
    </row>
    <row r="18" spans="1:20" ht="15" thickBot="1" x14ac:dyDescent="0.2">
      <c r="A18" s="25" t="s">
        <v>95</v>
      </c>
      <c r="B18" s="25"/>
      <c r="C18" s="25"/>
      <c r="D18" s="25"/>
      <c r="E18" s="25"/>
      <c r="F18" s="25"/>
      <c r="G18" s="25"/>
      <c r="H18" s="25"/>
      <c r="J18" s="54" t="s">
        <v>121</v>
      </c>
      <c r="K18" s="204"/>
      <c r="L18" s="25"/>
      <c r="M18" s="45" t="s">
        <v>124</v>
      </c>
      <c r="N18" s="46"/>
      <c r="O18" s="46"/>
      <c r="P18" s="47"/>
      <c r="Q18" s="25"/>
      <c r="R18" s="25"/>
      <c r="S18" s="25"/>
      <c r="T18" s="25"/>
    </row>
    <row r="19" spans="1:20" x14ac:dyDescent="0.15">
      <c r="A19" s="25"/>
      <c r="H19" s="25"/>
      <c r="L19" s="25"/>
      <c r="O19" s="25"/>
      <c r="P19" s="25"/>
      <c r="Q19" s="25"/>
      <c r="R19" s="25"/>
      <c r="S19" s="25"/>
      <c r="T19" s="25"/>
    </row>
    <row r="20" spans="1:20" x14ac:dyDescent="0.15">
      <c r="J20" s="25"/>
      <c r="K20" s="25"/>
      <c r="L20" s="25"/>
      <c r="O20" s="25"/>
      <c r="P20" s="25"/>
      <c r="Q20" s="25"/>
      <c r="R20" s="25"/>
      <c r="S20" s="25"/>
      <c r="T20" s="25"/>
    </row>
    <row r="21" spans="1:20" ht="15" thickBot="1" x14ac:dyDescent="0.2"/>
    <row r="22" spans="1:20" x14ac:dyDescent="0.15">
      <c r="J22" s="213" t="s">
        <v>30</v>
      </c>
      <c r="K22" s="211"/>
    </row>
    <row r="23" spans="1:20" x14ac:dyDescent="0.15">
      <c r="J23" s="275" t="s">
        <v>113</v>
      </c>
      <c r="K23" s="276">
        <v>2023</v>
      </c>
    </row>
    <row r="24" spans="1:20" x14ac:dyDescent="0.15">
      <c r="J24" s="262" t="s">
        <v>31</v>
      </c>
      <c r="K24" s="263">
        <v>2023</v>
      </c>
    </row>
    <row r="25" spans="1:20" x14ac:dyDescent="0.15">
      <c r="J25" s="257" t="s">
        <v>113</v>
      </c>
      <c r="K25" s="258">
        <v>2022</v>
      </c>
    </row>
    <row r="26" spans="1:20" x14ac:dyDescent="0.15">
      <c r="J26" s="250" t="s">
        <v>31</v>
      </c>
      <c r="K26" s="221">
        <v>2022</v>
      </c>
    </row>
    <row r="27" spans="1:20" x14ac:dyDescent="0.15">
      <c r="J27" s="245" t="s">
        <v>113</v>
      </c>
      <c r="K27" s="246">
        <v>2021</v>
      </c>
    </row>
    <row r="28" spans="1:20" x14ac:dyDescent="0.15">
      <c r="J28" s="237" t="s">
        <v>31</v>
      </c>
      <c r="K28" s="238">
        <v>2021</v>
      </c>
    </row>
    <row r="29" spans="1:20" x14ac:dyDescent="0.15">
      <c r="J29" s="260" t="s">
        <v>113</v>
      </c>
      <c r="K29" s="261">
        <v>2020</v>
      </c>
    </row>
    <row r="30" spans="1:20" x14ac:dyDescent="0.15">
      <c r="J30" s="205" t="s">
        <v>31</v>
      </c>
      <c r="K30" s="206">
        <v>2020</v>
      </c>
    </row>
    <row r="31" spans="1:20" x14ac:dyDescent="0.15">
      <c r="J31" s="207" t="s">
        <v>113</v>
      </c>
      <c r="K31" s="208">
        <v>2019</v>
      </c>
    </row>
    <row r="32" spans="1:20" x14ac:dyDescent="0.15">
      <c r="J32" s="209" t="s">
        <v>31</v>
      </c>
      <c r="K32" s="210">
        <v>2019</v>
      </c>
    </row>
    <row r="33" spans="10:11" x14ac:dyDescent="0.15">
      <c r="J33" s="214" t="s">
        <v>113</v>
      </c>
      <c r="K33" s="215">
        <v>2018</v>
      </c>
    </row>
    <row r="34" spans="10:11" x14ac:dyDescent="0.15">
      <c r="J34" s="216" t="s">
        <v>31</v>
      </c>
      <c r="K34" s="217">
        <v>2018</v>
      </c>
    </row>
    <row r="35" spans="10:11" x14ac:dyDescent="0.15">
      <c r="J35" s="218" t="s">
        <v>113</v>
      </c>
      <c r="K35" s="219">
        <v>2017</v>
      </c>
    </row>
    <row r="36" spans="10:11" x14ac:dyDescent="0.15">
      <c r="J36" s="220" t="s">
        <v>31</v>
      </c>
      <c r="K36" s="221">
        <v>2017</v>
      </c>
    </row>
    <row r="37" spans="10:11" ht="15" thickBot="1" x14ac:dyDescent="0.2">
      <c r="J37" s="222" t="s">
        <v>31</v>
      </c>
      <c r="K37" s="223">
        <v>2016</v>
      </c>
    </row>
    <row r="68" spans="1:1" x14ac:dyDescent="0.15">
      <c r="A68" s="201" t="s">
        <v>88</v>
      </c>
    </row>
  </sheetData>
  <sheetProtection algorithmName="SHA-512" hashValue="K4V0+8J7fyY6DlGU7W8+l4cJe2YYaPSV52L2kP37ayXKoG6amHhlqe/VlQ7AoV3L/NnS2xYPuEtbhZhGPuzOEw==" saltValue="Qh3Z6NljpUfEMiswYLAPzw==" spinCount="100000" sheet="1" objects="1" scenarios="1"/>
  <phoneticPr fontId="4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5E108-A8AC-B644-9586-56D3A1A148CC}">
  <sheetPr codeName="Sheet2">
    <tabColor theme="4" tint="0.39997558519241921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43" customWidth="1"/>
    <col min="2" max="2" width="20.1640625" style="143" customWidth="1"/>
    <col min="3" max="3" width="15" style="143" customWidth="1"/>
    <col min="4" max="4" width="14.1640625" style="143" customWidth="1"/>
    <col min="5" max="6" width="14.1640625" style="161" hidden="1" customWidth="1"/>
    <col min="7" max="10" width="14.1640625" style="143" customWidth="1"/>
    <col min="11" max="12" width="14.1640625" style="143" hidden="1" customWidth="1"/>
    <col min="13" max="17" width="14.1640625" style="143" customWidth="1"/>
    <col min="18" max="21" width="14.1640625" style="143" hidden="1" customWidth="1"/>
    <col min="22" max="35" width="14.1640625" style="143" customWidth="1"/>
    <col min="36" max="71" width="12.5" style="143" customWidth="1"/>
    <col min="72" max="16384" width="10.83203125" style="143"/>
  </cols>
  <sheetData>
    <row r="1" spans="1:71" x14ac:dyDescent="0.2">
      <c r="A1" s="142" t="s">
        <v>21</v>
      </c>
      <c r="B1" s="142"/>
      <c r="C1" s="142"/>
      <c r="D1" s="142"/>
      <c r="E1" s="157"/>
      <c r="F1" s="157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</row>
    <row r="2" spans="1:71" x14ac:dyDescent="0.2">
      <c r="A2" s="144" t="s">
        <v>80</v>
      </c>
      <c r="B2" s="142"/>
      <c r="C2" s="142"/>
      <c r="D2" s="142"/>
      <c r="E2" s="157"/>
      <c r="F2" s="157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2"/>
      <c r="BF2" s="142"/>
      <c r="BG2" s="142"/>
      <c r="BH2" s="142"/>
      <c r="BI2" s="142"/>
      <c r="BJ2" s="142"/>
      <c r="BK2" s="142"/>
      <c r="BL2" s="142"/>
      <c r="BM2" s="142"/>
      <c r="BN2" s="142"/>
      <c r="BO2" s="142"/>
      <c r="BP2" s="142"/>
      <c r="BQ2" s="142"/>
      <c r="BR2" s="142"/>
      <c r="BS2" s="142"/>
    </row>
    <row r="3" spans="1:71" ht="16" thickBot="1" x14ac:dyDescent="0.25">
      <c r="A3" s="142"/>
      <c r="B3" s="145"/>
      <c r="C3" s="142"/>
      <c r="D3" s="142"/>
      <c r="E3" s="157"/>
      <c r="F3" s="157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2"/>
      <c r="BQ3" s="142"/>
      <c r="BR3" s="142"/>
      <c r="BS3" s="142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</row>
    <row r="6" spans="1:71" ht="16" thickBot="1" x14ac:dyDescent="0.25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0" t="s">
        <v>152</v>
      </c>
      <c r="S7" s="190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</row>
    <row r="8" spans="1:71" ht="20" customHeight="1" x14ac:dyDescent="0.2">
      <c r="A8" s="283" t="str">
        <f>'WA Oct 2019'!D2</f>
        <v>South West</v>
      </c>
      <c r="B8" s="63" t="str">
        <f>'WA Oct 2019'!F2</f>
        <v>Alinta Energy</v>
      </c>
      <c r="C8" s="119" t="str">
        <f>'WA Oct 2019'!G2</f>
        <v>Business</v>
      </c>
      <c r="D8" s="113">
        <f>365*'WA Oct 2019'!H2/100</f>
        <v>133.65636363636364</v>
      </c>
      <c r="E8" s="183">
        <f>IF('WA Oct 2019'!AQ2=3,0.5,IF('WA Oct 2019'!AQ2=2,0.33,0))</f>
        <v>0.5</v>
      </c>
      <c r="F8" s="183">
        <f>1-E8</f>
        <v>0.5</v>
      </c>
      <c r="G8" s="113">
        <f>IF('WA Oct 2019'!K2="",($C$5*E8/'WA Oct 2019'!AQ2*'WA Oct 2019'!W2/100)*'WA Oct 2019'!AQ2,IF($C$5*E8/'WA Oct 2019'!AQ2&gt;='WA Oct 2019'!L2,('WA Oct 2019'!L2*'WA Oct 2019'!W2/100)*'WA Oct 2019'!AQ2,($C$5*E8/'WA Oct 2019'!AQ2*'WA Oct 2019'!W2/100)*'WA Oct 2019'!AQ2))</f>
        <v>1745.4545454545453</v>
      </c>
      <c r="H8" s="113">
        <f>IF(AND('WA Oct 2019'!P2&gt;0,'WA Oct 2019'!O2&gt;0),IF(($C$5*E8/'WA Oct 2019'!AQ2&lt;SUM('WA Oct 2019'!L2:P2)),(0),($C$5*E8/'WA Oct 2019'!AQ2-SUM('WA Oct 2019'!L2:P2))*'WA Oct 2019'!AB2/100)* 'WA Oct 2019'!AQ2,IF(AND('WA Oct 2019'!O2&gt;0,'WA Oct 2019'!P2=""),IF(($C$5*E8/'WA Oct 2019'!AQ2&lt; SUM('WA Oct 2019'!L2:O2)),(0),($C$5*E8/'WA Oct 2019'!AQ2-SUM('WA Oct 2019'!L2:O2))*'WA Oct 2019'!AA2/100)* 'WA Oct 2019'!AQ2,IF(AND('WA Oct 2019'!N2&gt;0,'WA Oct 2019'!O2=""),IF(($C$5*E8/'WA Oct 2019'!AQ2&lt; SUM('WA Oct 2019'!L2:N2)),(0),($C$5*E8/'WA Oct 2019'!AQ2-SUM('WA Oct 2019'!L2:N2))*'WA Oct 2019'!Z2/100)* 'WA Oct 2019'!AQ2,IF(AND('WA Oct 2019'!M2&gt;0,'WA Oct 2019'!N2=""),IF(($C$5*E8/'WA Oct 2019'!AQ2&lt;'WA Oct 2019'!M2+'WA Oct 2019'!L2),(0),(($C$5*E8/'WA Oct 2019'!AQ2-('WA Oct 2019'!M2+'WA Oct 2019'!L2))*'WA Oct 2019'!Y2/100))*'WA Oct 2019'!AQ2,IF(AND('WA Oct 2019'!L2&gt;0,'WA Oct 2019'!M2=""&gt;0),IF(($C$5*E8/'WA Oct 2019'!AQ2&lt;'WA Oct 2019'!L2),(0),($C$5*E8/'WA Oct 2019'!AQ2-'WA Oct 2019'!L2)*'WA Oct 2019'!X2/100)*'WA Oct 2019'!AQ2,0)))))</f>
        <v>0</v>
      </c>
      <c r="I8" s="113">
        <f>IF('WA Oct 2019'!K2="",($C$5*F8/'WA Oct 2019'!AR2*'WA Oct 2019'!AC2/100)*'WA Oct 2019'!AR2,IF($C$5*F8/'WA Oct 2019'!AR2&gt;='WA Oct 2019'!L2,('WA Oct 2019'!L2*'WA Oct 2019'!AC2/100)*'WA Oct 2019'!AR2,($C$5*F8/'WA Oct 2019'!AR2*'WA Oct 2019'!AC2/100)*'WA Oct 2019'!AR2))</f>
        <v>1745.4545454545453</v>
      </c>
      <c r="J8" s="113">
        <f>IF(AND('WA Oct 2019'!P2&gt;0,'WA Oct 2019'!O2&gt;0),IF(($C$5*F8/'WA Oct 2019'!AR2&lt;SUM('WA Oct 2019'!L2:P2)),(0),($C$5*F8/'WA Oct 2019'!AR2-SUM('WA Oct 2019'!L2:P2))*'WA Oct 2019'!AB2/100)* 'WA Oct 2019'!AR2,IF(AND('WA Oct 2019'!O2&gt;0,'WA Oct 2019'!P2=""),IF(($C$5*F8/'WA Oct 2019'!AR2&lt; SUM('WA Oct 2019'!L2:O2)),(0),($C$5*F8/'WA Oct 2019'!AR2-SUM('WA Oct 2019'!L2:O2))*'WA Oct 2019'!AG2/100)* 'WA Oct 2019'!AR2,IF(AND('WA Oct 2019'!N2&gt;0,'WA Oct 2019'!O2=""),IF(($C$5*F8/'WA Oct 2019'!AR2&lt; SUM('WA Oct 2019'!L2:N2)),(0),($C$5*F8/'WA Oct 2019'!AR2-SUM('WA Oct 2019'!L2:N2))*'WA Oct 2019'!AF2/100)* 'WA Oct 2019'!AR2,IF(AND('WA Oct 2019'!M2&gt;0,'WA Oct 2019'!N2=""),IF(($C$5*F8/'WA Oct 2019'!AR2&lt;'WA Oct 2019'!M2+'WA Oct 2019'!L2),(0),(($C$5*F8/'WA Oct 2019'!AR2-('WA Oct 2019'!M2+'WA Oct 2019'!L2))*'WA Oct 2019'!AE2/100))*'WA Oct 2019'!AR2,IF(AND('WA Oct 2019'!L2&gt;0,'WA Oct 2019'!M2=""&gt;0),IF(($C$5*F8/'WA Oct 2019'!AR2&lt;'WA Oct 2019'!L2),(0),($C$5*F8/'WA Oct 2019'!AR2-'WA Oct 2019'!L2)*'WA Oct 2019'!AD2/100)*'WA Oct 2019'!AR2,0)))))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Oct 2019'!AT2</f>
        <v>0</v>
      </c>
      <c r="O8" s="116">
        <f>'WA Oct 2019'!AU2</f>
        <v>0</v>
      </c>
      <c r="P8" s="116">
        <f>'WA Oct 2019'!AV2</f>
        <v>0</v>
      </c>
      <c r="Q8" s="116">
        <f>'WA Oct 2019'!AW2</f>
        <v>0</v>
      </c>
      <c r="R8" s="192" t="str">
        <f t="shared" ref="R8:R9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Oct 2019'!BF2</f>
        <v>0</v>
      </c>
      <c r="Y8" s="131" t="str">
        <f>'WA Oct 2019'!BG2</f>
        <v>n</v>
      </c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</row>
    <row r="9" spans="1:71" ht="20" customHeight="1" x14ac:dyDescent="0.2">
      <c r="A9" s="281"/>
      <c r="B9" s="63" t="str">
        <f>'WA Oct 2019'!F3</f>
        <v>AGL</v>
      </c>
      <c r="C9" s="119" t="str">
        <f>'WA Oct 2019'!G3</f>
        <v>Business Savers</v>
      </c>
      <c r="D9" s="120">
        <f>365*'WA Oct 2019'!H3/100</f>
        <v>132.16318181818181</v>
      </c>
      <c r="E9" s="184">
        <f>IF('WA Oct 2019'!AQ3=3,0.5,IF('WA Oct 2019'!AQ3=2,0.33,0))</f>
        <v>0.5</v>
      </c>
      <c r="F9" s="184">
        <f t="shared" ref="F9:F12" si="2">1-E9</f>
        <v>0.5</v>
      </c>
      <c r="G9" s="120">
        <f>IF('WA Oct 2019'!K3="",($C$5*E9/'WA Oct 2019'!AQ3*'WA Oct 2019'!W3/100)*'WA Oct 2019'!AQ3,IF($C$5*E9/'WA Oct 2019'!AQ3&gt;='WA Oct 2019'!L3,('WA Oct 2019'!L3*'WA Oct 2019'!W3/100)*'WA Oct 2019'!AQ3,($C$5*E9/'WA Oct 2019'!AQ3*'WA Oct 2019'!W3/100)*'WA Oct 2019'!AQ3))</f>
        <v>1745.4545454545453</v>
      </c>
      <c r="H9" s="120">
        <f>IF(AND('WA Oct 2019'!P3&gt;0,'WA Oct 2019'!O3&gt;0),IF(($C$5*E9/'WA Oct 2019'!AQ3&lt;SUM('WA Oct 2019'!L3:P3)),(0),($C$5*E9/'WA Oct 2019'!AQ3-SUM('WA Oct 2019'!L3:P3))*'WA Oct 2019'!AB3/100)* 'WA Oct 2019'!AQ3,IF(AND('WA Oct 2019'!O3&gt;0,'WA Oct 2019'!P3=""),IF(($C$5*E9/'WA Oct 2019'!AQ3&lt; SUM('WA Oct 2019'!L3:O3)),(0),($C$5*E9/'WA Oct 2019'!AQ3-SUM('WA Oct 2019'!L3:O3))*'WA Oct 2019'!AA3/100)* 'WA Oct 2019'!AQ3,IF(AND('WA Oct 2019'!N3&gt;0,'WA Oct 2019'!O3=""),IF(($C$5*E9/'WA Oct 2019'!AQ3&lt; SUM('WA Oct 2019'!L3:N3)),(0),($C$5*E9/'WA Oct 2019'!AQ3-SUM('WA Oct 2019'!L3:N3))*'WA Oct 2019'!Z3/100)* 'WA Oct 2019'!AQ3,IF(AND('WA Oct 2019'!M3&gt;0,'WA Oct 2019'!N3=""),IF(($C$5*E9/'WA Oct 2019'!AQ3&lt;'WA Oct 2019'!M3+'WA Oct 2019'!L3),(0),(($C$5*E9/'WA Oct 2019'!AQ3-('WA Oct 2019'!M3+'WA Oct 2019'!L3))*'WA Oct 2019'!Y3/100))*'WA Oct 2019'!AQ3,IF(AND('WA Oct 2019'!L3&gt;0,'WA Oct 2019'!M3=""&gt;0),IF(($C$5*E9/'WA Oct 2019'!AQ3&lt;'WA Oct 2019'!L3),(0),($C$5*E9/'WA Oct 2019'!AQ3-'WA Oct 2019'!L3)*'WA Oct 2019'!X3/100)*'WA Oct 2019'!AQ3,0)))))</f>
        <v>0</v>
      </c>
      <c r="I9" s="120">
        <f>IF('WA Oct 2019'!K3="",($C$5*F9/'WA Oct 2019'!AR3*'WA Oct 2019'!AC3/100)*'WA Oct 2019'!AR3,IF($C$5*F9/'WA Oct 2019'!AR3&gt;='WA Oct 2019'!L3,('WA Oct 2019'!L3*'WA Oct 2019'!AC3/100)*'WA Oct 2019'!AR3,($C$5*F9/'WA Oct 2019'!AR3*'WA Oct 2019'!AC3/100)*'WA Oct 2019'!AR3))</f>
        <v>1745.4545454545453</v>
      </c>
      <c r="J9" s="120">
        <f>IF(AND('WA Oct 2019'!P3&gt;0,'WA Oct 2019'!O3&gt;0),IF(($C$5*F9/'WA Oct 2019'!AR3&lt;SUM('WA Oct 2019'!L3:P3)),(0),($C$5*F9/'WA Oct 2019'!AR3-SUM('WA Oct 2019'!L3:P3))*'WA Oct 2019'!AB3/100)* 'WA Oct 2019'!AR3,IF(AND('WA Oct 2019'!O3&gt;0,'WA Oct 2019'!P3=""),IF(($C$5*F9/'WA Oct 2019'!AR3&lt; SUM('WA Oct 2019'!L3:O3)),(0),($C$5*F9/'WA Oct 2019'!AR3-SUM('WA Oct 2019'!L3:O3))*'WA Oct 2019'!AG3/100)* 'WA Oct 2019'!AR3,IF(AND('WA Oct 2019'!N3&gt;0,'WA Oct 2019'!O3=""),IF(($C$5*F9/'WA Oct 2019'!AR3&lt; SUM('WA Oct 2019'!L3:N3)),(0),($C$5*F9/'WA Oct 2019'!AR3-SUM('WA Oct 2019'!L3:N3))*'WA Oct 2019'!AF3/100)* 'WA Oct 2019'!AR3,IF(AND('WA Oct 2019'!M3&gt;0,'WA Oct 2019'!N3=""),IF(($C$5*F9/'WA Oct 2019'!AR3&lt;'WA Oct 2019'!M3+'WA Oct 2019'!L3),(0),(($C$5*F9/'WA Oct 2019'!AR3-('WA Oct 2019'!M3+'WA Oct 2019'!L3))*'WA Oct 2019'!AE3/100))*'WA Oct 2019'!AR3,IF(AND('WA Oct 2019'!L3&gt;0,'WA Oct 2019'!M3=""&gt;0),IF(($C$5*F9/'WA Oct 2019'!AR3&lt;'WA Oct 2019'!L3),(0),($C$5*F9/'WA Oct 2019'!AR3-'WA Oct 2019'!L3)*'WA Oct 2019'!AD3/100)*'WA Oct 2019'!AR3,0)))))</f>
        <v>0</v>
      </c>
      <c r="K9" s="162">
        <f t="shared" ref="K9:K12" si="3">SUM(G9:J9)</f>
        <v>3490.9090909090905</v>
      </c>
      <c r="L9" s="187">
        <f t="shared" ref="L9:L12" si="4">K9+D9</f>
        <v>3623.0722727272723</v>
      </c>
      <c r="M9" s="122">
        <f t="shared" ref="M9:M12" si="5">L9*1.1</f>
        <v>3985.3795</v>
      </c>
      <c r="N9" s="123">
        <f>'WA Oct 2019'!AT3</f>
        <v>0</v>
      </c>
      <c r="O9" s="123">
        <f>'WA Oct 2019'!AU3</f>
        <v>45</v>
      </c>
      <c r="P9" s="123">
        <f>'WA Oct 2019'!AV3</f>
        <v>0</v>
      </c>
      <c r="Q9" s="123">
        <f>'WA Oct 2019'!AW3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2052.1631818181813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2052.1631818181813</v>
      </c>
      <c r="V9" s="122">
        <f t="shared" si="1"/>
        <v>2257.3794999999996</v>
      </c>
      <c r="W9" s="122">
        <f t="shared" si="1"/>
        <v>2257.3794999999996</v>
      </c>
      <c r="X9" s="132">
        <f>'WA Oct 2019'!BF3</f>
        <v>0</v>
      </c>
      <c r="Y9" s="133" t="str">
        <f>'WA Oct 2019'!BG3</f>
        <v>n</v>
      </c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</row>
    <row r="10" spans="1:71" ht="20" customHeight="1" thickBot="1" x14ac:dyDescent="0.25">
      <c r="A10" s="282"/>
      <c r="B10" s="65" t="str">
        <f>'WA Oct 2019'!F4</f>
        <v>Origin</v>
      </c>
      <c r="C10" s="65" t="str">
        <f>'WA Oct 2019'!G4</f>
        <v>Business Flexi</v>
      </c>
      <c r="D10" s="95">
        <f>365*'WA Oct 2019'!H4/100</f>
        <v>63.400500000000001</v>
      </c>
      <c r="E10" s="185">
        <f>IF('WA Oct 2019'!AQ4=3,0.5,IF('WA Oct 2019'!AQ4=2,0.33,0))</f>
        <v>0.5</v>
      </c>
      <c r="F10" s="185">
        <f t="shared" si="2"/>
        <v>0.5</v>
      </c>
      <c r="G10" s="95">
        <f>IF('WA Oct 2019'!K4="",($C$5*E10/'WA Oct 2019'!AQ4*'WA Oct 2019'!W4/100)*'WA Oct 2019'!AQ4,IF($C$5*E10/'WA Oct 2019'!AQ4&gt;='WA Oct 2019'!L4,('WA Oct 2019'!L4*'WA Oct 2019'!W4/100)*'WA Oct 2019'!AQ4,($C$5*E10/'WA Oct 2019'!AQ4*'WA Oct 2019'!W4/100)*'WA Oct 2019'!AQ4))</f>
        <v>1745.0000000000002</v>
      </c>
      <c r="H10" s="95">
        <f>IF(AND('WA Oct 2019'!P4&gt;0,'WA Oct 2019'!O4&gt;0),IF(($C$5*E10/'WA Oct 2019'!AQ4&lt;SUM('WA Oct 2019'!L4:P4)),(0),($C$5*E10/'WA Oct 2019'!AQ4-SUM('WA Oct 2019'!L4:P4))*'WA Oct 2019'!AB4/100)* 'WA Oct 2019'!AQ4,IF(AND('WA Oct 2019'!O4&gt;0,'WA Oct 2019'!P4=""),IF(($C$5*E10/'WA Oct 2019'!AQ4&lt; SUM('WA Oct 2019'!L4:O4)),(0),($C$5*E10/'WA Oct 2019'!AQ4-SUM('WA Oct 2019'!L4:O4))*'WA Oct 2019'!AA4/100)* 'WA Oct 2019'!AQ4,IF(AND('WA Oct 2019'!N4&gt;0,'WA Oct 2019'!O4=""),IF(($C$5*E10/'WA Oct 2019'!AQ4&lt; SUM('WA Oct 2019'!L4:N4)),(0),($C$5*E10/'WA Oct 2019'!AQ4-SUM('WA Oct 2019'!L4:N4))*'WA Oct 2019'!Z4/100)* 'WA Oct 2019'!AQ4,IF(AND('WA Oct 2019'!M4&gt;0,'WA Oct 2019'!N4=""),IF(($C$5*E10/'WA Oct 2019'!AQ4&lt;'WA Oct 2019'!M4+'WA Oct 2019'!L4),(0),(($C$5*E10/'WA Oct 2019'!AQ4-('WA Oct 2019'!M4+'WA Oct 2019'!L4))*'WA Oct 2019'!Y4/100))*'WA Oct 2019'!AQ4,IF(AND('WA Oct 2019'!L4&gt;0,'WA Oct 2019'!M4=""&gt;0),IF(($C$5*E10/'WA Oct 2019'!AQ4&lt;'WA Oct 2019'!L4),(0),($C$5*E10/'WA Oct 2019'!AQ4-'WA Oct 2019'!L4)*'WA Oct 2019'!X4/100)*'WA Oct 2019'!AQ4,0)))))</f>
        <v>0</v>
      </c>
      <c r="I10" s="95">
        <f>IF('WA Oct 2019'!K4="",($C$5*F10/'WA Oct 2019'!AR4*'WA Oct 2019'!AC4/100)*'WA Oct 2019'!AR4,IF($C$5*F10/'WA Oct 2019'!AR4&gt;='WA Oct 2019'!L4,('WA Oct 2019'!L4*'WA Oct 2019'!AC4/100)*'WA Oct 2019'!AR4,($C$5*F10/'WA Oct 2019'!AR4*'WA Oct 2019'!AC4/100)*'WA Oct 2019'!AR4))</f>
        <v>1745.0000000000002</v>
      </c>
      <c r="J10" s="95">
        <f>IF(AND('WA Oct 2019'!P4&gt;0,'WA Oct 2019'!O4&gt;0),IF(($C$5*F10/'WA Oct 2019'!AR4&lt;SUM('WA Oct 2019'!L4:P4)),(0),($C$5*F10/'WA Oct 2019'!AR4-SUM('WA Oct 2019'!L4:P4))*'WA Oct 2019'!AB4/100)* 'WA Oct 2019'!AR4,IF(AND('WA Oct 2019'!O4&gt;0,'WA Oct 2019'!P4=""),IF(($C$5*F10/'WA Oct 2019'!AR4&lt; SUM('WA Oct 2019'!L4:O4)),(0),($C$5*F10/'WA Oct 2019'!AR4-SUM('WA Oct 2019'!L4:O4))*'WA Oct 2019'!AG4/100)* 'WA Oct 2019'!AR4,IF(AND('WA Oct 2019'!N4&gt;0,'WA Oct 2019'!O4=""),IF(($C$5*F10/'WA Oct 2019'!AR4&lt; SUM('WA Oct 2019'!L4:N4)),(0),($C$5*F10/'WA Oct 2019'!AR4-SUM('WA Oct 2019'!L4:N4))*'WA Oct 2019'!AF4/100)* 'WA Oct 2019'!AR4,IF(AND('WA Oct 2019'!M4&gt;0,'WA Oct 2019'!N4=""),IF(($C$5*F10/'WA Oct 2019'!AR4&lt;'WA Oct 2019'!M4+'WA Oct 2019'!L4),(0),(($C$5*F10/'WA Oct 2019'!AR4-('WA Oct 2019'!M4+'WA Oct 2019'!L4))*'WA Oct 2019'!AE4/100))*'WA Oct 2019'!AR4,IF(AND('WA Oct 2019'!L4&gt;0,'WA Oct 2019'!M4=""&gt;0),IF(($C$5*F10/'WA Oct 2019'!AR4&lt;'WA Oct 2019'!L4),(0),($C$5*F10/'WA Oct 2019'!AR4-'WA Oct 2019'!L4)*'WA Oct 2019'!AD4/100)*'WA Oct 2019'!AR4,0)))))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Oct 2019'!AT4</f>
        <v>0</v>
      </c>
      <c r="O10" s="98">
        <f>'WA Oct 2019'!AU4</f>
        <v>30</v>
      </c>
      <c r="P10" s="98">
        <f>'WA Oct 2019'!AV4</f>
        <v>0</v>
      </c>
      <c r="Q10" s="98">
        <f>'WA Oct 2019'!AW4</f>
        <v>0</v>
      </c>
      <c r="R10" s="194" t="str">
        <f t="shared" ref="R10:R12" si="6">IF(SUM(N10:Q10)=0,"No discount",IF(N10&gt;0,"Guaranteed off bill",IF(O10&gt;0,"Guaranteed off usage",IF(P10&gt;0,"Pay-on-time off bill","Pay-on-time off usage"))))</f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Oct 2019'!BF4</f>
        <v>0</v>
      </c>
      <c r="Y10" s="135" t="str">
        <f>'WA Oct 2019'!BG4</f>
        <v>n</v>
      </c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</row>
    <row r="11" spans="1:71" ht="20" customHeight="1" thickTop="1" thickBot="1" x14ac:dyDescent="0.25">
      <c r="A11" s="128" t="str">
        <f>'WA Oct 2019'!D5</f>
        <v>Albany</v>
      </c>
      <c r="B11" s="65" t="str">
        <f>'WA Oct 2019'!F5</f>
        <v>Alinta Energy</v>
      </c>
      <c r="C11" s="65" t="str">
        <f>'WA Oct 2019'!G5</f>
        <v>Business</v>
      </c>
      <c r="D11" s="95">
        <f>365*'WA Oct 2019'!H5/100</f>
        <v>148.98636363636362</v>
      </c>
      <c r="E11" s="185">
        <f>IF('WA Oct 2019'!AQ5=3,0.5,IF('WA Oct 2019'!AQ5=2,0.33,0))</f>
        <v>0.5</v>
      </c>
      <c r="F11" s="185">
        <f t="shared" si="2"/>
        <v>0.5</v>
      </c>
      <c r="G11" s="96">
        <f>IF('WA Oct 2019'!K5="",($C$5*E11/'WA Oct 2019'!AQ5*'WA Oct 2019'!W5/100)*'WA Oct 2019'!AQ5,IF($C$5*E11/'WA Oct 2019'!AQ5&gt;='WA Oct 2019'!L5,('WA Oct 2019'!L5*'WA Oct 2019'!W5/100)*'WA Oct 2019'!AQ5,($C$5*E11/'WA Oct 2019'!AQ5*'WA Oct 2019'!W5/100)*'WA Oct 2019'!AQ5))</f>
        <v>2177.2727272727275</v>
      </c>
      <c r="H11" s="96">
        <f>IF(AND('WA Oct 2019'!P5&gt;0,'WA Oct 2019'!O5&gt;0),IF(($C$5*E11/'WA Oct 2019'!AQ5&lt;SUM('WA Oct 2019'!L5:P5)),(0),($C$5*E11/'WA Oct 2019'!AQ5-SUM('WA Oct 2019'!L5:P5))*'WA Oct 2019'!AB5/100)* 'WA Oct 2019'!AQ5,IF(AND('WA Oct 2019'!O5&gt;0,'WA Oct 2019'!P5=""),IF(($C$5*E11/'WA Oct 2019'!AQ5&lt; SUM('WA Oct 2019'!L5:O5)),(0),($C$5*E11/'WA Oct 2019'!AQ5-SUM('WA Oct 2019'!L5:O5))*'WA Oct 2019'!AA5/100)* 'WA Oct 2019'!AQ5,IF(AND('WA Oct 2019'!N5&gt;0,'WA Oct 2019'!O5=""),IF(($C$5*E11/'WA Oct 2019'!AQ5&lt; SUM('WA Oct 2019'!L5:N5)),(0),($C$5*E11/'WA Oct 2019'!AQ5-SUM('WA Oct 2019'!L5:N5))*'WA Oct 2019'!Z5/100)* 'WA Oct 2019'!AQ5,IF(AND('WA Oct 2019'!M5&gt;0,'WA Oct 2019'!N5=""),IF(($C$5*E11/'WA Oct 2019'!AQ5&lt;'WA Oct 2019'!M5+'WA Oct 2019'!L5),(0),(($C$5*E11/'WA Oct 2019'!AQ5-('WA Oct 2019'!M5+'WA Oct 2019'!L5))*'WA Oct 2019'!Y5/100))*'WA Oct 2019'!AQ5,IF(AND('WA Oct 2019'!L5&gt;0,'WA Oct 2019'!M5=""&gt;0),IF(($C$5*E11/'WA Oct 2019'!AQ5&lt;'WA Oct 2019'!L5),(0),($C$5*E11/'WA Oct 2019'!AQ5-'WA Oct 2019'!L5)*'WA Oct 2019'!X5/100)*'WA Oct 2019'!AQ5,0)))))</f>
        <v>0</v>
      </c>
      <c r="I11" s="96">
        <f>IF('WA Oct 2019'!K5="",($C$5*F11/'WA Oct 2019'!AR5*'WA Oct 2019'!AC5/100)*'WA Oct 2019'!AR5,IF($C$5*F11/'WA Oct 2019'!AR5&gt;='WA Oct 2019'!L5,('WA Oct 2019'!L5*'WA Oct 2019'!AC5/100)*'WA Oct 2019'!AR5,($C$5*F11/'WA Oct 2019'!AR5*'WA Oct 2019'!AC5/100)*'WA Oct 2019'!AR5))</f>
        <v>2177.2727272727275</v>
      </c>
      <c r="J11" s="96">
        <f>IF(AND('WA Oct 2019'!P5&gt;0,'WA Oct 2019'!O5&gt;0),IF(($C$5*F11/'WA Oct 2019'!AR5&lt;SUM('WA Oct 2019'!L5:P5)),(0),($C$5*F11/'WA Oct 2019'!AR5-SUM('WA Oct 2019'!L5:P5))*'WA Oct 2019'!AB5/100)* 'WA Oct 2019'!AR5,IF(AND('WA Oct 2019'!O5&gt;0,'WA Oct 2019'!P5=""),IF(($C$5*F11/'WA Oct 2019'!AR5&lt; SUM('WA Oct 2019'!L5:O5)),(0),($C$5*F11/'WA Oct 2019'!AR5-SUM('WA Oct 2019'!L5:O5))*'WA Oct 2019'!AG5/100)* 'WA Oct 2019'!AR5,IF(AND('WA Oct 2019'!N5&gt;0,'WA Oct 2019'!O5=""),IF(($C$5*F11/'WA Oct 2019'!AR5&lt; SUM('WA Oct 2019'!L5:N5)),(0),($C$5*F11/'WA Oct 2019'!AR5-SUM('WA Oct 2019'!L5:N5))*'WA Oct 2019'!AF5/100)* 'WA Oct 2019'!AR5,IF(AND('WA Oct 2019'!M5&gt;0,'WA Oct 2019'!N5=""),IF(($C$5*F11/'WA Oct 2019'!AR5&lt;'WA Oct 2019'!M5+'WA Oct 2019'!L5),(0),(($C$5*F11/'WA Oct 2019'!AR5-('WA Oct 2019'!M5+'WA Oct 2019'!L5))*'WA Oct 2019'!AE5/100))*'WA Oct 2019'!AR5,IF(AND('WA Oct 2019'!L5&gt;0,'WA Oct 2019'!M5=""&gt;0),IF(($C$5*F11/'WA Oct 2019'!AR5&lt;'WA Oct 2019'!L5),(0),($C$5*F11/'WA Oct 2019'!AR5-'WA Oct 2019'!L5)*'WA Oct 2019'!AD5/100)*'WA Oct 2019'!AR5,0)))))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Oct 2019'!AT5</f>
        <v>0</v>
      </c>
      <c r="O11" s="98">
        <f>'WA Oct 2019'!AU5</f>
        <v>0</v>
      </c>
      <c r="P11" s="98">
        <f>'WA Oct 2019'!AV5</f>
        <v>0</v>
      </c>
      <c r="Q11" s="98">
        <f>'WA Oct 2019'!AW5</f>
        <v>0</v>
      </c>
      <c r="R11" s="194" t="str">
        <f t="shared" si="6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Oct 2019'!BF5</f>
        <v>0</v>
      </c>
      <c r="Y11" s="135" t="str">
        <f>'WA Oct 2019'!BG5</f>
        <v>n</v>
      </c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</row>
    <row r="12" spans="1:71" ht="20" customHeight="1" thickTop="1" thickBot="1" x14ac:dyDescent="0.25">
      <c r="A12" s="129" t="str">
        <f>'WA Oct 2019'!D6</f>
        <v>Kalgoorlie</v>
      </c>
      <c r="B12" s="103" t="str">
        <f>'WA Oct 2019'!F6</f>
        <v>Alinta Energy</v>
      </c>
      <c r="C12" s="103" t="str">
        <f>'WA Oct 2019'!G6</f>
        <v>Business</v>
      </c>
      <c r="D12" s="104">
        <f>365*'WA Oct 2019'!H6/100</f>
        <v>233.46727272727273</v>
      </c>
      <c r="E12" s="186">
        <f>IF('WA Oct 2019'!AQ6=3,0.5,IF('WA Oct 2019'!AQ6=2,0.33,0))</f>
        <v>0.5</v>
      </c>
      <c r="F12" s="186">
        <f t="shared" si="2"/>
        <v>0.5</v>
      </c>
      <c r="G12" s="106">
        <f>IF('WA Oct 2019'!K6="",($C$5*E12/'WA Oct 2019'!AQ6*'WA Oct 2019'!W6/100)*'WA Oct 2019'!AQ6,IF($C$5*E12/'WA Oct 2019'!AQ6&gt;='WA Oct 2019'!L6,('WA Oct 2019'!L6*'WA Oct 2019'!W6/100)*'WA Oct 2019'!AQ6,($C$5*E12/'WA Oct 2019'!AQ6*'WA Oct 2019'!W6/100)*'WA Oct 2019'!AQ6))</f>
        <v>1581.8181818181818</v>
      </c>
      <c r="H12" s="106">
        <f>IF(AND('WA Oct 2019'!P6&gt;0,'WA Oct 2019'!O6&gt;0),IF(($C$5*E12/'WA Oct 2019'!AQ6&lt;SUM('WA Oct 2019'!L6:P6)),(0),($C$5*E12/'WA Oct 2019'!AQ6-SUM('WA Oct 2019'!L6:P6))*'WA Oct 2019'!AB6/100)* 'WA Oct 2019'!AQ6,IF(AND('WA Oct 2019'!O6&gt;0,'WA Oct 2019'!P6=""),IF(($C$5*E12/'WA Oct 2019'!AQ6&lt; SUM('WA Oct 2019'!L6:O6)),(0),($C$5*E12/'WA Oct 2019'!AQ6-SUM('WA Oct 2019'!L6:O6))*'WA Oct 2019'!AA6/100)* 'WA Oct 2019'!AQ6,IF(AND('WA Oct 2019'!N6&gt;0,'WA Oct 2019'!O6=""),IF(($C$5*E12/'WA Oct 2019'!AQ6&lt; SUM('WA Oct 2019'!L6:N6)),(0),($C$5*E12/'WA Oct 2019'!AQ6-SUM('WA Oct 2019'!L6:N6))*'WA Oct 2019'!Z6/100)* 'WA Oct 2019'!AQ6,IF(AND('WA Oct 2019'!M6&gt;0,'WA Oct 2019'!N6=""),IF(($C$5*E12/'WA Oct 2019'!AQ6&lt;'WA Oct 2019'!M6+'WA Oct 2019'!L6),(0),(($C$5*E12/'WA Oct 2019'!AQ6-('WA Oct 2019'!M6+'WA Oct 2019'!L6))*'WA Oct 2019'!Y6/100))*'WA Oct 2019'!AQ6,IF(AND('WA Oct 2019'!L6&gt;0,'WA Oct 2019'!M6=""&gt;0),IF(($C$5*E12/'WA Oct 2019'!AQ6&lt;'WA Oct 2019'!L6),(0),($C$5*E12/'WA Oct 2019'!AQ6-'WA Oct 2019'!L6)*'WA Oct 2019'!X6/100)*'WA Oct 2019'!AQ6,0)))))</f>
        <v>0</v>
      </c>
      <c r="I12" s="106">
        <f>IF('WA Oct 2019'!K6="",($C$5*F12/'WA Oct 2019'!AR6*'WA Oct 2019'!AC6/100)*'WA Oct 2019'!AR6,IF($C$5*F12/'WA Oct 2019'!AR6&gt;='WA Oct 2019'!L6,('WA Oct 2019'!L6*'WA Oct 2019'!AC6/100)*'WA Oct 2019'!AR6,($C$5*F12/'WA Oct 2019'!AR6*'WA Oct 2019'!AC6/100)*'WA Oct 2019'!AR6))</f>
        <v>1581.8181818181818</v>
      </c>
      <c r="J12" s="106">
        <f>IF(AND('WA Oct 2019'!P6&gt;0,'WA Oct 2019'!O6&gt;0),IF(($C$5*F12/'WA Oct 2019'!AR6&lt;SUM('WA Oct 2019'!L6:P6)),(0),($C$5*F12/'WA Oct 2019'!AR6-SUM('WA Oct 2019'!L6:P6))*'WA Oct 2019'!AB6/100)* 'WA Oct 2019'!AR6,IF(AND('WA Oct 2019'!O6&gt;0,'WA Oct 2019'!P6=""),IF(($C$5*F12/'WA Oct 2019'!AR6&lt; SUM('WA Oct 2019'!L6:O6)),(0),($C$5*F12/'WA Oct 2019'!AR6-SUM('WA Oct 2019'!L6:O6))*'WA Oct 2019'!AG6/100)* 'WA Oct 2019'!AR6,IF(AND('WA Oct 2019'!N6&gt;0,'WA Oct 2019'!O6=""),IF(($C$5*F12/'WA Oct 2019'!AR6&lt; SUM('WA Oct 2019'!L6:N6)),(0),($C$5*F12/'WA Oct 2019'!AR6-SUM('WA Oct 2019'!L6:N6))*'WA Oct 2019'!AF6/100)* 'WA Oct 2019'!AR6,IF(AND('WA Oct 2019'!M6&gt;0,'WA Oct 2019'!N6=""),IF(($C$5*F12/'WA Oct 2019'!AR6&lt;'WA Oct 2019'!M6+'WA Oct 2019'!L6),(0),(($C$5*F12/'WA Oct 2019'!AR6-('WA Oct 2019'!M6+'WA Oct 2019'!L6))*'WA Oct 2019'!AE6/100))*'WA Oct 2019'!AR6,IF(AND('WA Oct 2019'!L6&gt;0,'WA Oct 2019'!M6=""&gt;0),IF(($C$5*F12/'WA Oct 2019'!AR6&lt;'WA Oct 2019'!L6),(0),($C$5*F12/'WA Oct 2019'!AR6-'WA Oct 2019'!L6)*'WA Oct 2019'!AD6/100)*'WA Oct 2019'!AR6,0)))))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Oct 2019'!AT6</f>
        <v>0</v>
      </c>
      <c r="O12" s="108">
        <f>'WA Oct 2019'!AU6</f>
        <v>0</v>
      </c>
      <c r="P12" s="108">
        <f>'WA Oct 2019'!AV6</f>
        <v>0</v>
      </c>
      <c r="Q12" s="108">
        <f>'WA Oct 2019'!AW6</f>
        <v>0</v>
      </c>
      <c r="R12" s="195" t="str">
        <f t="shared" si="6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Oct 2019'!BF6</f>
        <v>0</v>
      </c>
      <c r="Y12" s="137" t="str">
        <f>'WA Oct 2019'!BG6</f>
        <v>n</v>
      </c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</row>
    <row r="13" spans="1:71" x14ac:dyDescent="0.2"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</row>
    <row r="14" spans="1:71" x14ac:dyDescent="0.2"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</row>
    <row r="15" spans="1:71" x14ac:dyDescent="0.2"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</row>
    <row r="16" spans="1:71" x14ac:dyDescent="0.2"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</row>
    <row r="17" spans="26:71" x14ac:dyDescent="0.2"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</row>
    <row r="18" spans="26:71" x14ac:dyDescent="0.2"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</row>
    <row r="19" spans="26:71" x14ac:dyDescent="0.2"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</row>
    <row r="20" spans="26:71" x14ac:dyDescent="0.2"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</row>
    <row r="21" spans="26:71" x14ac:dyDescent="0.2"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</row>
    <row r="22" spans="26:71" x14ac:dyDescent="0.2"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</row>
    <row r="23" spans="26:71" x14ac:dyDescent="0.2"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</row>
    <row r="24" spans="26:71" x14ac:dyDescent="0.2"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</row>
    <row r="25" spans="26:71" x14ac:dyDescent="0.2"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</row>
    <row r="26" spans="26:71" x14ac:dyDescent="0.2"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</row>
    <row r="27" spans="26:71" x14ac:dyDescent="0.2"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</row>
    <row r="28" spans="26:71" x14ac:dyDescent="0.2"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</row>
    <row r="29" spans="26:71" x14ac:dyDescent="0.2"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</row>
    <row r="30" spans="26:71" x14ac:dyDescent="0.2"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</row>
    <row r="31" spans="26:71" x14ac:dyDescent="0.2"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</row>
    <row r="32" spans="26:71" x14ac:dyDescent="0.2"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</row>
    <row r="33" spans="26:71" x14ac:dyDescent="0.2"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</row>
    <row r="34" spans="26:71" x14ac:dyDescent="0.2"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</row>
    <row r="35" spans="26:71" x14ac:dyDescent="0.2"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</row>
    <row r="36" spans="26:71" x14ac:dyDescent="0.2"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</row>
    <row r="37" spans="26:71" x14ac:dyDescent="0.2"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</row>
    <row r="38" spans="26:71" x14ac:dyDescent="0.2"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</row>
    <row r="39" spans="26:71" x14ac:dyDescent="0.2"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2"/>
      <c r="BJ39" s="142"/>
      <c r="BK39" s="142"/>
      <c r="BL39" s="142"/>
      <c r="BM39" s="142"/>
      <c r="BN39" s="142"/>
      <c r="BO39" s="142"/>
      <c r="BP39" s="142"/>
      <c r="BQ39" s="142"/>
      <c r="BR39" s="142"/>
      <c r="BS39" s="142"/>
    </row>
    <row r="40" spans="26:71" x14ac:dyDescent="0.2"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</row>
    <row r="41" spans="26:71" x14ac:dyDescent="0.2"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</row>
    <row r="42" spans="26:71" x14ac:dyDescent="0.2"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</row>
    <row r="43" spans="26:71" x14ac:dyDescent="0.2"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</row>
    <row r="44" spans="26:71" x14ac:dyDescent="0.2"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</row>
    <row r="45" spans="26:71" x14ac:dyDescent="0.2"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</row>
    <row r="46" spans="26:71" x14ac:dyDescent="0.2"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</row>
    <row r="47" spans="26:71" x14ac:dyDescent="0.2"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</row>
    <row r="48" spans="26:71" x14ac:dyDescent="0.2"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</row>
    <row r="49" spans="26:71" x14ac:dyDescent="0.2"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  <c r="BP49" s="142"/>
      <c r="BQ49" s="142"/>
      <c r="BR49" s="142"/>
      <c r="BS49" s="142"/>
    </row>
    <row r="50" spans="26:71" x14ac:dyDescent="0.2"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</row>
    <row r="51" spans="26:71" x14ac:dyDescent="0.2"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  <c r="BP51" s="142"/>
      <c r="BQ51" s="142"/>
      <c r="BR51" s="142"/>
      <c r="BS51" s="142"/>
    </row>
    <row r="52" spans="26:71" x14ac:dyDescent="0.2"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</row>
    <row r="53" spans="26:71" x14ac:dyDescent="0.2"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  <c r="BK53" s="142"/>
      <c r="BL53" s="142"/>
      <c r="BM53" s="142"/>
      <c r="BN53" s="142"/>
      <c r="BO53" s="142"/>
      <c r="BP53" s="142"/>
      <c r="BQ53" s="142"/>
      <c r="BR53" s="142"/>
      <c r="BS53" s="142"/>
    </row>
    <row r="54" spans="26:71" x14ac:dyDescent="0.2"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</row>
    <row r="55" spans="26:71" x14ac:dyDescent="0.2"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</row>
    <row r="56" spans="26:71" x14ac:dyDescent="0.2"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</row>
    <row r="57" spans="26:71" x14ac:dyDescent="0.2"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</row>
    <row r="58" spans="26:71" x14ac:dyDescent="0.2"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</row>
    <row r="59" spans="26:71" x14ac:dyDescent="0.2"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</row>
    <row r="60" spans="26:71" x14ac:dyDescent="0.2"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</row>
    <row r="61" spans="26:71" x14ac:dyDescent="0.2"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</row>
    <row r="62" spans="26:71" x14ac:dyDescent="0.2"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</row>
    <row r="63" spans="26:71" x14ac:dyDescent="0.2"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</row>
    <row r="64" spans="26:71" x14ac:dyDescent="0.2"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</row>
    <row r="65" spans="26:71" x14ac:dyDescent="0.2"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</row>
    <row r="66" spans="26:71" x14ac:dyDescent="0.2"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</row>
    <row r="67" spans="26:71" x14ac:dyDescent="0.2"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</row>
    <row r="68" spans="26:71" x14ac:dyDescent="0.2"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</row>
    <row r="69" spans="26:71" x14ac:dyDescent="0.2"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/>
      <c r="BI69" s="142"/>
      <c r="BJ69" s="142"/>
      <c r="BK69" s="142"/>
      <c r="BL69" s="142"/>
      <c r="BM69" s="142"/>
      <c r="BN69" s="142"/>
      <c r="BO69" s="142"/>
      <c r="BP69" s="142"/>
      <c r="BQ69" s="142"/>
      <c r="BR69" s="142"/>
      <c r="BS69" s="142"/>
    </row>
    <row r="70" spans="26:71" x14ac:dyDescent="0.2"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</row>
    <row r="71" spans="26:71" x14ac:dyDescent="0.2"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</row>
    <row r="72" spans="26:71" x14ac:dyDescent="0.2"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  <c r="BP72" s="142"/>
      <c r="BQ72" s="142"/>
      <c r="BR72" s="142"/>
      <c r="BS72" s="142"/>
    </row>
    <row r="73" spans="26:71" x14ac:dyDescent="0.2"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  <c r="BP73" s="142"/>
      <c r="BQ73" s="142"/>
      <c r="BR73" s="142"/>
      <c r="BS73" s="142"/>
    </row>
    <row r="74" spans="26:71" x14ac:dyDescent="0.2"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</row>
    <row r="75" spans="26:71" x14ac:dyDescent="0.2"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</row>
    <row r="76" spans="26:71" x14ac:dyDescent="0.2"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  <c r="BP76" s="142"/>
      <c r="BQ76" s="142"/>
      <c r="BR76" s="142"/>
      <c r="BS76" s="142"/>
    </row>
    <row r="77" spans="26:71" x14ac:dyDescent="0.2"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  <c r="BP77" s="142"/>
      <c r="BQ77" s="142"/>
      <c r="BR77" s="142"/>
      <c r="BS77" s="142"/>
    </row>
    <row r="78" spans="26:71" x14ac:dyDescent="0.2"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</row>
    <row r="79" spans="26:71" x14ac:dyDescent="0.2"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</row>
    <row r="80" spans="26:71" x14ac:dyDescent="0.2"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</row>
    <row r="81" spans="26:71" x14ac:dyDescent="0.2"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42"/>
      <c r="BR81" s="142"/>
      <c r="BS81" s="142"/>
    </row>
    <row r="82" spans="26:71" x14ac:dyDescent="0.2"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  <c r="BI82" s="142"/>
      <c r="BJ82" s="142"/>
      <c r="BK82" s="142"/>
      <c r="BL82" s="142"/>
      <c r="BM82" s="142"/>
      <c r="BN82" s="142"/>
      <c r="BO82" s="142"/>
      <c r="BP82" s="142"/>
      <c r="BQ82" s="142"/>
      <c r="BR82" s="142"/>
      <c r="BS82" s="142"/>
    </row>
    <row r="83" spans="26:71" x14ac:dyDescent="0.2"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  <c r="BI83" s="142"/>
      <c r="BJ83" s="142"/>
      <c r="BK83" s="142"/>
      <c r="BL83" s="142"/>
      <c r="BM83" s="142"/>
      <c r="BN83" s="142"/>
      <c r="BO83" s="142"/>
      <c r="BP83" s="142"/>
      <c r="BQ83" s="142"/>
      <c r="BR83" s="142"/>
      <c r="BS83" s="142"/>
    </row>
    <row r="84" spans="26:71" x14ac:dyDescent="0.2"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</row>
    <row r="85" spans="26:71" x14ac:dyDescent="0.2"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</row>
    <row r="86" spans="26:71" x14ac:dyDescent="0.2"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</row>
    <row r="87" spans="26:71" x14ac:dyDescent="0.2"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</row>
    <row r="88" spans="26:71" x14ac:dyDescent="0.2"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</row>
    <row r="89" spans="26:71" x14ac:dyDescent="0.2"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</row>
    <row r="90" spans="26:71" x14ac:dyDescent="0.2"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</row>
    <row r="91" spans="26:71" x14ac:dyDescent="0.2"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  <c r="BI91" s="142"/>
      <c r="BJ91" s="142"/>
      <c r="BK91" s="142"/>
      <c r="BL91" s="142"/>
      <c r="BM91" s="142"/>
      <c r="BN91" s="142"/>
      <c r="BO91" s="142"/>
      <c r="BP91" s="142"/>
      <c r="BQ91" s="142"/>
      <c r="BR91" s="142"/>
      <c r="BS91" s="142"/>
    </row>
    <row r="92" spans="26:71" x14ac:dyDescent="0.2"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  <c r="BP92" s="142"/>
      <c r="BQ92" s="142"/>
      <c r="BR92" s="142"/>
      <c r="BS92" s="142"/>
    </row>
    <row r="93" spans="26:71" x14ac:dyDescent="0.2"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</row>
    <row r="94" spans="26:71" x14ac:dyDescent="0.2"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</row>
    <row r="95" spans="26:71" x14ac:dyDescent="0.2"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</row>
    <row r="96" spans="26:71" x14ac:dyDescent="0.2"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  <c r="BP96" s="142"/>
      <c r="BQ96" s="142"/>
      <c r="BR96" s="142"/>
      <c r="BS96" s="142"/>
    </row>
    <row r="97" spans="26:71" x14ac:dyDescent="0.2"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42"/>
      <c r="BR97" s="142"/>
      <c r="BS97" s="142"/>
    </row>
    <row r="98" spans="26:71" x14ac:dyDescent="0.2"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  <c r="BP98" s="142"/>
      <c r="BQ98" s="142"/>
      <c r="BR98" s="142"/>
      <c r="BS98" s="142"/>
    </row>
    <row r="99" spans="26:71" x14ac:dyDescent="0.2"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42"/>
      <c r="BM99" s="142"/>
      <c r="BN99" s="142"/>
      <c r="BO99" s="142"/>
      <c r="BP99" s="142"/>
      <c r="BQ99" s="142"/>
      <c r="BR99" s="142"/>
      <c r="BS99" s="142"/>
    </row>
    <row r="100" spans="26:71" x14ac:dyDescent="0.2"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</row>
    <row r="101" spans="26:71" x14ac:dyDescent="0.2"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</row>
    <row r="102" spans="26:71" x14ac:dyDescent="0.2"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</row>
    <row r="103" spans="26:71" x14ac:dyDescent="0.2"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</row>
    <row r="104" spans="26:71" x14ac:dyDescent="0.2"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</row>
    <row r="105" spans="26:71" x14ac:dyDescent="0.2"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</row>
    <row r="106" spans="26:71" x14ac:dyDescent="0.2"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</row>
    <row r="107" spans="26:71" x14ac:dyDescent="0.2"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</row>
    <row r="108" spans="26:71" x14ac:dyDescent="0.2"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</row>
    <row r="109" spans="26:71" x14ac:dyDescent="0.2"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</row>
    <row r="110" spans="26:71" x14ac:dyDescent="0.2"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</row>
    <row r="111" spans="26:71" x14ac:dyDescent="0.2"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</row>
    <row r="112" spans="26:71" x14ac:dyDescent="0.2"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</row>
    <row r="113" spans="26:71" x14ac:dyDescent="0.2"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</row>
    <row r="114" spans="26:71" x14ac:dyDescent="0.2"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</row>
    <row r="115" spans="26:71" x14ac:dyDescent="0.2"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</row>
    <row r="116" spans="26:71" x14ac:dyDescent="0.2"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</row>
    <row r="117" spans="26:71" x14ac:dyDescent="0.2"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</row>
    <row r="118" spans="26:71" x14ac:dyDescent="0.2"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  <c r="BP118" s="142"/>
      <c r="BQ118" s="142"/>
      <c r="BR118" s="142"/>
      <c r="BS118" s="142"/>
    </row>
    <row r="119" spans="26:71" x14ac:dyDescent="0.2"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</row>
    <row r="120" spans="26:71" x14ac:dyDescent="0.2"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  <c r="BP120" s="142"/>
      <c r="BQ120" s="142"/>
      <c r="BR120" s="142"/>
      <c r="BS120" s="142"/>
    </row>
    <row r="121" spans="26:71" x14ac:dyDescent="0.2"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</row>
    <row r="122" spans="26:71" x14ac:dyDescent="0.2"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2"/>
      <c r="BR122" s="142"/>
      <c r="BS122" s="142"/>
    </row>
    <row r="123" spans="26:71" x14ac:dyDescent="0.2"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  <c r="BK123" s="142"/>
      <c r="BL123" s="142"/>
      <c r="BM123" s="142"/>
      <c r="BN123" s="142"/>
      <c r="BO123" s="142"/>
      <c r="BP123" s="142"/>
      <c r="BQ123" s="142"/>
      <c r="BR123" s="142"/>
      <c r="BS123" s="142"/>
    </row>
    <row r="124" spans="26:71" x14ac:dyDescent="0.2"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  <c r="BP124" s="142"/>
      <c r="BQ124" s="142"/>
      <c r="BR124" s="142"/>
      <c r="BS124" s="142"/>
    </row>
    <row r="125" spans="26:71" x14ac:dyDescent="0.2"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42"/>
      <c r="BR125" s="142"/>
      <c r="BS125" s="142"/>
    </row>
    <row r="126" spans="26:71" x14ac:dyDescent="0.2"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  <c r="BP126" s="142"/>
      <c r="BQ126" s="142"/>
      <c r="BR126" s="142"/>
      <c r="BS126" s="142"/>
    </row>
    <row r="127" spans="26:71" x14ac:dyDescent="0.2"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  <c r="BP127" s="142"/>
      <c r="BQ127" s="142"/>
      <c r="BR127" s="142"/>
      <c r="BS127" s="142"/>
    </row>
    <row r="128" spans="26:71" x14ac:dyDescent="0.2"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  <c r="BP128" s="142"/>
      <c r="BQ128" s="142"/>
      <c r="BR128" s="142"/>
      <c r="BS128" s="142"/>
    </row>
    <row r="129" spans="26:71" x14ac:dyDescent="0.2"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  <c r="BI129" s="142"/>
      <c r="BJ129" s="142"/>
      <c r="BK129" s="142"/>
      <c r="BL129" s="142"/>
      <c r="BM129" s="142"/>
      <c r="BN129" s="142"/>
      <c r="BO129" s="142"/>
      <c r="BP129" s="142"/>
      <c r="BQ129" s="142"/>
      <c r="BR129" s="142"/>
      <c r="BS129" s="142"/>
    </row>
    <row r="130" spans="26:71" x14ac:dyDescent="0.2"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</row>
    <row r="131" spans="26:71" x14ac:dyDescent="0.2"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</row>
    <row r="132" spans="26:71" x14ac:dyDescent="0.2"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</row>
    <row r="133" spans="26:71" x14ac:dyDescent="0.2"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</row>
    <row r="134" spans="26:71" x14ac:dyDescent="0.2"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</row>
    <row r="135" spans="26:71" x14ac:dyDescent="0.2"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</row>
    <row r="136" spans="26:71" x14ac:dyDescent="0.2"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</row>
    <row r="137" spans="26:71" x14ac:dyDescent="0.2"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2"/>
      <c r="BR137" s="142"/>
      <c r="BS137" s="142"/>
    </row>
    <row r="138" spans="26:71" x14ac:dyDescent="0.2"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  <c r="BK138" s="142"/>
      <c r="BL138" s="142"/>
      <c r="BM138" s="142"/>
      <c r="BN138" s="142"/>
      <c r="BO138" s="142"/>
      <c r="BP138" s="142"/>
      <c r="BQ138" s="142"/>
      <c r="BR138" s="142"/>
      <c r="BS138" s="142"/>
    </row>
    <row r="139" spans="26:71" x14ac:dyDescent="0.2"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</row>
    <row r="140" spans="26:71" x14ac:dyDescent="0.2"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</row>
    <row r="141" spans="26:71" x14ac:dyDescent="0.2"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42"/>
      <c r="BR141" s="142"/>
      <c r="BS141" s="142"/>
    </row>
    <row r="142" spans="26:71" x14ac:dyDescent="0.2"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</row>
    <row r="143" spans="26:71" x14ac:dyDescent="0.2"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42"/>
      <c r="BR143" s="142"/>
      <c r="BS143" s="142"/>
    </row>
    <row r="144" spans="26:71" x14ac:dyDescent="0.2"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</row>
    <row r="145" spans="26:71" x14ac:dyDescent="0.2"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  <c r="BI145" s="142"/>
      <c r="BJ145" s="142"/>
      <c r="BK145" s="142"/>
      <c r="BL145" s="142"/>
      <c r="BM145" s="142"/>
      <c r="BN145" s="142"/>
      <c r="BO145" s="142"/>
      <c r="BP145" s="142"/>
      <c r="BQ145" s="142"/>
      <c r="BR145" s="142"/>
      <c r="BS145" s="142"/>
    </row>
    <row r="146" spans="26:71" x14ac:dyDescent="0.2"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</row>
    <row r="147" spans="26:71" x14ac:dyDescent="0.2"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  <c r="BP147" s="142"/>
      <c r="BQ147" s="142"/>
      <c r="BR147" s="142"/>
      <c r="BS147" s="142"/>
    </row>
    <row r="148" spans="26:71" x14ac:dyDescent="0.2"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</row>
    <row r="149" spans="26:71" x14ac:dyDescent="0.2"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</row>
    <row r="150" spans="26:71" x14ac:dyDescent="0.2"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</row>
    <row r="151" spans="26:71" x14ac:dyDescent="0.2"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2"/>
      <c r="BR151" s="142"/>
      <c r="BS151" s="142"/>
    </row>
    <row r="152" spans="26:71" x14ac:dyDescent="0.2"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</row>
    <row r="153" spans="26:71" x14ac:dyDescent="0.2"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2"/>
      <c r="BR153" s="142"/>
      <c r="BS153" s="142"/>
    </row>
    <row r="154" spans="26:71" x14ac:dyDescent="0.2"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</row>
    <row r="155" spans="26:71" x14ac:dyDescent="0.2"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</row>
    <row r="156" spans="26:71" x14ac:dyDescent="0.2"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</row>
    <row r="157" spans="26:71" x14ac:dyDescent="0.2"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  <c r="BK157" s="142"/>
      <c r="BL157" s="142"/>
      <c r="BM157" s="142"/>
      <c r="BN157" s="142"/>
      <c r="BO157" s="142"/>
      <c r="BP157" s="142"/>
      <c r="BQ157" s="142"/>
      <c r="BR157" s="142"/>
      <c r="BS157" s="142"/>
    </row>
    <row r="158" spans="26:71" x14ac:dyDescent="0.2"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</row>
    <row r="159" spans="26:71" x14ac:dyDescent="0.2"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</row>
    <row r="160" spans="26:71" x14ac:dyDescent="0.2"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</row>
    <row r="161" spans="26:71" x14ac:dyDescent="0.2"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</row>
    <row r="162" spans="26:71" x14ac:dyDescent="0.2"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</row>
    <row r="163" spans="26:71" x14ac:dyDescent="0.2"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</row>
    <row r="164" spans="26:71" x14ac:dyDescent="0.2"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</row>
    <row r="165" spans="26:71" x14ac:dyDescent="0.2"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</row>
    <row r="166" spans="26:71" x14ac:dyDescent="0.2"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  <c r="BI166" s="142"/>
      <c r="BJ166" s="142"/>
      <c r="BK166" s="142"/>
      <c r="BL166" s="142"/>
      <c r="BM166" s="142"/>
      <c r="BN166" s="142"/>
      <c r="BO166" s="142"/>
      <c r="BP166" s="142"/>
      <c r="BQ166" s="142"/>
      <c r="BR166" s="142"/>
      <c r="BS166" s="142"/>
    </row>
    <row r="167" spans="26:71" x14ac:dyDescent="0.2"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</row>
    <row r="168" spans="26:71" x14ac:dyDescent="0.2"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  <c r="BI168" s="142"/>
      <c r="BJ168" s="142"/>
      <c r="BK168" s="142"/>
      <c r="BL168" s="142"/>
      <c r="BM168" s="142"/>
      <c r="BN168" s="142"/>
      <c r="BO168" s="142"/>
      <c r="BP168" s="142"/>
      <c r="BQ168" s="142"/>
      <c r="BR168" s="142"/>
      <c r="BS168" s="142"/>
    </row>
    <row r="169" spans="26:71" x14ac:dyDescent="0.2"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  <c r="BI169" s="142"/>
      <c r="BJ169" s="142"/>
      <c r="BK169" s="142"/>
      <c r="BL169" s="142"/>
      <c r="BM169" s="142"/>
      <c r="BN169" s="142"/>
      <c r="BO169" s="142"/>
      <c r="BP169" s="142"/>
      <c r="BQ169" s="142"/>
      <c r="BR169" s="142"/>
      <c r="BS169" s="142"/>
    </row>
    <row r="170" spans="26:71" x14ac:dyDescent="0.2"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</row>
    <row r="171" spans="26:71" x14ac:dyDescent="0.2"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</row>
    <row r="172" spans="26:71" x14ac:dyDescent="0.2"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  <c r="AX172" s="142"/>
      <c r="AY172" s="142"/>
      <c r="AZ172" s="142"/>
      <c r="BA172" s="142"/>
      <c r="BB172" s="142"/>
      <c r="BC172" s="142"/>
      <c r="BD172" s="142"/>
      <c r="BE172" s="142"/>
      <c r="BF172" s="142"/>
      <c r="BG172" s="142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</row>
    <row r="173" spans="26:71" x14ac:dyDescent="0.2"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  <c r="AX173" s="142"/>
      <c r="AY173" s="142"/>
      <c r="AZ173" s="142"/>
      <c r="BA173" s="142"/>
      <c r="BB173" s="142"/>
      <c r="BC173" s="142"/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</row>
    <row r="174" spans="26:71" x14ac:dyDescent="0.2"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  <c r="BD174" s="142"/>
      <c r="BE174" s="142"/>
      <c r="BF174" s="142"/>
      <c r="BG174" s="142"/>
      <c r="BH174" s="142"/>
      <c r="BI174" s="142"/>
      <c r="BJ174" s="142"/>
      <c r="BK174" s="142"/>
      <c r="BL174" s="142"/>
      <c r="BM174" s="142"/>
      <c r="BN174" s="142"/>
      <c r="BO174" s="142"/>
      <c r="BP174" s="142"/>
      <c r="BQ174" s="142"/>
      <c r="BR174" s="142"/>
      <c r="BS174" s="142"/>
    </row>
    <row r="175" spans="26:71" x14ac:dyDescent="0.2"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</row>
    <row r="176" spans="26:71" x14ac:dyDescent="0.2"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</row>
    <row r="177" spans="26:71" x14ac:dyDescent="0.2"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</row>
    <row r="178" spans="26:71" x14ac:dyDescent="0.2"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</row>
    <row r="179" spans="26:71" x14ac:dyDescent="0.2"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</row>
    <row r="180" spans="26:71" x14ac:dyDescent="0.2"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</row>
    <row r="181" spans="26:71" x14ac:dyDescent="0.2"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</row>
    <row r="182" spans="26:71" x14ac:dyDescent="0.2"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</row>
    <row r="183" spans="26:71" x14ac:dyDescent="0.2"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</row>
    <row r="184" spans="26:71" x14ac:dyDescent="0.2"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</row>
    <row r="185" spans="26:71" x14ac:dyDescent="0.2"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</row>
    <row r="186" spans="26:71" x14ac:dyDescent="0.2"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</row>
    <row r="187" spans="26:71" x14ac:dyDescent="0.2"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</row>
    <row r="188" spans="26:71" x14ac:dyDescent="0.2"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</row>
    <row r="189" spans="26:71" x14ac:dyDescent="0.2"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</row>
    <row r="190" spans="26:71" x14ac:dyDescent="0.2"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</row>
    <row r="191" spans="26:71" x14ac:dyDescent="0.2"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</row>
    <row r="192" spans="26:71" x14ac:dyDescent="0.2"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</row>
    <row r="193" spans="26:71" x14ac:dyDescent="0.2"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</row>
    <row r="194" spans="26:71" x14ac:dyDescent="0.2"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</row>
    <row r="195" spans="26:71" x14ac:dyDescent="0.2"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</row>
    <row r="196" spans="26:71" x14ac:dyDescent="0.2"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</row>
    <row r="197" spans="26:71" x14ac:dyDescent="0.2"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</row>
    <row r="198" spans="26:71" x14ac:dyDescent="0.2"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</row>
    <row r="199" spans="26:71" x14ac:dyDescent="0.2"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</row>
    <row r="200" spans="26:71" x14ac:dyDescent="0.2"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</row>
    <row r="201" spans="26:71" x14ac:dyDescent="0.2"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</row>
    <row r="202" spans="26:71" x14ac:dyDescent="0.2"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</row>
    <row r="203" spans="26:71" x14ac:dyDescent="0.2"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</row>
    <row r="204" spans="26:71" x14ac:dyDescent="0.2"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</row>
    <row r="205" spans="26:71" x14ac:dyDescent="0.2"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</row>
    <row r="206" spans="26:71" x14ac:dyDescent="0.2"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</row>
    <row r="207" spans="26:71" x14ac:dyDescent="0.2"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</row>
    <row r="208" spans="26:71" x14ac:dyDescent="0.2"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</row>
    <row r="209" spans="26:71" x14ac:dyDescent="0.2"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</row>
    <row r="210" spans="26:71" x14ac:dyDescent="0.2"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</row>
    <row r="211" spans="26:71" x14ac:dyDescent="0.2"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</row>
    <row r="212" spans="26:71" x14ac:dyDescent="0.2"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</row>
    <row r="213" spans="26:71" x14ac:dyDescent="0.2"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</row>
    <row r="214" spans="26:71" x14ac:dyDescent="0.2"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</row>
    <row r="215" spans="26:71" x14ac:dyDescent="0.2"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</row>
    <row r="216" spans="26:71" x14ac:dyDescent="0.2"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</row>
    <row r="217" spans="26:71" x14ac:dyDescent="0.2"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</row>
    <row r="218" spans="26:71" x14ac:dyDescent="0.2"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</row>
    <row r="219" spans="26:71" x14ac:dyDescent="0.2"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</row>
    <row r="220" spans="26:71" x14ac:dyDescent="0.2"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</row>
    <row r="221" spans="26:71" x14ac:dyDescent="0.2"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</row>
    <row r="222" spans="26:71" x14ac:dyDescent="0.2"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</row>
    <row r="223" spans="26:71" x14ac:dyDescent="0.2"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</row>
    <row r="224" spans="26:71" x14ac:dyDescent="0.2"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</row>
    <row r="225" spans="26:71" x14ac:dyDescent="0.2"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</row>
    <row r="226" spans="26:71" x14ac:dyDescent="0.2"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</row>
    <row r="227" spans="26:71" x14ac:dyDescent="0.2"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</row>
    <row r="228" spans="26:71" x14ac:dyDescent="0.2"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</row>
    <row r="229" spans="26:71" x14ac:dyDescent="0.2"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</row>
    <row r="230" spans="26:71" x14ac:dyDescent="0.2"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</row>
    <row r="231" spans="26:71" x14ac:dyDescent="0.2"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</row>
    <row r="232" spans="26:71" x14ac:dyDescent="0.2"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</row>
    <row r="233" spans="26:71" x14ac:dyDescent="0.2"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</row>
    <row r="234" spans="26:71" x14ac:dyDescent="0.2"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</row>
    <row r="235" spans="26:71" x14ac:dyDescent="0.2"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</row>
    <row r="236" spans="26:71" x14ac:dyDescent="0.2"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</row>
    <row r="237" spans="26:71" x14ac:dyDescent="0.2"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</row>
    <row r="238" spans="26:71" x14ac:dyDescent="0.2"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</row>
    <row r="239" spans="26:71" x14ac:dyDescent="0.2"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</row>
    <row r="240" spans="26:71" x14ac:dyDescent="0.2"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</row>
    <row r="241" spans="26:71" x14ac:dyDescent="0.2"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</row>
    <row r="242" spans="26:71" x14ac:dyDescent="0.2"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</row>
    <row r="243" spans="26:71" x14ac:dyDescent="0.2"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</row>
    <row r="244" spans="26:71" x14ac:dyDescent="0.2"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</row>
    <row r="245" spans="26:71" x14ac:dyDescent="0.2"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</row>
    <row r="246" spans="26:71" x14ac:dyDescent="0.2"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</row>
    <row r="247" spans="26:71" x14ac:dyDescent="0.2"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</row>
    <row r="248" spans="26:71" x14ac:dyDescent="0.2"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</row>
    <row r="249" spans="26:71" x14ac:dyDescent="0.2"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</row>
    <row r="250" spans="26:71" x14ac:dyDescent="0.2"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</row>
    <row r="251" spans="26:71" x14ac:dyDescent="0.2"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</row>
    <row r="252" spans="26:71" x14ac:dyDescent="0.2"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</row>
    <row r="253" spans="26:71" x14ac:dyDescent="0.2"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</row>
    <row r="254" spans="26:71" x14ac:dyDescent="0.2"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</row>
    <row r="255" spans="26:71" x14ac:dyDescent="0.2"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</row>
    <row r="256" spans="26:71" x14ac:dyDescent="0.2"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</row>
    <row r="257" spans="26:71" x14ac:dyDescent="0.2"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</row>
    <row r="258" spans="26:71" x14ac:dyDescent="0.2"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</row>
    <row r="259" spans="26:71" x14ac:dyDescent="0.2"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</row>
    <row r="260" spans="26:71" x14ac:dyDescent="0.2"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</row>
    <row r="261" spans="26:71" x14ac:dyDescent="0.2"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</row>
    <row r="262" spans="26:71" x14ac:dyDescent="0.2"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</row>
    <row r="263" spans="26:71" x14ac:dyDescent="0.2"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</row>
    <row r="264" spans="26:71" x14ac:dyDescent="0.2"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</row>
    <row r="265" spans="26:71" x14ac:dyDescent="0.2"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</row>
    <row r="266" spans="26:71" x14ac:dyDescent="0.2"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</row>
    <row r="267" spans="26:71" x14ac:dyDescent="0.2"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</row>
    <row r="268" spans="26:71" x14ac:dyDescent="0.2"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</row>
    <row r="269" spans="26:71" x14ac:dyDescent="0.2"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</row>
    <row r="270" spans="26:71" x14ac:dyDescent="0.2"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</row>
    <row r="271" spans="26:71" x14ac:dyDescent="0.2"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</row>
    <row r="272" spans="26:71" x14ac:dyDescent="0.2"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</row>
    <row r="273" spans="26:71" x14ac:dyDescent="0.2"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</row>
    <row r="274" spans="26:71" x14ac:dyDescent="0.2"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</row>
    <row r="275" spans="26:71" x14ac:dyDescent="0.2"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</row>
    <row r="276" spans="26:71" x14ac:dyDescent="0.2"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</row>
    <row r="277" spans="26:71" x14ac:dyDescent="0.2"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</row>
    <row r="278" spans="26:71" x14ac:dyDescent="0.2"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</row>
    <row r="279" spans="26:71" x14ac:dyDescent="0.2"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</row>
    <row r="280" spans="26:71" x14ac:dyDescent="0.2"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</row>
    <row r="281" spans="26:71" x14ac:dyDescent="0.2"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</row>
    <row r="282" spans="26:71" x14ac:dyDescent="0.2"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</row>
    <row r="283" spans="26:71" x14ac:dyDescent="0.2"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</row>
    <row r="284" spans="26:71" x14ac:dyDescent="0.2"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</row>
    <row r="285" spans="26:71" x14ac:dyDescent="0.2"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</row>
    <row r="286" spans="26:71" x14ac:dyDescent="0.2"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</row>
    <row r="287" spans="26:71" x14ac:dyDescent="0.2"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</row>
    <row r="288" spans="26:71" x14ac:dyDescent="0.2"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</row>
    <row r="289" spans="26:71" x14ac:dyDescent="0.2"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</row>
    <row r="290" spans="26:71" x14ac:dyDescent="0.2"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</row>
    <row r="291" spans="26:71" x14ac:dyDescent="0.2"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</row>
    <row r="292" spans="26:71" x14ac:dyDescent="0.2"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</row>
    <row r="293" spans="26:71" x14ac:dyDescent="0.2"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</row>
    <row r="294" spans="26:71" x14ac:dyDescent="0.2"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</row>
    <row r="295" spans="26:71" x14ac:dyDescent="0.2"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</row>
    <row r="296" spans="26:71" x14ac:dyDescent="0.2"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</row>
    <row r="297" spans="26:71" x14ac:dyDescent="0.2"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</row>
    <row r="298" spans="26:71" x14ac:dyDescent="0.2"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</row>
    <row r="299" spans="26:71" x14ac:dyDescent="0.2"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</row>
    <row r="300" spans="26:71" x14ac:dyDescent="0.2"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</row>
    <row r="301" spans="26:71" x14ac:dyDescent="0.2"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</row>
    <row r="302" spans="26:71" x14ac:dyDescent="0.2"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</row>
    <row r="303" spans="26:71" x14ac:dyDescent="0.2"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</row>
    <row r="304" spans="26:71" x14ac:dyDescent="0.2"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</row>
    <row r="305" spans="26:71" x14ac:dyDescent="0.2"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</row>
    <row r="306" spans="26:71" x14ac:dyDescent="0.2"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</row>
    <row r="307" spans="26:71" x14ac:dyDescent="0.2"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</row>
    <row r="308" spans="26:71" x14ac:dyDescent="0.2"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</row>
    <row r="309" spans="26:71" x14ac:dyDescent="0.2"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</row>
    <row r="310" spans="26:71" x14ac:dyDescent="0.2"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</row>
    <row r="311" spans="26:71" x14ac:dyDescent="0.2"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</row>
    <row r="312" spans="26:71" x14ac:dyDescent="0.2"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</row>
    <row r="313" spans="26:71" x14ac:dyDescent="0.2"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</row>
    <row r="314" spans="26:71" x14ac:dyDescent="0.2"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</row>
    <row r="315" spans="26:71" x14ac:dyDescent="0.2"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</row>
    <row r="316" spans="26:71" x14ac:dyDescent="0.2"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</row>
    <row r="317" spans="26:71" x14ac:dyDescent="0.2"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</row>
    <row r="318" spans="26:71" x14ac:dyDescent="0.2"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</row>
    <row r="319" spans="26:71" x14ac:dyDescent="0.2"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</row>
    <row r="320" spans="26:71" x14ac:dyDescent="0.2"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</row>
    <row r="321" spans="26:71" x14ac:dyDescent="0.2"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</row>
    <row r="322" spans="26:71" x14ac:dyDescent="0.2"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</row>
    <row r="323" spans="26:71" x14ac:dyDescent="0.2"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</row>
    <row r="324" spans="26:71" x14ac:dyDescent="0.2"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</row>
    <row r="325" spans="26:71" x14ac:dyDescent="0.2"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</row>
    <row r="326" spans="26:71" x14ac:dyDescent="0.2"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</row>
    <row r="327" spans="26:71" x14ac:dyDescent="0.2"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</row>
    <row r="328" spans="26:71" x14ac:dyDescent="0.2"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</row>
    <row r="329" spans="26:71" x14ac:dyDescent="0.2"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</row>
    <row r="330" spans="26:71" x14ac:dyDescent="0.2"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</row>
    <row r="331" spans="26:71" x14ac:dyDescent="0.2"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</row>
    <row r="332" spans="26:71" x14ac:dyDescent="0.2"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</row>
    <row r="333" spans="26:71" x14ac:dyDescent="0.2"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</row>
    <row r="334" spans="26:71" x14ac:dyDescent="0.2"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</row>
    <row r="335" spans="26:71" x14ac:dyDescent="0.2"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</row>
    <row r="336" spans="26:71" x14ac:dyDescent="0.2"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</row>
    <row r="337" spans="26:71" x14ac:dyDescent="0.2"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</row>
    <row r="338" spans="26:71" x14ac:dyDescent="0.2"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</row>
    <row r="339" spans="26:71" x14ac:dyDescent="0.2"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</row>
    <row r="340" spans="26:71" x14ac:dyDescent="0.2"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</row>
    <row r="341" spans="26:71" x14ac:dyDescent="0.2"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</row>
    <row r="342" spans="26:71" x14ac:dyDescent="0.2"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</row>
    <row r="343" spans="26:71" x14ac:dyDescent="0.2"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</row>
    <row r="344" spans="26:71" x14ac:dyDescent="0.2"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</row>
    <row r="345" spans="26:71" x14ac:dyDescent="0.2"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</row>
    <row r="346" spans="26:71" x14ac:dyDescent="0.2"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</row>
    <row r="347" spans="26:71" x14ac:dyDescent="0.2"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</row>
    <row r="348" spans="26:71" x14ac:dyDescent="0.2"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</row>
    <row r="349" spans="26:71" x14ac:dyDescent="0.2"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</row>
    <row r="350" spans="26:71" x14ac:dyDescent="0.2"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</row>
    <row r="351" spans="26:71" x14ac:dyDescent="0.2"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</row>
    <row r="352" spans="26:71" x14ac:dyDescent="0.2"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</row>
    <row r="353" spans="26:71" x14ac:dyDescent="0.2"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</row>
    <row r="354" spans="26:71" x14ac:dyDescent="0.2"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</row>
    <row r="355" spans="26:71" x14ac:dyDescent="0.2"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</row>
    <row r="356" spans="26:71" x14ac:dyDescent="0.2"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</row>
    <row r="357" spans="26:71" x14ac:dyDescent="0.2"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</row>
    <row r="358" spans="26:71" x14ac:dyDescent="0.2"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</row>
    <row r="359" spans="26:71" x14ac:dyDescent="0.2"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</row>
    <row r="360" spans="26:71" x14ac:dyDescent="0.2"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</row>
    <row r="361" spans="26:71" x14ac:dyDescent="0.2"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</row>
    <row r="362" spans="26:71" x14ac:dyDescent="0.2"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</row>
    <row r="363" spans="26:71" x14ac:dyDescent="0.2"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</row>
    <row r="364" spans="26:71" x14ac:dyDescent="0.2"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</row>
    <row r="365" spans="26:71" x14ac:dyDescent="0.2"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</row>
    <row r="366" spans="26:71" x14ac:dyDescent="0.2"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</row>
    <row r="367" spans="26:71" x14ac:dyDescent="0.2"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</row>
    <row r="368" spans="26:71" x14ac:dyDescent="0.2"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</row>
    <row r="369" spans="26:71" x14ac:dyDescent="0.2"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</row>
    <row r="370" spans="26:71" x14ac:dyDescent="0.2"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</row>
    <row r="371" spans="26:71" x14ac:dyDescent="0.2"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</row>
    <row r="372" spans="26:71" x14ac:dyDescent="0.2"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</row>
    <row r="373" spans="26:71" x14ac:dyDescent="0.2"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</row>
    <row r="374" spans="26:71" x14ac:dyDescent="0.2"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</row>
    <row r="375" spans="26:71" x14ac:dyDescent="0.2"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</row>
    <row r="376" spans="26:71" x14ac:dyDescent="0.2"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</row>
    <row r="377" spans="26:71" x14ac:dyDescent="0.2"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</row>
    <row r="378" spans="26:71" x14ac:dyDescent="0.2"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</row>
    <row r="379" spans="26:71" x14ac:dyDescent="0.2"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</row>
    <row r="380" spans="26:71" x14ac:dyDescent="0.2"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</row>
    <row r="381" spans="26:71" x14ac:dyDescent="0.2"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</row>
    <row r="382" spans="26:71" x14ac:dyDescent="0.2"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</row>
    <row r="383" spans="26:71" x14ac:dyDescent="0.2"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</row>
    <row r="384" spans="26:71" x14ac:dyDescent="0.2"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</row>
    <row r="385" spans="26:71" x14ac:dyDescent="0.2"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</row>
    <row r="386" spans="26:71" x14ac:dyDescent="0.2"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</row>
    <row r="387" spans="26:71" x14ac:dyDescent="0.2"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</row>
    <row r="388" spans="26:71" x14ac:dyDescent="0.2"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</row>
    <row r="389" spans="26:71" x14ac:dyDescent="0.2"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</row>
    <row r="390" spans="26:71" x14ac:dyDescent="0.2"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</row>
    <row r="391" spans="26:71" x14ac:dyDescent="0.2"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</row>
    <row r="392" spans="26:71" x14ac:dyDescent="0.2"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</row>
    <row r="393" spans="26:71" x14ac:dyDescent="0.2"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</row>
    <row r="394" spans="26:71" x14ac:dyDescent="0.2"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</row>
    <row r="395" spans="26:71" x14ac:dyDescent="0.2"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</row>
    <row r="396" spans="26:71" x14ac:dyDescent="0.2"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</row>
    <row r="397" spans="26:71" x14ac:dyDescent="0.2"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</row>
    <row r="398" spans="26:71" x14ac:dyDescent="0.2"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</row>
    <row r="399" spans="26:71" x14ac:dyDescent="0.2"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</row>
    <row r="400" spans="26:71" x14ac:dyDescent="0.2"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</row>
    <row r="401" spans="26:71" x14ac:dyDescent="0.2"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</row>
    <row r="402" spans="26:71" x14ac:dyDescent="0.2"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</row>
    <row r="403" spans="26:71" x14ac:dyDescent="0.2"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</row>
    <row r="404" spans="26:71" x14ac:dyDescent="0.2"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</row>
    <row r="405" spans="26:71" x14ac:dyDescent="0.2"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</row>
    <row r="406" spans="26:71" x14ac:dyDescent="0.2"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</row>
    <row r="407" spans="26:71" x14ac:dyDescent="0.2"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</row>
    <row r="408" spans="26:71" x14ac:dyDescent="0.2"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</row>
    <row r="409" spans="26:71" x14ac:dyDescent="0.2"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</row>
    <row r="410" spans="26:71" x14ac:dyDescent="0.2"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</row>
    <row r="411" spans="26:71" x14ac:dyDescent="0.2"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</row>
    <row r="412" spans="26:71" x14ac:dyDescent="0.2"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</row>
    <row r="413" spans="26:71" x14ac:dyDescent="0.2"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</row>
    <row r="414" spans="26:71" x14ac:dyDescent="0.2"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</row>
    <row r="415" spans="26:71" x14ac:dyDescent="0.2"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</row>
    <row r="416" spans="26:71" x14ac:dyDescent="0.2"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</row>
    <row r="417" spans="26:71" x14ac:dyDescent="0.2"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</row>
    <row r="418" spans="26:71" x14ac:dyDescent="0.2"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</row>
    <row r="419" spans="26:71" x14ac:dyDescent="0.2"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</row>
    <row r="420" spans="26:71" x14ac:dyDescent="0.2"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</row>
    <row r="421" spans="26:71" x14ac:dyDescent="0.2"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</row>
    <row r="422" spans="26:71" x14ac:dyDescent="0.2"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</row>
    <row r="423" spans="26:71" x14ac:dyDescent="0.2"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</row>
    <row r="424" spans="26:71" x14ac:dyDescent="0.2"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</row>
    <row r="425" spans="26:71" x14ac:dyDescent="0.2"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</row>
    <row r="426" spans="26:71" x14ac:dyDescent="0.2"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</row>
    <row r="427" spans="26:71" x14ac:dyDescent="0.2"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</row>
    <row r="428" spans="26:71" x14ac:dyDescent="0.2"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</row>
    <row r="429" spans="26:71" x14ac:dyDescent="0.2"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</row>
    <row r="430" spans="26:71" x14ac:dyDescent="0.2"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</row>
    <row r="431" spans="26:71" x14ac:dyDescent="0.2"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</row>
    <row r="432" spans="26:71" x14ac:dyDescent="0.2"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</row>
    <row r="433" spans="26:71" x14ac:dyDescent="0.2"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</row>
    <row r="434" spans="26:71" x14ac:dyDescent="0.2"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</row>
    <row r="435" spans="26:71" x14ac:dyDescent="0.2"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</row>
    <row r="436" spans="26:71" x14ac:dyDescent="0.2"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</row>
    <row r="437" spans="26:71" x14ac:dyDescent="0.2"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</row>
    <row r="438" spans="26:71" x14ac:dyDescent="0.2"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</row>
    <row r="439" spans="26:71" x14ac:dyDescent="0.2"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</row>
    <row r="440" spans="26:71" x14ac:dyDescent="0.2"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</row>
    <row r="441" spans="26:71" x14ac:dyDescent="0.2"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</row>
    <row r="442" spans="26:71" x14ac:dyDescent="0.2"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</row>
    <row r="443" spans="26:71" x14ac:dyDescent="0.2"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</row>
    <row r="444" spans="26:71" x14ac:dyDescent="0.2"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</row>
    <row r="445" spans="26:71" x14ac:dyDescent="0.2"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</row>
    <row r="446" spans="26:71" x14ac:dyDescent="0.2"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</row>
    <row r="447" spans="26:71" x14ac:dyDescent="0.2"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</row>
    <row r="448" spans="26:71" x14ac:dyDescent="0.2"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</row>
    <row r="449" spans="26:71" x14ac:dyDescent="0.2"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</row>
    <row r="450" spans="26:71" x14ac:dyDescent="0.2"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</row>
    <row r="451" spans="26:71" x14ac:dyDescent="0.2"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</row>
    <row r="452" spans="26:71" x14ac:dyDescent="0.2"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</row>
    <row r="453" spans="26:71" x14ac:dyDescent="0.2"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</row>
    <row r="454" spans="26:71" x14ac:dyDescent="0.2"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</row>
    <row r="455" spans="26:71" x14ac:dyDescent="0.2"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</row>
    <row r="456" spans="26:71" x14ac:dyDescent="0.2"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</row>
    <row r="457" spans="26:71" x14ac:dyDescent="0.2"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</row>
    <row r="458" spans="26:71" x14ac:dyDescent="0.2"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</row>
    <row r="459" spans="26:71" x14ac:dyDescent="0.2"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</row>
    <row r="460" spans="26:71" x14ac:dyDescent="0.2"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</row>
    <row r="461" spans="26:71" x14ac:dyDescent="0.2"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</row>
    <row r="462" spans="26:71" x14ac:dyDescent="0.2"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</row>
    <row r="463" spans="26:71" x14ac:dyDescent="0.2"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</row>
    <row r="464" spans="26:71" x14ac:dyDescent="0.2"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</row>
    <row r="465" spans="26:71" x14ac:dyDescent="0.2"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</row>
    <row r="466" spans="26:71" x14ac:dyDescent="0.2"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</row>
    <row r="467" spans="26:71" x14ac:dyDescent="0.2"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</row>
    <row r="468" spans="26:71" x14ac:dyDescent="0.2"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</row>
    <row r="469" spans="26:71" x14ac:dyDescent="0.2"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</row>
    <row r="470" spans="26:71" x14ac:dyDescent="0.2"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</row>
    <row r="471" spans="26:71" x14ac:dyDescent="0.2"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</row>
    <row r="472" spans="26:71" x14ac:dyDescent="0.2"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</row>
    <row r="473" spans="26:71" x14ac:dyDescent="0.2"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</row>
    <row r="474" spans="26:71" x14ac:dyDescent="0.2"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</row>
    <row r="475" spans="26:71" x14ac:dyDescent="0.2"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</row>
    <row r="476" spans="26:71" x14ac:dyDescent="0.2"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</row>
    <row r="477" spans="26:71" x14ac:dyDescent="0.2"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</row>
    <row r="478" spans="26:71" x14ac:dyDescent="0.2"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</row>
    <row r="479" spans="26:71" x14ac:dyDescent="0.2"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</row>
    <row r="480" spans="26:71" x14ac:dyDescent="0.2"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</row>
    <row r="481" spans="26:71" x14ac:dyDescent="0.2"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</row>
    <row r="482" spans="26:71" x14ac:dyDescent="0.2"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</row>
    <row r="483" spans="26:71" x14ac:dyDescent="0.2"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</row>
    <row r="484" spans="26:71" x14ac:dyDescent="0.2"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</row>
    <row r="485" spans="26:71" x14ac:dyDescent="0.2"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</row>
    <row r="486" spans="26:71" x14ac:dyDescent="0.2"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</row>
    <row r="487" spans="26:71" x14ac:dyDescent="0.2"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</row>
    <row r="488" spans="26:71" x14ac:dyDescent="0.2"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</row>
    <row r="489" spans="26:71" x14ac:dyDescent="0.2"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</row>
    <row r="490" spans="26:71" x14ac:dyDescent="0.2"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</row>
    <row r="491" spans="26:71" x14ac:dyDescent="0.2"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</row>
    <row r="492" spans="26:71" x14ac:dyDescent="0.2"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</row>
    <row r="493" spans="26:71" x14ac:dyDescent="0.2"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</row>
    <row r="494" spans="26:71" x14ac:dyDescent="0.2"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</row>
    <row r="495" spans="26:71" x14ac:dyDescent="0.2"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</row>
    <row r="496" spans="26:71" x14ac:dyDescent="0.2"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</row>
    <row r="497" spans="26:71" x14ac:dyDescent="0.2"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</row>
    <row r="498" spans="26:71" x14ac:dyDescent="0.2"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</row>
    <row r="499" spans="26:71" x14ac:dyDescent="0.2"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</row>
    <row r="500" spans="26:71" x14ac:dyDescent="0.2"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</row>
    <row r="501" spans="26:71" x14ac:dyDescent="0.2"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</row>
    <row r="502" spans="26:71" x14ac:dyDescent="0.2"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</row>
    <row r="503" spans="26:71" x14ac:dyDescent="0.2"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</row>
    <row r="504" spans="26:71" x14ac:dyDescent="0.2"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</row>
    <row r="505" spans="26:71" x14ac:dyDescent="0.2"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</row>
    <row r="506" spans="26:71" x14ac:dyDescent="0.2"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</row>
    <row r="507" spans="26:71" x14ac:dyDescent="0.2"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</row>
    <row r="508" spans="26:71" x14ac:dyDescent="0.2"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</row>
    <row r="509" spans="26:71" x14ac:dyDescent="0.2"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</row>
    <row r="510" spans="26:71" x14ac:dyDescent="0.2"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</row>
    <row r="511" spans="26:71" x14ac:dyDescent="0.2"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</row>
    <row r="512" spans="26:71" x14ac:dyDescent="0.2"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</row>
    <row r="513" spans="26:71" x14ac:dyDescent="0.2"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</row>
    <row r="514" spans="26:71" x14ac:dyDescent="0.2"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</row>
    <row r="515" spans="26:71" x14ac:dyDescent="0.2"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</row>
    <row r="516" spans="26:71" x14ac:dyDescent="0.2"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</row>
    <row r="517" spans="26:71" x14ac:dyDescent="0.2"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</row>
    <row r="518" spans="26:71" x14ac:dyDescent="0.2"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</row>
    <row r="519" spans="26:71" x14ac:dyDescent="0.2"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</row>
    <row r="520" spans="26:71" x14ac:dyDescent="0.2"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</row>
    <row r="521" spans="26:71" x14ac:dyDescent="0.2"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</row>
    <row r="522" spans="26:71" x14ac:dyDescent="0.2"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</row>
    <row r="523" spans="26:71" x14ac:dyDescent="0.2"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</row>
    <row r="524" spans="26:71" x14ac:dyDescent="0.2"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</row>
    <row r="525" spans="26:71" x14ac:dyDescent="0.2"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</row>
    <row r="526" spans="26:71" x14ac:dyDescent="0.2"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</row>
    <row r="527" spans="26:71" x14ac:dyDescent="0.2"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</row>
    <row r="528" spans="26:71" x14ac:dyDescent="0.2"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</row>
    <row r="529" spans="26:71" x14ac:dyDescent="0.2"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</row>
    <row r="530" spans="26:71" x14ac:dyDescent="0.2"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</row>
    <row r="531" spans="26:71" x14ac:dyDescent="0.2"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</row>
    <row r="532" spans="26:71" x14ac:dyDescent="0.2"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</row>
    <row r="533" spans="26:71" x14ac:dyDescent="0.2"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</row>
    <row r="534" spans="26:71" x14ac:dyDescent="0.2"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</row>
    <row r="535" spans="26:71" x14ac:dyDescent="0.2"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</row>
    <row r="536" spans="26:71" x14ac:dyDescent="0.2"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</row>
    <row r="537" spans="26:71" x14ac:dyDescent="0.2"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</row>
    <row r="538" spans="26:71" x14ac:dyDescent="0.2"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</row>
    <row r="539" spans="26:71" x14ac:dyDescent="0.2"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</row>
    <row r="540" spans="26:71" x14ac:dyDescent="0.2"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</row>
    <row r="541" spans="26:71" x14ac:dyDescent="0.2"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</row>
    <row r="542" spans="26:71" x14ac:dyDescent="0.2"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</row>
    <row r="543" spans="26:71" x14ac:dyDescent="0.2"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</row>
    <row r="544" spans="26:71" x14ac:dyDescent="0.2"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</row>
    <row r="545" spans="26:71" x14ac:dyDescent="0.2"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</row>
    <row r="546" spans="26:71" x14ac:dyDescent="0.2"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</row>
    <row r="547" spans="26:71" x14ac:dyDescent="0.2"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</row>
    <row r="548" spans="26:71" x14ac:dyDescent="0.2"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</row>
    <row r="549" spans="26:71" x14ac:dyDescent="0.2"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</row>
    <row r="550" spans="26:71" x14ac:dyDescent="0.2"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</row>
    <row r="551" spans="26:71" x14ac:dyDescent="0.2"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</row>
    <row r="552" spans="26:71" x14ac:dyDescent="0.2"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</row>
    <row r="553" spans="26:71" x14ac:dyDescent="0.2"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</row>
    <row r="554" spans="26:71" x14ac:dyDescent="0.2"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</row>
    <row r="555" spans="26:71" x14ac:dyDescent="0.2"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</row>
    <row r="556" spans="26:71" x14ac:dyDescent="0.2"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</row>
    <row r="557" spans="26:71" x14ac:dyDescent="0.2"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</row>
    <row r="558" spans="26:71" x14ac:dyDescent="0.2"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</row>
    <row r="559" spans="26:71" x14ac:dyDescent="0.2"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</row>
    <row r="560" spans="26:71" x14ac:dyDescent="0.2"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</row>
    <row r="561" spans="26:71" x14ac:dyDescent="0.2"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</row>
    <row r="562" spans="26:71" x14ac:dyDescent="0.2"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</row>
    <row r="563" spans="26:71" x14ac:dyDescent="0.2"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</row>
    <row r="564" spans="26:71" x14ac:dyDescent="0.2"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</row>
    <row r="565" spans="26:71" x14ac:dyDescent="0.2"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</row>
    <row r="566" spans="26:71" x14ac:dyDescent="0.2"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</row>
    <row r="567" spans="26:71" x14ac:dyDescent="0.2"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</row>
    <row r="568" spans="26:71" x14ac:dyDescent="0.2"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</row>
    <row r="569" spans="26:71" x14ac:dyDescent="0.2"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</row>
    <row r="570" spans="26:71" x14ac:dyDescent="0.2"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</row>
    <row r="571" spans="26:71" x14ac:dyDescent="0.2"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</row>
    <row r="572" spans="26:71" x14ac:dyDescent="0.2"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</row>
    <row r="573" spans="26:71" x14ac:dyDescent="0.2"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</row>
    <row r="574" spans="26:71" x14ac:dyDescent="0.2"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</row>
    <row r="575" spans="26:71" x14ac:dyDescent="0.2"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</row>
    <row r="576" spans="26:71" x14ac:dyDescent="0.2"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</row>
    <row r="577" spans="26:71" x14ac:dyDescent="0.2"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</row>
    <row r="578" spans="26:71" x14ac:dyDescent="0.2"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</row>
    <row r="579" spans="26:71" x14ac:dyDescent="0.2"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</row>
    <row r="580" spans="26:71" x14ac:dyDescent="0.2"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</row>
    <row r="581" spans="26:71" x14ac:dyDescent="0.2"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</row>
    <row r="582" spans="26:71" x14ac:dyDescent="0.2"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</row>
    <row r="583" spans="26:71" x14ac:dyDescent="0.2"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</row>
    <row r="584" spans="26:71" x14ac:dyDescent="0.2"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</row>
    <row r="585" spans="26:71" x14ac:dyDescent="0.2"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</row>
    <row r="586" spans="26:71" x14ac:dyDescent="0.2"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</row>
    <row r="587" spans="26:71" x14ac:dyDescent="0.2"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</row>
    <row r="588" spans="26:71" x14ac:dyDescent="0.2"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</row>
    <row r="589" spans="26:71" x14ac:dyDescent="0.2"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</row>
    <row r="590" spans="26:71" x14ac:dyDescent="0.2"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</row>
    <row r="591" spans="26:71" x14ac:dyDescent="0.2"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</row>
    <row r="592" spans="26:71" x14ac:dyDescent="0.2"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</row>
    <row r="593" spans="26:71" x14ac:dyDescent="0.2"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</row>
    <row r="594" spans="26:71" x14ac:dyDescent="0.2"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</row>
    <row r="595" spans="26:71" x14ac:dyDescent="0.2"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</row>
    <row r="596" spans="26:71" x14ac:dyDescent="0.2"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</row>
    <row r="597" spans="26:71" x14ac:dyDescent="0.2"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</row>
    <row r="598" spans="26:71" x14ac:dyDescent="0.2"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</row>
    <row r="599" spans="26:71" x14ac:dyDescent="0.2"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</row>
    <row r="600" spans="26:71" x14ac:dyDescent="0.2"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</row>
    <row r="601" spans="26:71" x14ac:dyDescent="0.2"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</row>
    <row r="602" spans="26:71" x14ac:dyDescent="0.2"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</row>
    <row r="603" spans="26:71" x14ac:dyDescent="0.2"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</row>
    <row r="604" spans="26:71" x14ac:dyDescent="0.2"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</row>
    <row r="605" spans="26:71" x14ac:dyDescent="0.2"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</row>
    <row r="606" spans="26:71" x14ac:dyDescent="0.2"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</row>
    <row r="607" spans="26:71" x14ac:dyDescent="0.2"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</row>
    <row r="608" spans="26:71" x14ac:dyDescent="0.2"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</row>
    <row r="609" spans="26:71" x14ac:dyDescent="0.2"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</row>
    <row r="610" spans="26:71" x14ac:dyDescent="0.2"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</row>
    <row r="611" spans="26:71" x14ac:dyDescent="0.2"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</row>
    <row r="612" spans="26:71" x14ac:dyDescent="0.2"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</row>
    <row r="613" spans="26:71" x14ac:dyDescent="0.2"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</row>
    <row r="614" spans="26:71" x14ac:dyDescent="0.2"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</row>
    <row r="615" spans="26:71" x14ac:dyDescent="0.2"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</row>
    <row r="616" spans="26:71" x14ac:dyDescent="0.2"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</row>
    <row r="617" spans="26:71" x14ac:dyDescent="0.2"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</row>
    <row r="618" spans="26:71" x14ac:dyDescent="0.2"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</row>
    <row r="619" spans="26:71" x14ac:dyDescent="0.2"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</row>
    <row r="620" spans="26:71" x14ac:dyDescent="0.2"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</row>
    <row r="621" spans="26:71" x14ac:dyDescent="0.2"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</row>
    <row r="622" spans="26:71" x14ac:dyDescent="0.2"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</row>
  </sheetData>
  <sheetProtection algorithmName="SHA-512" hashValue="chb/74SJSByyXRuXCIliKwoVmwz33u0+Wba5gNcccwz7VzMKr9DfnBhTANfQ4vfLPPDyzqeVfR4UTijxUwPS2g==" saltValue="rXeGGc07evz3KU0yIrliV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37376-9ACF-9844-B4EC-5B51E35EA5AA}">
  <sheetPr codeName="Sheet3">
    <tabColor rgb="FFFFA9A6"/>
  </sheetPr>
  <dimension ref="A1:BS622"/>
  <sheetViews>
    <sheetView workbookViewId="0">
      <selection activeCell="C5" sqref="C5"/>
    </sheetView>
  </sheetViews>
  <sheetFormatPr baseColWidth="10" defaultRowHeight="15" x14ac:dyDescent="0.2"/>
  <cols>
    <col min="1" max="1" width="14.83203125" style="139" customWidth="1"/>
    <col min="2" max="2" width="20.1640625" style="139" customWidth="1"/>
    <col min="3" max="3" width="15" style="139" customWidth="1"/>
    <col min="4" max="4" width="14.1640625" style="139" customWidth="1"/>
    <col min="5" max="6" width="14.1640625" style="181" hidden="1" customWidth="1"/>
    <col min="7" max="10" width="14.1640625" style="139" customWidth="1"/>
    <col min="11" max="12" width="14.1640625" style="139" hidden="1" customWidth="1"/>
    <col min="13" max="17" width="14.1640625" style="139" customWidth="1"/>
    <col min="18" max="21" width="14.1640625" style="139" hidden="1" customWidth="1"/>
    <col min="22" max="35" width="14.1640625" style="139" customWidth="1"/>
    <col min="36" max="71" width="12.5" style="139" customWidth="1"/>
    <col min="72" max="16384" width="10.83203125" style="139"/>
  </cols>
  <sheetData>
    <row r="1" spans="1:71" x14ac:dyDescent="0.2">
      <c r="A1" s="138" t="s">
        <v>21</v>
      </c>
      <c r="B1" s="138"/>
      <c r="C1" s="138"/>
      <c r="D1" s="138"/>
      <c r="E1" s="180"/>
      <c r="F1" s="180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</row>
    <row r="2" spans="1:71" x14ac:dyDescent="0.2">
      <c r="A2" s="140" t="s">
        <v>80</v>
      </c>
      <c r="B2" s="138"/>
      <c r="C2" s="138"/>
      <c r="D2" s="138"/>
      <c r="E2" s="180"/>
      <c r="F2" s="180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</row>
    <row r="3" spans="1:71" ht="16" thickBot="1" x14ac:dyDescent="0.25">
      <c r="A3" s="138"/>
      <c r="B3" s="141"/>
      <c r="C3" s="138"/>
      <c r="D3" s="138"/>
      <c r="E3" s="180"/>
      <c r="F3" s="180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</row>
    <row r="6" spans="1:71" ht="16" thickBot="1" x14ac:dyDescent="0.25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0" t="s">
        <v>152</v>
      </c>
      <c r="S7" s="190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</row>
    <row r="8" spans="1:71" ht="20" customHeight="1" x14ac:dyDescent="0.2">
      <c r="A8" s="283" t="str">
        <f>'WA Apr 2019'!D2</f>
        <v>South West</v>
      </c>
      <c r="B8" s="63" t="str">
        <f>'WA Apr 2019'!F2</f>
        <v>Alinta Energy</v>
      </c>
      <c r="C8" s="119" t="str">
        <f>'WA Apr 2019'!G2</f>
        <v>Business</v>
      </c>
      <c r="D8" s="113">
        <f>365*'WA Apr 2019'!H2/100</f>
        <v>132.8235</v>
      </c>
      <c r="E8" s="183">
        <f>IF('WA Apr 2019'!AQ2=3,0.5,IF('WA Apr 2019'!AQ2=2,0.33,0))</f>
        <v>0.5</v>
      </c>
      <c r="F8" s="183">
        <v>0.5</v>
      </c>
      <c r="G8" s="113">
        <f>IF('WA Apr 2019'!K2="",($C$5*E8/'WA Apr 2019'!AQ2*'WA Apr 2019'!W2/100)*'WA Apr 2019'!AQ2,IF($C$5*E8/'WA Apr 2019'!AQ2&gt;='WA Apr 2019'!L2,('WA Apr 2019'!L2*'WA Apr 2019'!W2/100)*'WA Apr 2019'!AQ2,($C$5*E8/'WA Apr 2019'!AQ2*'WA Apr 2019'!W2/100)*'WA Apr 2019'!AQ2))</f>
        <v>1720</v>
      </c>
      <c r="H8" s="113">
        <f>IF(AND('WA Apr 2019'!P2&gt;0,'WA Apr 2019'!O2&gt;0),IF(($C$5*E8/'WA Apr 2019'!AQ2&lt;SUM('WA Apr 2019'!L2:P2)),(0),($C$5*E8/'WA Apr 2019'!AQ2-SUM('WA Apr 2019'!L2:P2))*'WA Apr 2019'!AB2/100)* 'WA Apr 2019'!AQ2,IF(AND('WA Apr 2019'!O2&gt;0,'WA Apr 2019'!P2=""),IF(($C$5*E8/'WA Apr 2019'!AQ2&lt; SUM('WA Apr 2019'!L2:O2)),(0),($C$5*E8/'WA Apr 2019'!AQ2-SUM('WA Apr 2019'!L2:O2))*'WA Apr 2019'!AA2/100)* 'WA Apr 2019'!AQ2,IF(AND('WA Apr 2019'!N2&gt;0,'WA Apr 2019'!O2=""),IF(($C$5*E8/'WA Apr 2019'!AQ2&lt; SUM('WA Apr 2019'!L2:N2)),(0),($C$5*E8/'WA Apr 2019'!AQ2-SUM('WA Apr 2019'!L2:N2))*'WA Apr 2019'!Z2/100)* 'WA Apr 2019'!AQ2,IF(AND('WA Apr 2019'!M2&gt;0,'WA Apr 2019'!N2=""),IF(($C$5*E8/'WA Apr 2019'!AQ2&lt;'WA Apr 2019'!M2+'WA Apr 2019'!L2),(0),(($C$5*E8/'WA Apr 2019'!AQ2-('WA Apr 2019'!M2+'WA Apr 2019'!L2))*'WA Apr 2019'!Y2/100))*'WA Apr 2019'!AQ2,IF(AND('WA Apr 2019'!L2&gt;0,'WA Apr 2019'!M2=""&gt;0),IF(($C$5*E8/'WA Apr 2019'!AQ2&lt;'WA Apr 2019'!L2),(0),($C$5*E8/'WA Apr 2019'!AQ2-'WA Apr 2019'!L2)*'WA Apr 2019'!X2/100)*'WA Apr 2019'!AQ2,0)))))</f>
        <v>0</v>
      </c>
      <c r="I8" s="113">
        <f>IF('WA Apr 2019'!K2="",($C$5*F8/'WA Apr 2019'!AR2*'WA Apr 2019'!AC2/100)*'WA Apr 2019'!AR2,IF($C$5*F8/'WA Apr 2019'!AR2&gt;='WA Apr 2019'!L2,('WA Apr 2019'!L2*'WA Apr 2019'!AC2/100)*'WA Apr 2019'!AR2,($C$5*F8/'WA Apr 2019'!AR2*'WA Apr 2019'!AC2/100)*'WA Apr 2019'!AR2))</f>
        <v>1720</v>
      </c>
      <c r="J8" s="113">
        <f>IF(AND('WA Apr 2019'!P2&gt;0,'WA Apr 2019'!O2&gt;0),IF(($C$5*F8/'WA Apr 2019'!AR2&lt;SUM('WA Apr 2019'!L2:P2)),(0),($C$5*F8/'WA Apr 2019'!AR2-SUM('WA Apr 2019'!L2:P2))*'WA Apr 2019'!AB2/100)* 'WA Apr 2019'!AR2,IF(AND('WA Apr 2019'!O2&gt;0,'WA Apr 2019'!P2=""),IF(($C$5*F8/'WA Apr 2019'!AR2&lt; SUM('WA Apr 2019'!L2:O2)),(0),($C$5*F8/'WA Apr 2019'!AR2-SUM('WA Apr 2019'!L2:O2))*'WA Apr 2019'!AG2/100)* 'WA Apr 2019'!AR2,IF(AND('WA Apr 2019'!N2&gt;0,'WA Apr 2019'!O2=""),IF(($C$5*F8/'WA Apr 2019'!AR2&lt; SUM('WA Apr 2019'!L2:N2)),(0),($C$5*F8/'WA Apr 2019'!AR2-SUM('WA Apr 2019'!L2:N2))*'WA Apr 2019'!AF2/100)* 'WA Apr 2019'!AR2,IF(AND('WA Apr 2019'!M2&gt;0,'WA Apr 2019'!N2=""),IF(($C$5*F8/'WA Apr 2019'!AR2&lt;'WA Apr 2019'!M2+'WA Apr 2019'!L2),(0),(($C$5*F8/'WA Apr 2019'!AR2-('WA Apr 2019'!M2+'WA Apr 2019'!L2))*'WA Apr 2019'!AE2/100))*'WA Apr 2019'!AR2,IF(AND('WA Apr 2019'!L2&gt;0,'WA Apr 2019'!M2=""&gt;0),IF(($C$5*F8/'WA Apr 2019'!AR2&lt;'WA Apr 2019'!L2),(0),($C$5*F8/'WA Apr 2019'!AR2-'WA Apr 2019'!L2)*'WA Apr 2019'!AD2/100)*'WA Apr 2019'!AR2,0)))))</f>
        <v>0</v>
      </c>
      <c r="K8" s="162">
        <f>SUM(G8:J8)</f>
        <v>3440</v>
      </c>
      <c r="L8" s="187">
        <f>K8+D8</f>
        <v>3572.8235</v>
      </c>
      <c r="M8" s="122">
        <f>L8*1.1</f>
        <v>3930.1058500000004</v>
      </c>
      <c r="N8" s="116">
        <f>'WA Apr 2019'!AT2</f>
        <v>0</v>
      </c>
      <c r="O8" s="116">
        <f>'WA Apr 2019'!AU2</f>
        <v>0</v>
      </c>
      <c r="P8" s="116">
        <f>'WA Apr 2019'!AV2</f>
        <v>0</v>
      </c>
      <c r="Q8" s="116">
        <f>'WA Apr 2019'!AW2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">
        <v>154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3572.8235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3572.8235</v>
      </c>
      <c r="V8" s="115">
        <f t="shared" ref="V8:W12" si="1">T8*1.1</f>
        <v>3930.1058500000004</v>
      </c>
      <c r="W8" s="115">
        <f t="shared" si="1"/>
        <v>3930.1058500000004</v>
      </c>
      <c r="X8" s="130">
        <f>'WA Apr 2019'!BF2</f>
        <v>0</v>
      </c>
      <c r="Y8" s="131" t="str">
        <f>'WA Apr 2019'!BG2</f>
        <v>n</v>
      </c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</row>
    <row r="9" spans="1:71" ht="20" customHeight="1" x14ac:dyDescent="0.2">
      <c r="A9" s="281"/>
      <c r="B9" s="63" t="str">
        <f>'WA Apr 2019'!F3</f>
        <v>AGL</v>
      </c>
      <c r="C9" s="119" t="str">
        <f>'WA Apr 2019'!G3</f>
        <v>Business Savers</v>
      </c>
      <c r="D9" s="120">
        <f>365*'WA Apr 2019'!H3/100</f>
        <v>130.08600000000001</v>
      </c>
      <c r="E9" s="184">
        <f>IF('WA Apr 2019'!AQ3=3,0.5,IF('WA Apr 2019'!AQ3=2,0.33,0))</f>
        <v>0.5</v>
      </c>
      <c r="F9" s="184">
        <v>0.5</v>
      </c>
      <c r="G9" s="120">
        <f>IF('WA Apr 2019'!K3="",($C$5*E9/'WA Apr 2019'!AQ3*'WA Apr 2019'!W3/100)*'WA Apr 2019'!AQ3,IF($C$5*E9/'WA Apr 2019'!AQ3&gt;='WA Apr 2019'!L3,('WA Apr 2019'!L3*'WA Apr 2019'!W3/100)*'WA Apr 2019'!AQ3,($C$5*E9/'WA Apr 2019'!AQ3*'WA Apr 2019'!W3/100)*'WA Apr 2019'!AQ3))</f>
        <v>1720</v>
      </c>
      <c r="H9" s="120">
        <f>IF(AND('WA Apr 2019'!P3&gt;0,'WA Apr 2019'!O3&gt;0),IF(($C$5*E9/'WA Apr 2019'!AQ3&lt;SUM('WA Apr 2019'!L3:P3)),(0),($C$5*E9/'WA Apr 2019'!AQ3-SUM('WA Apr 2019'!L3:P3))*'WA Apr 2019'!AB3/100)* 'WA Apr 2019'!AQ3,IF(AND('WA Apr 2019'!O3&gt;0,'WA Apr 2019'!P3=""),IF(($C$5*E9/'WA Apr 2019'!AQ3&lt; SUM('WA Apr 2019'!L3:O3)),(0),($C$5*E9/'WA Apr 2019'!AQ3-SUM('WA Apr 2019'!L3:O3))*'WA Apr 2019'!AA3/100)* 'WA Apr 2019'!AQ3,IF(AND('WA Apr 2019'!N3&gt;0,'WA Apr 2019'!O3=""),IF(($C$5*E9/'WA Apr 2019'!AQ3&lt; SUM('WA Apr 2019'!L3:N3)),(0),($C$5*E9/'WA Apr 2019'!AQ3-SUM('WA Apr 2019'!L3:N3))*'WA Apr 2019'!Z3/100)* 'WA Apr 2019'!AQ3,IF(AND('WA Apr 2019'!M3&gt;0,'WA Apr 2019'!N3=""),IF(($C$5*E9/'WA Apr 2019'!AQ3&lt;'WA Apr 2019'!M3+'WA Apr 2019'!L3),(0),(($C$5*E9/'WA Apr 2019'!AQ3-('WA Apr 2019'!M3+'WA Apr 2019'!L3))*'WA Apr 2019'!Y3/100))*'WA Apr 2019'!AQ3,IF(AND('WA Apr 2019'!L3&gt;0,'WA Apr 2019'!M3=""&gt;0),IF(($C$5*E9/'WA Apr 2019'!AQ3&lt;'WA Apr 2019'!L3),(0),($C$5*E9/'WA Apr 2019'!AQ3-'WA Apr 2019'!L3)*'WA Apr 2019'!X3/100)*'WA Apr 2019'!AQ3,0)))))</f>
        <v>0</v>
      </c>
      <c r="I9" s="120">
        <f>IF('WA Apr 2019'!K3="",($C$5*F9/'WA Apr 2019'!AR3*'WA Apr 2019'!AC3/100)*'WA Apr 2019'!AR3,IF($C$5*F9/'WA Apr 2019'!AR3&gt;='WA Apr 2019'!L3,('WA Apr 2019'!L3*'WA Apr 2019'!AC3/100)*'WA Apr 2019'!AR3,($C$5*F9/'WA Apr 2019'!AR3*'WA Apr 2019'!AC3/100)*'WA Apr 2019'!AR3))</f>
        <v>1720</v>
      </c>
      <c r="J9" s="120">
        <f>IF(AND('WA Apr 2019'!P3&gt;0,'WA Apr 2019'!O3&gt;0),IF(($C$5*F9/'WA Apr 2019'!AR3&lt;SUM('WA Apr 2019'!L3:P3)),(0),($C$5*F9/'WA Apr 2019'!AR3-SUM('WA Apr 2019'!L3:P3))*'WA Apr 2019'!AB3/100)* 'WA Apr 2019'!AR3,IF(AND('WA Apr 2019'!O3&gt;0,'WA Apr 2019'!P3=""),IF(($C$5*F9/'WA Apr 2019'!AR3&lt; SUM('WA Apr 2019'!L3:O3)),(0),($C$5*F9/'WA Apr 2019'!AR3-SUM('WA Apr 2019'!L3:O3))*'WA Apr 2019'!AG3/100)* 'WA Apr 2019'!AR3,IF(AND('WA Apr 2019'!N3&gt;0,'WA Apr 2019'!O3=""),IF(($C$5*F9/'WA Apr 2019'!AR3&lt; SUM('WA Apr 2019'!L3:N3)),(0),($C$5*F9/'WA Apr 2019'!AR3-SUM('WA Apr 2019'!L3:N3))*'WA Apr 2019'!AF3/100)* 'WA Apr 2019'!AR3,IF(AND('WA Apr 2019'!M3&gt;0,'WA Apr 2019'!N3=""),IF(($C$5*F9/'WA Apr 2019'!AR3&lt;'WA Apr 2019'!M3+'WA Apr 2019'!L3),(0),(($C$5*F9/'WA Apr 2019'!AR3-('WA Apr 2019'!M3+'WA Apr 2019'!L3))*'WA Apr 2019'!AE3/100))*'WA Apr 2019'!AR3,IF(AND('WA Apr 2019'!L3&gt;0,'WA Apr 2019'!M3=""&gt;0),IF(($C$5*F9/'WA Apr 2019'!AR3&lt;'WA Apr 2019'!L3),(0),($C$5*F9/'WA Apr 2019'!AR3-'WA Apr 2019'!L3)*'WA Apr 2019'!AD3/100)*'WA Apr 2019'!AR3,0)))))</f>
        <v>0</v>
      </c>
      <c r="K9" s="162">
        <f t="shared" ref="K9:K12" si="2">SUM(G9:J9)</f>
        <v>3440</v>
      </c>
      <c r="L9" s="187">
        <f t="shared" ref="L9:L12" si="3">K9+D9</f>
        <v>3570.0860000000002</v>
      </c>
      <c r="M9" s="122">
        <f t="shared" ref="M9:M12" si="4">L9*1.1</f>
        <v>3927.0946000000004</v>
      </c>
      <c r="N9" s="123">
        <f>'WA Apr 2019'!AT3</f>
        <v>0</v>
      </c>
      <c r="O9" s="123">
        <f>'WA Apr 2019'!AU3</f>
        <v>37</v>
      </c>
      <c r="P9" s="123">
        <f>'WA Apr 2019'!AV3</f>
        <v>0</v>
      </c>
      <c r="Q9" s="123">
        <f>'WA Apr 2019'!AW3</f>
        <v>0</v>
      </c>
      <c r="R9" s="193" t="str">
        <f t="shared" si="0"/>
        <v>Guaranteed off usage</v>
      </c>
      <c r="S9" s="193" t="s">
        <v>154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2297.2860000000001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2297.2860000000001</v>
      </c>
      <c r="V9" s="122">
        <f t="shared" si="1"/>
        <v>2527.0146000000004</v>
      </c>
      <c r="W9" s="122">
        <f t="shared" si="1"/>
        <v>2527.0146000000004</v>
      </c>
      <c r="X9" s="132">
        <f>'WA Apr 2019'!BF3</f>
        <v>0</v>
      </c>
      <c r="Y9" s="133" t="str">
        <f>'WA Apr 2019'!BG3</f>
        <v>n</v>
      </c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</row>
    <row r="10" spans="1:71" ht="20" customHeight="1" thickBot="1" x14ac:dyDescent="0.25">
      <c r="A10" s="282"/>
      <c r="B10" s="65" t="str">
        <f>'WA Apr 2019'!F4</f>
        <v>Origin</v>
      </c>
      <c r="C10" s="65" t="str">
        <f>'WA Apr 2019'!G4</f>
        <v>Business Saver</v>
      </c>
      <c r="D10" s="95">
        <f>365*'WA Apr 2019'!H4/100</f>
        <v>62.561000000000007</v>
      </c>
      <c r="E10" s="185">
        <f>IF('WA Apr 2019'!AQ4=3,0.5,IF('WA Apr 2019'!AQ4=2,0.33,0))</f>
        <v>0.5</v>
      </c>
      <c r="F10" s="185">
        <v>0.5</v>
      </c>
      <c r="G10" s="95">
        <f>IF('WA Apr 2019'!K4="",($C$5*E10/'WA Apr 2019'!AQ4*'WA Apr 2019'!W4/100)*'WA Apr 2019'!AQ4,IF($C$5*E10/'WA Apr 2019'!AQ4&gt;='WA Apr 2019'!L4,('WA Apr 2019'!L4*'WA Apr 2019'!W4/100)*'WA Apr 2019'!AQ4,($C$5*E10/'WA Apr 2019'!AQ4*'WA Apr 2019'!W4/100)*'WA Apr 2019'!AQ4))</f>
        <v>1720</v>
      </c>
      <c r="H10" s="95">
        <f>IF(AND('WA Apr 2019'!P4&gt;0,'WA Apr 2019'!O4&gt;0),IF(($C$5*E10/'WA Apr 2019'!AQ4&lt;SUM('WA Apr 2019'!L4:P4)),(0),($C$5*E10/'WA Apr 2019'!AQ4-SUM('WA Apr 2019'!L4:P4))*'WA Apr 2019'!AB4/100)* 'WA Apr 2019'!AQ4,IF(AND('WA Apr 2019'!O4&gt;0,'WA Apr 2019'!P4=""),IF(($C$5*E10/'WA Apr 2019'!AQ4&lt; SUM('WA Apr 2019'!L4:O4)),(0),($C$5*E10/'WA Apr 2019'!AQ4-SUM('WA Apr 2019'!L4:O4))*'WA Apr 2019'!AA4/100)* 'WA Apr 2019'!AQ4,IF(AND('WA Apr 2019'!N4&gt;0,'WA Apr 2019'!O4=""),IF(($C$5*E10/'WA Apr 2019'!AQ4&lt; SUM('WA Apr 2019'!L4:N4)),(0),($C$5*E10/'WA Apr 2019'!AQ4-SUM('WA Apr 2019'!L4:N4))*'WA Apr 2019'!Z4/100)* 'WA Apr 2019'!AQ4,IF(AND('WA Apr 2019'!M4&gt;0,'WA Apr 2019'!N4=""),IF(($C$5*E10/'WA Apr 2019'!AQ4&lt;'WA Apr 2019'!M4+'WA Apr 2019'!L4),(0),(($C$5*E10/'WA Apr 2019'!AQ4-('WA Apr 2019'!M4+'WA Apr 2019'!L4))*'WA Apr 2019'!Y4/100))*'WA Apr 2019'!AQ4,IF(AND('WA Apr 2019'!L4&gt;0,'WA Apr 2019'!M4=""&gt;0),IF(($C$5*E10/'WA Apr 2019'!AQ4&lt;'WA Apr 2019'!L4),(0),($C$5*E10/'WA Apr 2019'!AQ4-'WA Apr 2019'!L4)*'WA Apr 2019'!X4/100)*'WA Apr 2019'!AQ4,0)))))</f>
        <v>0</v>
      </c>
      <c r="I10" s="95">
        <f>IF('WA Apr 2019'!K4="",($C$5*F10/'WA Apr 2019'!AR4*'WA Apr 2019'!AC4/100)*'WA Apr 2019'!AR4,IF($C$5*F10/'WA Apr 2019'!AR4&gt;='WA Apr 2019'!L4,('WA Apr 2019'!L4*'WA Apr 2019'!AC4/100)*'WA Apr 2019'!AR4,($C$5*F10/'WA Apr 2019'!AR4*'WA Apr 2019'!AC4/100)*'WA Apr 2019'!AR4))</f>
        <v>1720</v>
      </c>
      <c r="J10" s="95">
        <f>IF(AND('WA Apr 2019'!P4&gt;0,'WA Apr 2019'!O4&gt;0),IF(($C$5*F10/'WA Apr 2019'!AR4&lt;SUM('WA Apr 2019'!L4:P4)),(0),($C$5*F10/'WA Apr 2019'!AR4-SUM('WA Apr 2019'!L4:P4))*'WA Apr 2019'!AB4/100)* 'WA Apr 2019'!AR4,IF(AND('WA Apr 2019'!O4&gt;0,'WA Apr 2019'!P4=""),IF(($C$5*F10/'WA Apr 2019'!AR4&lt; SUM('WA Apr 2019'!L4:O4)),(0),($C$5*F10/'WA Apr 2019'!AR4-SUM('WA Apr 2019'!L4:O4))*'WA Apr 2019'!AG4/100)* 'WA Apr 2019'!AR4,IF(AND('WA Apr 2019'!N4&gt;0,'WA Apr 2019'!O4=""),IF(($C$5*F10/'WA Apr 2019'!AR4&lt; SUM('WA Apr 2019'!L4:N4)),(0),($C$5*F10/'WA Apr 2019'!AR4-SUM('WA Apr 2019'!L4:N4))*'WA Apr 2019'!AF4/100)* 'WA Apr 2019'!AR4,IF(AND('WA Apr 2019'!M4&gt;0,'WA Apr 2019'!N4=""),IF(($C$5*F10/'WA Apr 2019'!AR4&lt;'WA Apr 2019'!M4+'WA Apr 2019'!L4),(0),(($C$5*F10/'WA Apr 2019'!AR4-('WA Apr 2019'!M4+'WA Apr 2019'!L4))*'WA Apr 2019'!AE4/100))*'WA Apr 2019'!AR4,IF(AND('WA Apr 2019'!L4&gt;0,'WA Apr 2019'!M4=""&gt;0),IF(($C$5*F10/'WA Apr 2019'!AR4&lt;'WA Apr 2019'!L4),(0),($C$5*F10/'WA Apr 2019'!AR4-'WA Apr 2019'!L4)*'WA Apr 2019'!AD4/100)*'WA Apr 2019'!AR4,0)))))</f>
        <v>0</v>
      </c>
      <c r="K10" s="163">
        <f t="shared" si="2"/>
        <v>3440</v>
      </c>
      <c r="L10" s="188">
        <f t="shared" si="3"/>
        <v>3502.5610000000001</v>
      </c>
      <c r="M10" s="97">
        <f t="shared" si="4"/>
        <v>3852.8171000000007</v>
      </c>
      <c r="N10" s="98">
        <f>'WA Apr 2019'!AT4</f>
        <v>0</v>
      </c>
      <c r="O10" s="98">
        <f>'WA Apr 2019'!AU4</f>
        <v>32</v>
      </c>
      <c r="P10" s="98">
        <f>'WA Apr 2019'!AV4</f>
        <v>0</v>
      </c>
      <c r="Q10" s="98">
        <f>'WA Apr 2019'!AW4</f>
        <v>0</v>
      </c>
      <c r="R10" s="194" t="str">
        <f t="shared" si="0"/>
        <v>Guaranteed off usage</v>
      </c>
      <c r="S10" s="194" t="s">
        <v>154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2401.7610000000004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2401.7610000000004</v>
      </c>
      <c r="V10" s="97">
        <f t="shared" si="1"/>
        <v>2641.9371000000006</v>
      </c>
      <c r="W10" s="97">
        <f t="shared" si="1"/>
        <v>2641.9371000000006</v>
      </c>
      <c r="X10" s="134">
        <f>'WA Apr 2019'!BF4</f>
        <v>0</v>
      </c>
      <c r="Y10" s="135" t="str">
        <f>'WA Apr 2019'!BG4</f>
        <v>n</v>
      </c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</row>
    <row r="11" spans="1:71" ht="20" customHeight="1" thickTop="1" thickBot="1" x14ac:dyDescent="0.25">
      <c r="A11" s="128" t="str">
        <f>'WA Apr 2019'!D5</f>
        <v>Albany</v>
      </c>
      <c r="B11" s="65" t="str">
        <f>'WA Apr 2019'!F5</f>
        <v>Alinta Energy</v>
      </c>
      <c r="C11" s="65" t="str">
        <f>'WA Apr 2019'!G5</f>
        <v>Business</v>
      </c>
      <c r="D11" s="95">
        <f>365*'WA Apr 2019'!H5/100</f>
        <v>147.971</v>
      </c>
      <c r="E11" s="185">
        <f>IF('WA Apr 2019'!AQ5=3,0.5,IF('WA Apr 2019'!AQ5=2,0.33,0))</f>
        <v>0.5</v>
      </c>
      <c r="F11" s="185">
        <v>0.5</v>
      </c>
      <c r="G11" s="96">
        <f>IF('WA Apr 2019'!K5="",($C$5*E11/'WA Apr 2019'!AQ5*'WA Apr 2019'!W5/100)*'WA Apr 2019'!AQ5,IF($C$5*E11/'WA Apr 2019'!AQ5&gt;='WA Apr 2019'!L5,('WA Apr 2019'!L5*'WA Apr 2019'!W5/100)*'WA Apr 2019'!AQ5,($C$5*E11/'WA Apr 2019'!AQ5*'WA Apr 2019'!W5/100)*'WA Apr 2019'!AQ5))</f>
        <v>2150</v>
      </c>
      <c r="H11" s="96">
        <f>IF(AND('WA Apr 2019'!P5&gt;0,'WA Apr 2019'!O5&gt;0),IF(($C$5*E11/'WA Apr 2019'!AQ5&lt;SUM('WA Apr 2019'!L5:P5)),(0),($C$5*E11/'WA Apr 2019'!AQ5-SUM('WA Apr 2019'!L5:P5))*'WA Apr 2019'!AB5/100)* 'WA Apr 2019'!AQ5,IF(AND('WA Apr 2019'!O5&gt;0,'WA Apr 2019'!P5=""),IF(($C$5*E11/'WA Apr 2019'!AQ5&lt; SUM('WA Apr 2019'!L5:O5)),(0),($C$5*E11/'WA Apr 2019'!AQ5-SUM('WA Apr 2019'!L5:O5))*'WA Apr 2019'!AA5/100)* 'WA Apr 2019'!AQ5,IF(AND('WA Apr 2019'!N5&gt;0,'WA Apr 2019'!O5=""),IF(($C$5*E11/'WA Apr 2019'!AQ5&lt; SUM('WA Apr 2019'!L5:N5)),(0),($C$5*E11/'WA Apr 2019'!AQ5-SUM('WA Apr 2019'!L5:N5))*'WA Apr 2019'!Z5/100)* 'WA Apr 2019'!AQ5,IF(AND('WA Apr 2019'!M5&gt;0,'WA Apr 2019'!N5=""),IF(($C$5*E11/'WA Apr 2019'!AQ5&lt;'WA Apr 2019'!M5+'WA Apr 2019'!L5),(0),(($C$5*E11/'WA Apr 2019'!AQ5-('WA Apr 2019'!M5+'WA Apr 2019'!L5))*'WA Apr 2019'!Y5/100))*'WA Apr 2019'!AQ5,IF(AND('WA Apr 2019'!L5&gt;0,'WA Apr 2019'!M5=""&gt;0),IF(($C$5*E11/'WA Apr 2019'!AQ5&lt;'WA Apr 2019'!L5),(0),($C$5*E11/'WA Apr 2019'!AQ5-'WA Apr 2019'!L5)*'WA Apr 2019'!X5/100)*'WA Apr 2019'!AQ5,0)))))</f>
        <v>0</v>
      </c>
      <c r="I11" s="96">
        <f>IF('WA Apr 2019'!K5="",($C$5*F11/'WA Apr 2019'!AR5*'WA Apr 2019'!AC5/100)*'WA Apr 2019'!AR5,IF($C$5*F11/'WA Apr 2019'!AR5&gt;='WA Apr 2019'!L5,('WA Apr 2019'!L5*'WA Apr 2019'!AC5/100)*'WA Apr 2019'!AR5,($C$5*F11/'WA Apr 2019'!AR5*'WA Apr 2019'!AC5/100)*'WA Apr 2019'!AR5))</f>
        <v>2150</v>
      </c>
      <c r="J11" s="96">
        <f>IF(AND('WA Apr 2019'!P5&gt;0,'WA Apr 2019'!O5&gt;0),IF(($C$5*F11/'WA Apr 2019'!AR5&lt;SUM('WA Apr 2019'!L5:P5)),(0),($C$5*F11/'WA Apr 2019'!AR5-SUM('WA Apr 2019'!L5:P5))*'WA Apr 2019'!AB5/100)* 'WA Apr 2019'!AR5,IF(AND('WA Apr 2019'!O5&gt;0,'WA Apr 2019'!P5=""),IF(($C$5*F11/'WA Apr 2019'!AR5&lt; SUM('WA Apr 2019'!L5:O5)),(0),($C$5*F11/'WA Apr 2019'!AR5-SUM('WA Apr 2019'!L5:O5))*'WA Apr 2019'!AG5/100)* 'WA Apr 2019'!AR5,IF(AND('WA Apr 2019'!N5&gt;0,'WA Apr 2019'!O5=""),IF(($C$5*F11/'WA Apr 2019'!AR5&lt; SUM('WA Apr 2019'!L5:N5)),(0),($C$5*F11/'WA Apr 2019'!AR5-SUM('WA Apr 2019'!L5:N5))*'WA Apr 2019'!AF5/100)* 'WA Apr 2019'!AR5,IF(AND('WA Apr 2019'!M5&gt;0,'WA Apr 2019'!N5=""),IF(($C$5*F11/'WA Apr 2019'!AR5&lt;'WA Apr 2019'!M5+'WA Apr 2019'!L5),(0),(($C$5*F11/'WA Apr 2019'!AR5-('WA Apr 2019'!M5+'WA Apr 2019'!L5))*'WA Apr 2019'!AE5/100))*'WA Apr 2019'!AR5,IF(AND('WA Apr 2019'!L5&gt;0,'WA Apr 2019'!M5=""&gt;0),IF(($C$5*F11/'WA Apr 2019'!AR5&lt;'WA Apr 2019'!L5),(0),($C$5*F11/'WA Apr 2019'!AR5-'WA Apr 2019'!L5)*'WA Apr 2019'!AD5/100)*'WA Apr 2019'!AR5,0)))))</f>
        <v>0</v>
      </c>
      <c r="K11" s="163">
        <f t="shared" si="2"/>
        <v>4300</v>
      </c>
      <c r="L11" s="188">
        <f t="shared" si="3"/>
        <v>4447.9709999999995</v>
      </c>
      <c r="M11" s="164">
        <f t="shared" si="4"/>
        <v>4892.7681000000002</v>
      </c>
      <c r="N11" s="98">
        <f>'WA Apr 2019'!AT5</f>
        <v>0</v>
      </c>
      <c r="O11" s="98">
        <f>'WA Apr 2019'!AU5</f>
        <v>0</v>
      </c>
      <c r="P11" s="98">
        <f>'WA Apr 2019'!AV5</f>
        <v>0</v>
      </c>
      <c r="Q11" s="98">
        <f>'WA Apr 2019'!AW5</f>
        <v>0</v>
      </c>
      <c r="R11" s="194" t="str">
        <f t="shared" si="0"/>
        <v>No discount</v>
      </c>
      <c r="S11" s="194" t="s">
        <v>154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4447.9709999999995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4447.9709999999995</v>
      </c>
      <c r="V11" s="97">
        <f t="shared" si="1"/>
        <v>4892.7681000000002</v>
      </c>
      <c r="W11" s="97">
        <f t="shared" si="1"/>
        <v>4892.7681000000002</v>
      </c>
      <c r="X11" s="134">
        <f>'WA Apr 2019'!BF5</f>
        <v>0</v>
      </c>
      <c r="Y11" s="135" t="str">
        <f>'WA Apr 2019'!BG5</f>
        <v>n</v>
      </c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</row>
    <row r="12" spans="1:71" ht="20" customHeight="1" thickTop="1" thickBot="1" x14ac:dyDescent="0.25">
      <c r="A12" s="129" t="str">
        <f>'WA Apr 2019'!D6</f>
        <v>Kalgoorlie</v>
      </c>
      <c r="B12" s="103" t="str">
        <f>'WA Apr 2019'!F6</f>
        <v>Alinta Energy</v>
      </c>
      <c r="C12" s="103" t="str">
        <f>'WA Apr 2019'!G6</f>
        <v>Business</v>
      </c>
      <c r="D12" s="104">
        <f>365*'WA Apr 2019'!H6/100</f>
        <v>231.3005</v>
      </c>
      <c r="E12" s="186">
        <f>IF('WA Apr 2019'!AQ6=3,0.5,IF('WA Apr 2019'!AQ6=2,0.33,0))</f>
        <v>0.5</v>
      </c>
      <c r="F12" s="186">
        <v>0.5</v>
      </c>
      <c r="G12" s="106">
        <f>IF('WA Apr 2019'!K6="",($C$5*E12/'WA Apr 2019'!AQ6*'WA Apr 2019'!W6/100)*'WA Apr 2019'!AQ6,IF($C$5*E12/'WA Apr 2019'!AQ6&gt;='WA Apr 2019'!L6,('WA Apr 2019'!L6*'WA Apr 2019'!W6/100)*'WA Apr 2019'!AQ6,($C$5*E12/'WA Apr 2019'!AQ6*'WA Apr 2019'!W6/100)*'WA Apr 2019'!AQ6))</f>
        <v>1565.0000000000002</v>
      </c>
      <c r="H12" s="106">
        <f>IF(AND('WA Apr 2019'!P6&gt;0,'WA Apr 2019'!O6&gt;0),IF(($C$5*E12/'WA Apr 2019'!AQ6&lt;SUM('WA Apr 2019'!L6:P6)),(0),($C$5*E12/'WA Apr 2019'!AQ6-SUM('WA Apr 2019'!L6:P6))*'WA Apr 2019'!AB6/100)* 'WA Apr 2019'!AQ6,IF(AND('WA Apr 2019'!O6&gt;0,'WA Apr 2019'!P6=""),IF(($C$5*E12/'WA Apr 2019'!AQ6&lt; SUM('WA Apr 2019'!L6:O6)),(0),($C$5*E12/'WA Apr 2019'!AQ6-SUM('WA Apr 2019'!L6:O6))*'WA Apr 2019'!AA6/100)* 'WA Apr 2019'!AQ6,IF(AND('WA Apr 2019'!N6&gt;0,'WA Apr 2019'!O6=""),IF(($C$5*E12/'WA Apr 2019'!AQ6&lt; SUM('WA Apr 2019'!L6:N6)),(0),($C$5*E12/'WA Apr 2019'!AQ6-SUM('WA Apr 2019'!L6:N6))*'WA Apr 2019'!Z6/100)* 'WA Apr 2019'!AQ6,IF(AND('WA Apr 2019'!M6&gt;0,'WA Apr 2019'!N6=""),IF(($C$5*E12/'WA Apr 2019'!AQ6&lt;'WA Apr 2019'!M6+'WA Apr 2019'!L6),(0),(($C$5*E12/'WA Apr 2019'!AQ6-('WA Apr 2019'!M6+'WA Apr 2019'!L6))*'WA Apr 2019'!Y6/100))*'WA Apr 2019'!AQ6,IF(AND('WA Apr 2019'!L6&gt;0,'WA Apr 2019'!M6=""&gt;0),IF(($C$5*E12/'WA Apr 2019'!AQ6&lt;'WA Apr 2019'!L6),(0),($C$5*E12/'WA Apr 2019'!AQ6-'WA Apr 2019'!L6)*'WA Apr 2019'!X6/100)*'WA Apr 2019'!AQ6,0)))))</f>
        <v>0</v>
      </c>
      <c r="I12" s="106">
        <f>IF('WA Apr 2019'!K6="",($C$5*F12/'WA Apr 2019'!AR6*'WA Apr 2019'!AC6/100)*'WA Apr 2019'!AR6,IF($C$5*F12/'WA Apr 2019'!AR6&gt;='WA Apr 2019'!L6,('WA Apr 2019'!L6*'WA Apr 2019'!AC6/100)*'WA Apr 2019'!AR6,($C$5*F12/'WA Apr 2019'!AR6*'WA Apr 2019'!AC6/100)*'WA Apr 2019'!AR6))</f>
        <v>1565.0000000000002</v>
      </c>
      <c r="J12" s="106">
        <f>IF(AND('WA Apr 2019'!P6&gt;0,'WA Apr 2019'!O6&gt;0),IF(($C$5*F12/'WA Apr 2019'!AR6&lt;SUM('WA Apr 2019'!L6:P6)),(0),($C$5*F12/'WA Apr 2019'!AR6-SUM('WA Apr 2019'!L6:P6))*'WA Apr 2019'!AB6/100)* 'WA Apr 2019'!AR6,IF(AND('WA Apr 2019'!O6&gt;0,'WA Apr 2019'!P6=""),IF(($C$5*F12/'WA Apr 2019'!AR6&lt; SUM('WA Apr 2019'!L6:O6)),(0),($C$5*F12/'WA Apr 2019'!AR6-SUM('WA Apr 2019'!L6:O6))*'WA Apr 2019'!AG6/100)* 'WA Apr 2019'!AR6,IF(AND('WA Apr 2019'!N6&gt;0,'WA Apr 2019'!O6=""),IF(($C$5*F12/'WA Apr 2019'!AR6&lt; SUM('WA Apr 2019'!L6:N6)),(0),($C$5*F12/'WA Apr 2019'!AR6-SUM('WA Apr 2019'!L6:N6))*'WA Apr 2019'!AF6/100)* 'WA Apr 2019'!AR6,IF(AND('WA Apr 2019'!M6&gt;0,'WA Apr 2019'!N6=""),IF(($C$5*F12/'WA Apr 2019'!AR6&lt;'WA Apr 2019'!M6+'WA Apr 2019'!L6),(0),(($C$5*F12/'WA Apr 2019'!AR6-('WA Apr 2019'!M6+'WA Apr 2019'!L6))*'WA Apr 2019'!AE6/100))*'WA Apr 2019'!AR6,IF(AND('WA Apr 2019'!L6&gt;0,'WA Apr 2019'!M6=""&gt;0),IF(($C$5*F12/'WA Apr 2019'!AR6&lt;'WA Apr 2019'!L6),(0),($C$5*F12/'WA Apr 2019'!AR6-'WA Apr 2019'!L6)*'WA Apr 2019'!AD6/100)*'WA Apr 2019'!AR6,0)))))</f>
        <v>0</v>
      </c>
      <c r="K12" s="165">
        <f t="shared" si="2"/>
        <v>3130.0000000000005</v>
      </c>
      <c r="L12" s="189">
        <f t="shared" si="3"/>
        <v>3361.3005000000003</v>
      </c>
      <c r="M12" s="166">
        <f t="shared" si="4"/>
        <v>3697.4305500000005</v>
      </c>
      <c r="N12" s="108">
        <f>'WA Apr 2019'!AT6</f>
        <v>0</v>
      </c>
      <c r="O12" s="108">
        <f>'WA Apr 2019'!AU6</f>
        <v>0</v>
      </c>
      <c r="P12" s="108">
        <f>'WA Apr 2019'!AV6</f>
        <v>0</v>
      </c>
      <c r="Q12" s="108">
        <f>'WA Apr 2019'!AW6</f>
        <v>0</v>
      </c>
      <c r="R12" s="195" t="str">
        <f t="shared" si="0"/>
        <v>No discount</v>
      </c>
      <c r="S12" s="195" t="s">
        <v>154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3361.3005000000003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3361.3005000000003</v>
      </c>
      <c r="V12" s="173">
        <f t="shared" si="1"/>
        <v>3697.4305500000005</v>
      </c>
      <c r="W12" s="173">
        <f t="shared" si="1"/>
        <v>3697.4305500000005</v>
      </c>
      <c r="X12" s="136">
        <f>'WA Apr 2019'!BF6</f>
        <v>0</v>
      </c>
      <c r="Y12" s="137" t="str">
        <f>'WA Apr 2019'!BG6</f>
        <v>n</v>
      </c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</row>
    <row r="13" spans="1:71" x14ac:dyDescent="0.2"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</row>
    <row r="14" spans="1:71" x14ac:dyDescent="0.2"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</row>
    <row r="15" spans="1:71" x14ac:dyDescent="0.2"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</row>
    <row r="16" spans="1:71" x14ac:dyDescent="0.2"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</row>
    <row r="17" spans="26:71" x14ac:dyDescent="0.2"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</row>
    <row r="18" spans="26:71" x14ac:dyDescent="0.2"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</row>
    <row r="19" spans="26:71" x14ac:dyDescent="0.2"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</row>
    <row r="20" spans="26:71" x14ac:dyDescent="0.2"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</row>
    <row r="21" spans="26:71" x14ac:dyDescent="0.2"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</row>
    <row r="22" spans="26:71" x14ac:dyDescent="0.2"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</row>
    <row r="23" spans="26:71" x14ac:dyDescent="0.2"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</row>
    <row r="24" spans="26:71" x14ac:dyDescent="0.2"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</row>
    <row r="25" spans="26:71" x14ac:dyDescent="0.2"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</row>
    <row r="26" spans="26:71" x14ac:dyDescent="0.2"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</row>
    <row r="27" spans="26:71" x14ac:dyDescent="0.2"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</row>
    <row r="28" spans="26:71" x14ac:dyDescent="0.2"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</row>
    <row r="29" spans="26:71" x14ac:dyDescent="0.2"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</row>
    <row r="30" spans="26:71" x14ac:dyDescent="0.2"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</row>
    <row r="31" spans="26:71" x14ac:dyDescent="0.2"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</row>
    <row r="32" spans="26:71" x14ac:dyDescent="0.2"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</row>
    <row r="33" spans="26:71" x14ac:dyDescent="0.2"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</row>
    <row r="34" spans="26:71" x14ac:dyDescent="0.2"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</row>
    <row r="35" spans="26:71" x14ac:dyDescent="0.2"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</row>
    <row r="36" spans="26:71" x14ac:dyDescent="0.2"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</row>
    <row r="37" spans="26:71" x14ac:dyDescent="0.2"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</row>
    <row r="38" spans="26:71" x14ac:dyDescent="0.2"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</row>
    <row r="39" spans="26:71" x14ac:dyDescent="0.2"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</row>
    <row r="40" spans="26:71" x14ac:dyDescent="0.2"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</row>
    <row r="41" spans="26:71" x14ac:dyDescent="0.2"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</row>
    <row r="42" spans="26:71" x14ac:dyDescent="0.2"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</row>
    <row r="43" spans="26:71" x14ac:dyDescent="0.2"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</row>
    <row r="44" spans="26:71" x14ac:dyDescent="0.2"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</row>
    <row r="45" spans="26:71" x14ac:dyDescent="0.2"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</row>
    <row r="46" spans="26:71" x14ac:dyDescent="0.2"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</row>
    <row r="47" spans="26:71" x14ac:dyDescent="0.2"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</row>
    <row r="48" spans="26:71" x14ac:dyDescent="0.2"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</row>
    <row r="49" spans="26:71" x14ac:dyDescent="0.2"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</row>
    <row r="50" spans="26:71" x14ac:dyDescent="0.2"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</row>
    <row r="51" spans="26:71" x14ac:dyDescent="0.2"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</row>
    <row r="52" spans="26:71" x14ac:dyDescent="0.2"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</row>
    <row r="53" spans="26:71" x14ac:dyDescent="0.2"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</row>
    <row r="54" spans="26:71" x14ac:dyDescent="0.2"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</row>
    <row r="55" spans="26:71" x14ac:dyDescent="0.2"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</row>
    <row r="56" spans="26:71" x14ac:dyDescent="0.2"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</row>
    <row r="57" spans="26:71" x14ac:dyDescent="0.2"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</row>
    <row r="58" spans="26:71" x14ac:dyDescent="0.2"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</row>
    <row r="59" spans="26:71" x14ac:dyDescent="0.2"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</row>
    <row r="60" spans="26:71" x14ac:dyDescent="0.2"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</row>
    <row r="61" spans="26:71" x14ac:dyDescent="0.2"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</row>
    <row r="62" spans="26:71" x14ac:dyDescent="0.2"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</row>
    <row r="63" spans="26:71" x14ac:dyDescent="0.2"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</row>
    <row r="64" spans="26:71" x14ac:dyDescent="0.2"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</row>
    <row r="65" spans="26:71" x14ac:dyDescent="0.2"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</row>
    <row r="66" spans="26:71" x14ac:dyDescent="0.2"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</row>
    <row r="67" spans="26:71" x14ac:dyDescent="0.2"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</row>
    <row r="68" spans="26:71" x14ac:dyDescent="0.2"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</row>
    <row r="69" spans="26:71" x14ac:dyDescent="0.2"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</row>
    <row r="70" spans="26:71" x14ac:dyDescent="0.2"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</row>
    <row r="71" spans="26:71" x14ac:dyDescent="0.2"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</row>
    <row r="72" spans="26:71" x14ac:dyDescent="0.2"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</row>
    <row r="73" spans="26:71" x14ac:dyDescent="0.2"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</row>
    <row r="74" spans="26:71" x14ac:dyDescent="0.2"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26:71" x14ac:dyDescent="0.2"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26:71" x14ac:dyDescent="0.2"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</row>
    <row r="77" spans="26:71" x14ac:dyDescent="0.2"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</row>
    <row r="78" spans="26:71" x14ac:dyDescent="0.2"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</row>
    <row r="79" spans="26:71" x14ac:dyDescent="0.2"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</row>
    <row r="80" spans="26:71" x14ac:dyDescent="0.2"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</row>
    <row r="81" spans="26:71" x14ac:dyDescent="0.2"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</row>
    <row r="82" spans="26:71" x14ac:dyDescent="0.2"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</row>
    <row r="83" spans="26:71" x14ac:dyDescent="0.2"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</row>
    <row r="84" spans="26:71" x14ac:dyDescent="0.2"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</row>
    <row r="85" spans="26:71" x14ac:dyDescent="0.2"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</row>
    <row r="86" spans="26:71" x14ac:dyDescent="0.2"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</row>
    <row r="87" spans="26:71" x14ac:dyDescent="0.2"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</row>
    <row r="88" spans="26:71" x14ac:dyDescent="0.2"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/>
      <c r="BS88" s="138"/>
    </row>
    <row r="89" spans="26:71" x14ac:dyDescent="0.2"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38"/>
      <c r="BS89" s="138"/>
    </row>
    <row r="90" spans="26:71" x14ac:dyDescent="0.2"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38"/>
      <c r="AV90" s="138"/>
      <c r="AW90" s="138"/>
      <c r="AX90" s="138"/>
      <c r="AY90" s="138"/>
      <c r="AZ90" s="138"/>
      <c r="BA90" s="138"/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8"/>
      <c r="BO90" s="138"/>
      <c r="BP90" s="138"/>
      <c r="BQ90" s="138"/>
      <c r="BR90" s="138"/>
      <c r="BS90" s="138"/>
    </row>
    <row r="91" spans="26:71" x14ac:dyDescent="0.2"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38"/>
      <c r="AV91" s="138"/>
      <c r="AW91" s="138"/>
      <c r="AX91" s="138"/>
      <c r="AY91" s="138"/>
      <c r="AZ91" s="138"/>
      <c r="BA91" s="138"/>
      <c r="BB91" s="138"/>
      <c r="BC91" s="138"/>
      <c r="BD91" s="138"/>
      <c r="BE91" s="138"/>
      <c r="BF91" s="138"/>
      <c r="BG91" s="138"/>
      <c r="BH91" s="138"/>
      <c r="BI91" s="138"/>
      <c r="BJ91" s="138"/>
      <c r="BK91" s="138"/>
      <c r="BL91" s="138"/>
      <c r="BM91" s="138"/>
      <c r="BN91" s="138"/>
      <c r="BO91" s="138"/>
      <c r="BP91" s="138"/>
      <c r="BQ91" s="138"/>
      <c r="BR91" s="138"/>
      <c r="BS91" s="138"/>
    </row>
    <row r="92" spans="26:71" x14ac:dyDescent="0.2"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/>
      <c r="BM92" s="138"/>
      <c r="BN92" s="138"/>
      <c r="BO92" s="138"/>
      <c r="BP92" s="138"/>
      <c r="BQ92" s="138"/>
      <c r="BR92" s="138"/>
      <c r="BS92" s="138"/>
    </row>
    <row r="93" spans="26:71" x14ac:dyDescent="0.2"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/>
      <c r="BK93" s="138"/>
      <c r="BL93" s="138"/>
      <c r="BM93" s="138"/>
      <c r="BN93" s="138"/>
      <c r="BO93" s="138"/>
      <c r="BP93" s="138"/>
      <c r="BQ93" s="138"/>
      <c r="BR93" s="138"/>
      <c r="BS93" s="138"/>
    </row>
    <row r="94" spans="26:71" x14ac:dyDescent="0.2"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/>
      <c r="BQ94" s="138"/>
      <c r="BR94" s="138"/>
      <c r="BS94" s="138"/>
    </row>
    <row r="95" spans="26:71" x14ac:dyDescent="0.2"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/>
      <c r="BQ95" s="138"/>
      <c r="BR95" s="138"/>
      <c r="BS95" s="138"/>
    </row>
    <row r="96" spans="26:71" x14ac:dyDescent="0.2"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38"/>
      <c r="BJ96" s="138"/>
      <c r="BK96" s="138"/>
      <c r="BL96" s="138"/>
      <c r="BM96" s="138"/>
      <c r="BN96" s="138"/>
      <c r="BO96" s="138"/>
      <c r="BP96" s="138"/>
      <c r="BQ96" s="138"/>
      <c r="BR96" s="138"/>
      <c r="BS96" s="138"/>
    </row>
    <row r="97" spans="26:71" x14ac:dyDescent="0.2"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/>
      <c r="BQ97" s="138"/>
      <c r="BR97" s="138"/>
      <c r="BS97" s="138"/>
    </row>
    <row r="98" spans="26:71" x14ac:dyDescent="0.2"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/>
      <c r="BP98" s="138"/>
      <c r="BQ98" s="138"/>
      <c r="BR98" s="138"/>
      <c r="BS98" s="138"/>
    </row>
    <row r="99" spans="26:71" x14ac:dyDescent="0.2"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</row>
    <row r="100" spans="26:71" x14ac:dyDescent="0.2"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/>
      <c r="BP100" s="138"/>
      <c r="BQ100" s="138"/>
      <c r="BR100" s="138"/>
      <c r="BS100" s="138"/>
    </row>
    <row r="101" spans="26:71" x14ac:dyDescent="0.2"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</row>
    <row r="102" spans="26:71" x14ac:dyDescent="0.2"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</row>
    <row r="103" spans="26:71" x14ac:dyDescent="0.2"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38"/>
      <c r="BS103" s="138"/>
    </row>
    <row r="104" spans="26:71" x14ac:dyDescent="0.2"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/>
      <c r="BO104" s="138"/>
      <c r="BP104" s="138"/>
      <c r="BQ104" s="138"/>
      <c r="BR104" s="138"/>
      <c r="BS104" s="138"/>
    </row>
    <row r="105" spans="26:71" x14ac:dyDescent="0.2"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/>
      <c r="BQ105" s="138"/>
      <c r="BR105" s="138"/>
      <c r="BS105" s="138"/>
    </row>
    <row r="106" spans="26:71" x14ac:dyDescent="0.2"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8"/>
      <c r="AQ106" s="138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/>
      <c r="BP106" s="138"/>
      <c r="BQ106" s="138"/>
      <c r="BR106" s="138"/>
      <c r="BS106" s="138"/>
    </row>
    <row r="107" spans="26:71" x14ac:dyDescent="0.2"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</row>
    <row r="108" spans="26:71" x14ac:dyDescent="0.2"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</row>
    <row r="109" spans="26:71" x14ac:dyDescent="0.2"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38"/>
      <c r="BS109" s="138"/>
    </row>
    <row r="110" spans="26:71" x14ac:dyDescent="0.2"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/>
      <c r="BO110" s="138"/>
      <c r="BP110" s="138"/>
      <c r="BQ110" s="138"/>
      <c r="BR110" s="138"/>
      <c r="BS110" s="138"/>
    </row>
    <row r="111" spans="26:71" x14ac:dyDescent="0.2"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38"/>
      <c r="BS111" s="138"/>
    </row>
    <row r="112" spans="26:71" x14ac:dyDescent="0.2"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</row>
    <row r="113" spans="26:71" x14ac:dyDescent="0.2"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/>
      <c r="BJ113" s="138"/>
      <c r="BK113" s="138"/>
      <c r="BL113" s="138"/>
      <c r="BM113" s="138"/>
      <c r="BN113" s="138"/>
      <c r="BO113" s="138"/>
      <c r="BP113" s="138"/>
      <c r="BQ113" s="138"/>
      <c r="BR113" s="138"/>
      <c r="BS113" s="138"/>
    </row>
    <row r="114" spans="26:71" x14ac:dyDescent="0.2"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</row>
    <row r="115" spans="26:71" x14ac:dyDescent="0.2"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</row>
    <row r="116" spans="26:71" x14ac:dyDescent="0.2"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</row>
    <row r="117" spans="26:71" x14ac:dyDescent="0.2"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</row>
    <row r="118" spans="26:71" x14ac:dyDescent="0.2"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38"/>
      <c r="BS118" s="138"/>
    </row>
    <row r="119" spans="26:71" x14ac:dyDescent="0.2"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38"/>
      <c r="BS119" s="138"/>
    </row>
    <row r="120" spans="26:71" x14ac:dyDescent="0.2"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/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38"/>
      <c r="BS120" s="138"/>
    </row>
    <row r="121" spans="26:71" x14ac:dyDescent="0.2"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</row>
    <row r="122" spans="26:71" x14ac:dyDescent="0.2"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8"/>
      <c r="AR122" s="138"/>
      <c r="AS122" s="138"/>
      <c r="AT122" s="138"/>
      <c r="AU122" s="138"/>
      <c r="AV122" s="138"/>
      <c r="AW122" s="138"/>
      <c r="AX122" s="138"/>
      <c r="AY122" s="138"/>
      <c r="AZ122" s="138"/>
      <c r="BA122" s="138"/>
      <c r="BB122" s="138"/>
      <c r="BC122" s="138"/>
      <c r="BD122" s="138"/>
      <c r="BE122" s="138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38"/>
      <c r="BQ122" s="138"/>
      <c r="BR122" s="138"/>
      <c r="BS122" s="138"/>
    </row>
    <row r="123" spans="26:71" x14ac:dyDescent="0.2"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8"/>
      <c r="BD123" s="138"/>
      <c r="BE123" s="138"/>
      <c r="BF123" s="138"/>
      <c r="BG123" s="138"/>
      <c r="BH123" s="138"/>
      <c r="BI123" s="138"/>
      <c r="BJ123" s="138"/>
      <c r="BK123" s="138"/>
      <c r="BL123" s="138"/>
      <c r="BM123" s="138"/>
      <c r="BN123" s="138"/>
      <c r="BO123" s="138"/>
      <c r="BP123" s="138"/>
      <c r="BQ123" s="138"/>
      <c r="BR123" s="138"/>
      <c r="BS123" s="138"/>
    </row>
    <row r="124" spans="26:71" x14ac:dyDescent="0.2"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/>
      <c r="BF124" s="138"/>
      <c r="BG124" s="138"/>
      <c r="BH124" s="138"/>
      <c r="BI124" s="138"/>
      <c r="BJ124" s="138"/>
      <c r="BK124" s="138"/>
      <c r="BL124" s="138"/>
      <c r="BM124" s="138"/>
      <c r="BN124" s="138"/>
      <c r="BO124" s="138"/>
      <c r="BP124" s="138"/>
      <c r="BQ124" s="138"/>
      <c r="BR124" s="138"/>
      <c r="BS124" s="138"/>
    </row>
    <row r="125" spans="26:71" x14ac:dyDescent="0.2"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38"/>
      <c r="BS125" s="138"/>
    </row>
    <row r="126" spans="26:71" x14ac:dyDescent="0.2"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</row>
    <row r="127" spans="26:71" x14ac:dyDescent="0.2"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38"/>
      <c r="BS127" s="138"/>
    </row>
    <row r="128" spans="26:71" x14ac:dyDescent="0.2"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38"/>
      <c r="BQ128" s="138"/>
      <c r="BR128" s="138"/>
      <c r="BS128" s="138"/>
    </row>
    <row r="129" spans="26:71" x14ac:dyDescent="0.2"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8"/>
      <c r="BO129" s="138"/>
      <c r="BP129" s="138"/>
      <c r="BQ129" s="138"/>
      <c r="BR129" s="138"/>
      <c r="BS129" s="138"/>
    </row>
    <row r="130" spans="26:71" x14ac:dyDescent="0.2"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38"/>
      <c r="BS130" s="138"/>
    </row>
    <row r="131" spans="26:71" x14ac:dyDescent="0.2"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38"/>
      <c r="BS131" s="138"/>
    </row>
    <row r="132" spans="26:71" x14ac:dyDescent="0.2"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38"/>
    </row>
    <row r="133" spans="26:71" x14ac:dyDescent="0.2"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</row>
    <row r="134" spans="26:71" x14ac:dyDescent="0.2"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38"/>
      <c r="BS134" s="138"/>
    </row>
    <row r="135" spans="26:71" x14ac:dyDescent="0.2"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38"/>
      <c r="BS135" s="138"/>
    </row>
    <row r="136" spans="26:71" x14ac:dyDescent="0.2"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38"/>
      <c r="BS136" s="138"/>
    </row>
    <row r="137" spans="26:71" x14ac:dyDescent="0.2"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</row>
    <row r="138" spans="26:71" x14ac:dyDescent="0.2"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138"/>
      <c r="AV138" s="138"/>
      <c r="AW138" s="138"/>
      <c r="AX138" s="138"/>
      <c r="AY138" s="138"/>
      <c r="AZ138" s="138"/>
      <c r="BA138" s="138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8"/>
      <c r="BO138" s="138"/>
      <c r="BP138" s="138"/>
      <c r="BQ138" s="138"/>
      <c r="BR138" s="138"/>
      <c r="BS138" s="138"/>
    </row>
    <row r="139" spans="26:71" x14ac:dyDescent="0.2"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138"/>
      <c r="AV139" s="138"/>
      <c r="AW139" s="138"/>
      <c r="AX139" s="138"/>
      <c r="AY139" s="138"/>
      <c r="AZ139" s="138"/>
      <c r="BA139" s="138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8"/>
      <c r="BO139" s="138"/>
      <c r="BP139" s="138"/>
      <c r="BQ139" s="138"/>
      <c r="BR139" s="138"/>
      <c r="BS139" s="138"/>
    </row>
    <row r="140" spans="26:71" x14ac:dyDescent="0.2"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/>
      <c r="BQ140" s="138"/>
      <c r="BR140" s="138"/>
      <c r="BS140" s="138"/>
    </row>
    <row r="141" spans="26:71" x14ac:dyDescent="0.2"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38"/>
      <c r="BS141" s="138"/>
    </row>
    <row r="142" spans="26:71" x14ac:dyDescent="0.2"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38"/>
      <c r="BS142" s="138"/>
    </row>
    <row r="143" spans="26:71" x14ac:dyDescent="0.2"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38"/>
      <c r="BS143" s="138"/>
    </row>
    <row r="144" spans="26:71" x14ac:dyDescent="0.2"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38"/>
    </row>
    <row r="145" spans="26:71" x14ac:dyDescent="0.2"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</row>
    <row r="146" spans="26:71" x14ac:dyDescent="0.2"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</row>
    <row r="147" spans="26:71" x14ac:dyDescent="0.2"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</row>
    <row r="148" spans="26:71" x14ac:dyDescent="0.2"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</row>
    <row r="149" spans="26:71" x14ac:dyDescent="0.2"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</row>
    <row r="150" spans="26:71" x14ac:dyDescent="0.2"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</row>
    <row r="151" spans="26:71" x14ac:dyDescent="0.2"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</row>
    <row r="152" spans="26:71" x14ac:dyDescent="0.2"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</row>
    <row r="153" spans="26:71" x14ac:dyDescent="0.2"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</row>
    <row r="154" spans="26:71" x14ac:dyDescent="0.2"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</row>
    <row r="155" spans="26:71" x14ac:dyDescent="0.2"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</row>
    <row r="156" spans="26:71" x14ac:dyDescent="0.2"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</row>
    <row r="157" spans="26:71" x14ac:dyDescent="0.2"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</row>
    <row r="158" spans="26:71" x14ac:dyDescent="0.2"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</row>
    <row r="159" spans="26:71" x14ac:dyDescent="0.2"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</row>
    <row r="160" spans="26:71" x14ac:dyDescent="0.2"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</row>
    <row r="161" spans="26:71" x14ac:dyDescent="0.2"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</row>
    <row r="162" spans="26:71" x14ac:dyDescent="0.2"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</row>
    <row r="163" spans="26:71" x14ac:dyDescent="0.2"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</row>
    <row r="164" spans="26:71" x14ac:dyDescent="0.2"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</row>
    <row r="165" spans="26:71" x14ac:dyDescent="0.2"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</row>
    <row r="166" spans="26:71" x14ac:dyDescent="0.2"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</row>
    <row r="167" spans="26:71" x14ac:dyDescent="0.2"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</row>
    <row r="168" spans="26:71" x14ac:dyDescent="0.2"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</row>
    <row r="169" spans="26:71" x14ac:dyDescent="0.2"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</row>
    <row r="170" spans="26:71" x14ac:dyDescent="0.2"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</row>
    <row r="171" spans="26:71" x14ac:dyDescent="0.2"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</row>
    <row r="172" spans="26:71" x14ac:dyDescent="0.2"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</row>
    <row r="173" spans="26:71" x14ac:dyDescent="0.2"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</row>
    <row r="174" spans="26:71" x14ac:dyDescent="0.2"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</row>
    <row r="175" spans="26:71" x14ac:dyDescent="0.2"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</row>
    <row r="176" spans="26:71" x14ac:dyDescent="0.2"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</row>
    <row r="177" spans="26:71" x14ac:dyDescent="0.2"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</row>
    <row r="178" spans="26:71" x14ac:dyDescent="0.2"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</row>
    <row r="179" spans="26:71" x14ac:dyDescent="0.2"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</row>
    <row r="180" spans="26:71" x14ac:dyDescent="0.2"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</row>
    <row r="181" spans="26:71" x14ac:dyDescent="0.2"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</row>
    <row r="182" spans="26:71" x14ac:dyDescent="0.2"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</row>
    <row r="183" spans="26:71" x14ac:dyDescent="0.2"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</row>
    <row r="184" spans="26:71" x14ac:dyDescent="0.2"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</row>
    <row r="185" spans="26:71" x14ac:dyDescent="0.2"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</row>
    <row r="186" spans="26:71" x14ac:dyDescent="0.2"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</row>
    <row r="187" spans="26:71" x14ac:dyDescent="0.2"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</row>
    <row r="188" spans="26:71" x14ac:dyDescent="0.2"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</row>
    <row r="189" spans="26:71" x14ac:dyDescent="0.2"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</row>
    <row r="190" spans="26:71" x14ac:dyDescent="0.2"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</row>
    <row r="191" spans="26:71" x14ac:dyDescent="0.2"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</row>
    <row r="192" spans="26:71" x14ac:dyDescent="0.2"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</row>
    <row r="193" spans="26:71" x14ac:dyDescent="0.2"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</row>
    <row r="194" spans="26:71" x14ac:dyDescent="0.2"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</row>
    <row r="195" spans="26:71" x14ac:dyDescent="0.2"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</row>
    <row r="196" spans="26:71" x14ac:dyDescent="0.2"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</row>
    <row r="197" spans="26:71" x14ac:dyDescent="0.2"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</row>
    <row r="198" spans="26:71" x14ac:dyDescent="0.2"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</row>
    <row r="199" spans="26:71" x14ac:dyDescent="0.2"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</row>
    <row r="200" spans="26:71" x14ac:dyDescent="0.2"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</row>
    <row r="201" spans="26:71" x14ac:dyDescent="0.2"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</row>
    <row r="202" spans="26:71" x14ac:dyDescent="0.2"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</row>
    <row r="203" spans="26:71" x14ac:dyDescent="0.2"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</row>
    <row r="204" spans="26:71" x14ac:dyDescent="0.2"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</row>
    <row r="205" spans="26:71" x14ac:dyDescent="0.2"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</row>
    <row r="206" spans="26:71" x14ac:dyDescent="0.2"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</row>
    <row r="207" spans="26:71" x14ac:dyDescent="0.2"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</row>
    <row r="208" spans="26:71" x14ac:dyDescent="0.2"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</row>
    <row r="209" spans="26:71" x14ac:dyDescent="0.2"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</row>
    <row r="210" spans="26:71" x14ac:dyDescent="0.2"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</row>
    <row r="211" spans="26:71" x14ac:dyDescent="0.2"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</row>
    <row r="212" spans="26:71" x14ac:dyDescent="0.2"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</row>
    <row r="213" spans="26:71" x14ac:dyDescent="0.2"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</row>
    <row r="214" spans="26:71" x14ac:dyDescent="0.2"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</row>
    <row r="215" spans="26:71" x14ac:dyDescent="0.2"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</row>
    <row r="216" spans="26:71" x14ac:dyDescent="0.2"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</row>
    <row r="217" spans="26:71" x14ac:dyDescent="0.2"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</row>
    <row r="218" spans="26:71" x14ac:dyDescent="0.2"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</row>
    <row r="219" spans="26:71" x14ac:dyDescent="0.2"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</row>
    <row r="220" spans="26:71" x14ac:dyDescent="0.2"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</row>
    <row r="221" spans="26:71" x14ac:dyDescent="0.2"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</row>
    <row r="222" spans="26:71" x14ac:dyDescent="0.2"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</row>
    <row r="223" spans="26:71" x14ac:dyDescent="0.2"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</row>
    <row r="224" spans="26:71" x14ac:dyDescent="0.2"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</row>
    <row r="225" spans="26:71" x14ac:dyDescent="0.2"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</row>
    <row r="226" spans="26:71" x14ac:dyDescent="0.2"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</row>
    <row r="227" spans="26:71" x14ac:dyDescent="0.2"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</row>
    <row r="228" spans="26:71" x14ac:dyDescent="0.2"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</row>
    <row r="229" spans="26:71" x14ac:dyDescent="0.2"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</row>
    <row r="230" spans="26:71" x14ac:dyDescent="0.2"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</row>
    <row r="231" spans="26:71" x14ac:dyDescent="0.2"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</row>
    <row r="232" spans="26:71" x14ac:dyDescent="0.2"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</row>
    <row r="233" spans="26:71" x14ac:dyDescent="0.2"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</row>
    <row r="234" spans="26:71" x14ac:dyDescent="0.2"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</row>
    <row r="235" spans="26:71" x14ac:dyDescent="0.2"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</row>
    <row r="236" spans="26:71" x14ac:dyDescent="0.2"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</row>
    <row r="237" spans="26:71" x14ac:dyDescent="0.2"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</row>
    <row r="238" spans="26:71" x14ac:dyDescent="0.2"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</row>
    <row r="239" spans="26:71" x14ac:dyDescent="0.2"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</row>
    <row r="240" spans="26:71" x14ac:dyDescent="0.2"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</row>
    <row r="241" spans="26:71" x14ac:dyDescent="0.2"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</row>
    <row r="242" spans="26:71" x14ac:dyDescent="0.2"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</row>
    <row r="243" spans="26:71" x14ac:dyDescent="0.2"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</row>
    <row r="244" spans="26:71" x14ac:dyDescent="0.2"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</row>
    <row r="245" spans="26:71" x14ac:dyDescent="0.2"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</row>
    <row r="246" spans="26:71" x14ac:dyDescent="0.2"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</row>
    <row r="247" spans="26:71" x14ac:dyDescent="0.2"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</row>
    <row r="248" spans="26:71" x14ac:dyDescent="0.2"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</row>
    <row r="249" spans="26:71" x14ac:dyDescent="0.2"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</row>
    <row r="250" spans="26:71" x14ac:dyDescent="0.2"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</row>
    <row r="251" spans="26:71" x14ac:dyDescent="0.2"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</row>
    <row r="252" spans="26:71" x14ac:dyDescent="0.2"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</row>
    <row r="253" spans="26:71" x14ac:dyDescent="0.2"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</row>
    <row r="254" spans="26:71" x14ac:dyDescent="0.2"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</row>
    <row r="255" spans="26:71" x14ac:dyDescent="0.2"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</row>
    <row r="256" spans="26:71" x14ac:dyDescent="0.2"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</row>
    <row r="257" spans="26:71" x14ac:dyDescent="0.2"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</row>
    <row r="258" spans="26:71" x14ac:dyDescent="0.2"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</row>
    <row r="259" spans="26:71" x14ac:dyDescent="0.2"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</row>
    <row r="260" spans="26:71" x14ac:dyDescent="0.2"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</row>
    <row r="261" spans="26:71" x14ac:dyDescent="0.2"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</row>
    <row r="262" spans="26:71" x14ac:dyDescent="0.2"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</row>
    <row r="263" spans="26:71" x14ac:dyDescent="0.2"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</row>
    <row r="264" spans="26:71" x14ac:dyDescent="0.2"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</row>
    <row r="265" spans="26:71" x14ac:dyDescent="0.2"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</row>
    <row r="266" spans="26:71" x14ac:dyDescent="0.2"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</row>
    <row r="267" spans="26:71" x14ac:dyDescent="0.2"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</row>
    <row r="268" spans="26:71" x14ac:dyDescent="0.2"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</row>
    <row r="269" spans="26:71" x14ac:dyDescent="0.2"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</row>
    <row r="270" spans="26:71" x14ac:dyDescent="0.2"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</row>
    <row r="271" spans="26:71" x14ac:dyDescent="0.2"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</row>
    <row r="272" spans="26:71" x14ac:dyDescent="0.2"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</row>
    <row r="273" spans="26:71" x14ac:dyDescent="0.2"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</row>
    <row r="274" spans="26:71" x14ac:dyDescent="0.2"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</row>
    <row r="275" spans="26:71" x14ac:dyDescent="0.2"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</row>
    <row r="276" spans="26:71" x14ac:dyDescent="0.2"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</row>
    <row r="277" spans="26:71" x14ac:dyDescent="0.2"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</row>
    <row r="278" spans="26:71" x14ac:dyDescent="0.2"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</row>
    <row r="279" spans="26:71" x14ac:dyDescent="0.2"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</row>
    <row r="280" spans="26:71" x14ac:dyDescent="0.2"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</row>
    <row r="281" spans="26:71" x14ac:dyDescent="0.2"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</row>
    <row r="282" spans="26:71" x14ac:dyDescent="0.2"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</row>
    <row r="283" spans="26:71" x14ac:dyDescent="0.2"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</row>
    <row r="284" spans="26:71" x14ac:dyDescent="0.2"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</row>
    <row r="285" spans="26:71" x14ac:dyDescent="0.2"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</row>
    <row r="286" spans="26:71" x14ac:dyDescent="0.2"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</row>
    <row r="287" spans="26:71" x14ac:dyDescent="0.2"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</row>
    <row r="288" spans="26:71" x14ac:dyDescent="0.2"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</row>
    <row r="289" spans="26:71" x14ac:dyDescent="0.2"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</row>
    <row r="290" spans="26:71" x14ac:dyDescent="0.2"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</row>
    <row r="291" spans="26:71" x14ac:dyDescent="0.2"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</row>
    <row r="292" spans="26:71" x14ac:dyDescent="0.2"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</row>
    <row r="293" spans="26:71" x14ac:dyDescent="0.2"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</row>
    <row r="294" spans="26:71" x14ac:dyDescent="0.2"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</row>
    <row r="295" spans="26:71" x14ac:dyDescent="0.2"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</row>
    <row r="296" spans="26:71" x14ac:dyDescent="0.2"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</row>
    <row r="297" spans="26:71" x14ac:dyDescent="0.2"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</row>
    <row r="298" spans="26:71" x14ac:dyDescent="0.2"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</row>
    <row r="299" spans="26:71" x14ac:dyDescent="0.2"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</row>
    <row r="300" spans="26:71" x14ac:dyDescent="0.2"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</row>
    <row r="301" spans="26:71" x14ac:dyDescent="0.2"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</row>
    <row r="302" spans="26:71" x14ac:dyDescent="0.2"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</row>
    <row r="303" spans="26:71" x14ac:dyDescent="0.2"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</row>
    <row r="304" spans="26:71" x14ac:dyDescent="0.2"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</row>
    <row r="305" spans="26:71" x14ac:dyDescent="0.2"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</row>
    <row r="306" spans="26:71" x14ac:dyDescent="0.2"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</row>
    <row r="307" spans="26:71" x14ac:dyDescent="0.2"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</row>
    <row r="308" spans="26:71" x14ac:dyDescent="0.2"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</row>
    <row r="309" spans="26:71" x14ac:dyDescent="0.2"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</row>
    <row r="310" spans="26:71" x14ac:dyDescent="0.2"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</row>
    <row r="311" spans="26:71" x14ac:dyDescent="0.2"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</row>
    <row r="312" spans="26:71" x14ac:dyDescent="0.2"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</row>
    <row r="313" spans="26:71" x14ac:dyDescent="0.2"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</row>
    <row r="314" spans="26:71" x14ac:dyDescent="0.2"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</row>
    <row r="315" spans="26:71" x14ac:dyDescent="0.2"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</row>
    <row r="316" spans="26:71" x14ac:dyDescent="0.2"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</row>
    <row r="317" spans="26:71" x14ac:dyDescent="0.2"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</row>
    <row r="318" spans="26:71" x14ac:dyDescent="0.2"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</row>
    <row r="319" spans="26:71" x14ac:dyDescent="0.2"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</row>
    <row r="320" spans="26:71" x14ac:dyDescent="0.2"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</row>
    <row r="321" spans="26:71" x14ac:dyDescent="0.2"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</row>
    <row r="322" spans="26:71" x14ac:dyDescent="0.2"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</row>
    <row r="323" spans="26:71" x14ac:dyDescent="0.2"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</row>
    <row r="324" spans="26:71" x14ac:dyDescent="0.2"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</row>
    <row r="325" spans="26:71" x14ac:dyDescent="0.2"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</row>
    <row r="326" spans="26:71" x14ac:dyDescent="0.2"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</row>
    <row r="327" spans="26:71" x14ac:dyDescent="0.2"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</row>
    <row r="328" spans="26:71" x14ac:dyDescent="0.2"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</row>
    <row r="329" spans="26:71" x14ac:dyDescent="0.2"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</row>
    <row r="330" spans="26:71" x14ac:dyDescent="0.2"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</row>
    <row r="331" spans="26:71" x14ac:dyDescent="0.2"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</row>
    <row r="332" spans="26:71" x14ac:dyDescent="0.2"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</row>
    <row r="333" spans="26:71" x14ac:dyDescent="0.2"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</row>
    <row r="334" spans="26:71" x14ac:dyDescent="0.2"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</row>
    <row r="335" spans="26:71" x14ac:dyDescent="0.2"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</row>
    <row r="336" spans="26:71" x14ac:dyDescent="0.2"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</row>
    <row r="337" spans="26:71" x14ac:dyDescent="0.2"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</row>
    <row r="338" spans="26:71" x14ac:dyDescent="0.2"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</row>
    <row r="339" spans="26:71" x14ac:dyDescent="0.2"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</row>
    <row r="340" spans="26:71" x14ac:dyDescent="0.2"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</row>
    <row r="341" spans="26:71" x14ac:dyDescent="0.2"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</row>
    <row r="342" spans="26:71" x14ac:dyDescent="0.2"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</row>
    <row r="343" spans="26:71" x14ac:dyDescent="0.2"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</row>
    <row r="344" spans="26:71" x14ac:dyDescent="0.2"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</row>
    <row r="345" spans="26:71" x14ac:dyDescent="0.2"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</row>
    <row r="346" spans="26:71" x14ac:dyDescent="0.2"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</row>
    <row r="347" spans="26:71" x14ac:dyDescent="0.2"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</row>
    <row r="348" spans="26:71" x14ac:dyDescent="0.2"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</row>
    <row r="349" spans="26:71" x14ac:dyDescent="0.2"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</row>
    <row r="350" spans="26:71" x14ac:dyDescent="0.2"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</row>
    <row r="351" spans="26:71" x14ac:dyDescent="0.2"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</row>
    <row r="352" spans="26:71" x14ac:dyDescent="0.2"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</row>
    <row r="353" spans="26:71" x14ac:dyDescent="0.2"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</row>
    <row r="354" spans="26:71" x14ac:dyDescent="0.2"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</row>
    <row r="355" spans="26:71" x14ac:dyDescent="0.2"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</row>
    <row r="356" spans="26:71" x14ac:dyDescent="0.2"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</row>
    <row r="357" spans="26:71" x14ac:dyDescent="0.2"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</row>
    <row r="358" spans="26:71" x14ac:dyDescent="0.2"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</row>
    <row r="359" spans="26:71" x14ac:dyDescent="0.2"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</row>
    <row r="360" spans="26:71" x14ac:dyDescent="0.2"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</row>
    <row r="361" spans="26:71" x14ac:dyDescent="0.2"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</row>
    <row r="362" spans="26:71" x14ac:dyDescent="0.2"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</row>
    <row r="363" spans="26:71" x14ac:dyDescent="0.2"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</row>
    <row r="364" spans="26:71" x14ac:dyDescent="0.2"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</row>
    <row r="365" spans="26:71" x14ac:dyDescent="0.2"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</row>
    <row r="366" spans="26:71" x14ac:dyDescent="0.2"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</row>
    <row r="367" spans="26:71" x14ac:dyDescent="0.2"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</row>
    <row r="368" spans="26:71" x14ac:dyDescent="0.2"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</row>
    <row r="369" spans="26:71" x14ac:dyDescent="0.2"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</row>
    <row r="370" spans="26:71" x14ac:dyDescent="0.2"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</row>
    <row r="371" spans="26:71" x14ac:dyDescent="0.2"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</row>
    <row r="372" spans="26:71" x14ac:dyDescent="0.2"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</row>
    <row r="373" spans="26:71" x14ac:dyDescent="0.2"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</row>
    <row r="374" spans="26:71" x14ac:dyDescent="0.2"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</row>
    <row r="375" spans="26:71" x14ac:dyDescent="0.2"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</row>
    <row r="376" spans="26:71" x14ac:dyDescent="0.2"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</row>
    <row r="377" spans="26:71" x14ac:dyDescent="0.2"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</row>
    <row r="378" spans="26:71" x14ac:dyDescent="0.2"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</row>
    <row r="379" spans="26:71" x14ac:dyDescent="0.2"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</row>
    <row r="380" spans="26:71" x14ac:dyDescent="0.2"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</row>
    <row r="381" spans="26:71" x14ac:dyDescent="0.2"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</row>
    <row r="382" spans="26:71" x14ac:dyDescent="0.2"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</row>
    <row r="383" spans="26:71" x14ac:dyDescent="0.2"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</row>
    <row r="384" spans="26:71" x14ac:dyDescent="0.2"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</row>
    <row r="385" spans="26:71" x14ac:dyDescent="0.2"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</row>
    <row r="386" spans="26:71" x14ac:dyDescent="0.2"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</row>
    <row r="387" spans="26:71" x14ac:dyDescent="0.2"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</row>
    <row r="388" spans="26:71" x14ac:dyDescent="0.2"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</row>
    <row r="389" spans="26:71" x14ac:dyDescent="0.2"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</row>
    <row r="390" spans="26:71" x14ac:dyDescent="0.2"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</row>
    <row r="391" spans="26:71" x14ac:dyDescent="0.2"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</row>
    <row r="392" spans="26:71" x14ac:dyDescent="0.2"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</row>
    <row r="393" spans="26:71" x14ac:dyDescent="0.2"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</row>
    <row r="394" spans="26:71" x14ac:dyDescent="0.2"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</row>
    <row r="395" spans="26:71" x14ac:dyDescent="0.2"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</row>
    <row r="396" spans="26:71" x14ac:dyDescent="0.2"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</row>
    <row r="397" spans="26:71" x14ac:dyDescent="0.2"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</row>
    <row r="398" spans="26:71" x14ac:dyDescent="0.2"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</row>
    <row r="399" spans="26:71" x14ac:dyDescent="0.2"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</row>
    <row r="400" spans="26:71" x14ac:dyDescent="0.2"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</row>
    <row r="401" spans="26:71" x14ac:dyDescent="0.2"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</row>
    <row r="402" spans="26:71" x14ac:dyDescent="0.2"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</row>
    <row r="403" spans="26:71" x14ac:dyDescent="0.2"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</row>
    <row r="404" spans="26:71" x14ac:dyDescent="0.2"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</row>
    <row r="405" spans="26:71" x14ac:dyDescent="0.2"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</row>
    <row r="406" spans="26:71" x14ac:dyDescent="0.2"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</row>
    <row r="407" spans="26:71" x14ac:dyDescent="0.2"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</row>
    <row r="408" spans="26:71" x14ac:dyDescent="0.2"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</row>
    <row r="409" spans="26:71" x14ac:dyDescent="0.2"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</row>
    <row r="410" spans="26:71" x14ac:dyDescent="0.2"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</row>
    <row r="411" spans="26:71" x14ac:dyDescent="0.2"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</row>
    <row r="412" spans="26:71" x14ac:dyDescent="0.2"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</row>
    <row r="413" spans="26:71" x14ac:dyDescent="0.2"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</row>
    <row r="414" spans="26:71" x14ac:dyDescent="0.2"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</row>
    <row r="415" spans="26:71" x14ac:dyDescent="0.2"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</row>
    <row r="416" spans="26:71" x14ac:dyDescent="0.2"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</row>
    <row r="417" spans="26:71" x14ac:dyDescent="0.2"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</row>
    <row r="418" spans="26:71" x14ac:dyDescent="0.2"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</row>
    <row r="419" spans="26:71" x14ac:dyDescent="0.2"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</row>
    <row r="420" spans="26:71" x14ac:dyDescent="0.2"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</row>
    <row r="421" spans="26:71" x14ac:dyDescent="0.2"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</row>
    <row r="422" spans="26:71" x14ac:dyDescent="0.2"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</row>
    <row r="423" spans="26:71" x14ac:dyDescent="0.2"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</row>
    <row r="424" spans="26:71" x14ac:dyDescent="0.2"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</row>
    <row r="425" spans="26:71" x14ac:dyDescent="0.2"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</row>
    <row r="426" spans="26:71" x14ac:dyDescent="0.2"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</row>
    <row r="427" spans="26:71" x14ac:dyDescent="0.2"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</row>
    <row r="428" spans="26:71" x14ac:dyDescent="0.2"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</row>
    <row r="429" spans="26:71" x14ac:dyDescent="0.2"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</row>
    <row r="430" spans="26:71" x14ac:dyDescent="0.2"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</row>
    <row r="431" spans="26:71" x14ac:dyDescent="0.2"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</row>
    <row r="432" spans="26:71" x14ac:dyDescent="0.2"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</row>
    <row r="433" spans="26:71" x14ac:dyDescent="0.2"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</row>
    <row r="434" spans="26:71" x14ac:dyDescent="0.2"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</row>
    <row r="435" spans="26:71" x14ac:dyDescent="0.2"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</row>
    <row r="436" spans="26:71" x14ac:dyDescent="0.2"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</row>
    <row r="437" spans="26:71" x14ac:dyDescent="0.2"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</row>
    <row r="438" spans="26:71" x14ac:dyDescent="0.2"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</row>
    <row r="439" spans="26:71" x14ac:dyDescent="0.2"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</row>
    <row r="440" spans="26:71" x14ac:dyDescent="0.2"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</row>
    <row r="441" spans="26:71" x14ac:dyDescent="0.2"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</row>
    <row r="442" spans="26:71" x14ac:dyDescent="0.2"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</row>
    <row r="443" spans="26:71" x14ac:dyDescent="0.2"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</row>
    <row r="444" spans="26:71" x14ac:dyDescent="0.2"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</row>
    <row r="445" spans="26:71" x14ac:dyDescent="0.2"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</row>
    <row r="446" spans="26:71" x14ac:dyDescent="0.2"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</row>
    <row r="447" spans="26:71" x14ac:dyDescent="0.2"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</row>
    <row r="448" spans="26:71" x14ac:dyDescent="0.2"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</row>
    <row r="449" spans="26:71" x14ac:dyDescent="0.2"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</row>
    <row r="450" spans="26:71" x14ac:dyDescent="0.2"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</row>
    <row r="451" spans="26:71" x14ac:dyDescent="0.2"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</row>
    <row r="452" spans="26:71" x14ac:dyDescent="0.2"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</row>
    <row r="453" spans="26:71" x14ac:dyDescent="0.2"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</row>
    <row r="454" spans="26:71" x14ac:dyDescent="0.2"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</row>
    <row r="455" spans="26:71" x14ac:dyDescent="0.2"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</row>
    <row r="456" spans="26:71" x14ac:dyDescent="0.2"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</row>
    <row r="457" spans="26:71" x14ac:dyDescent="0.2"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</row>
    <row r="458" spans="26:71" x14ac:dyDescent="0.2"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</row>
    <row r="459" spans="26:71" x14ac:dyDescent="0.2"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</row>
    <row r="460" spans="26:71" x14ac:dyDescent="0.2"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</row>
    <row r="461" spans="26:71" x14ac:dyDescent="0.2"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</row>
    <row r="462" spans="26:71" x14ac:dyDescent="0.2"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</row>
    <row r="463" spans="26:71" x14ac:dyDescent="0.2"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</row>
    <row r="464" spans="26:71" x14ac:dyDescent="0.2"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</row>
    <row r="465" spans="26:71" x14ac:dyDescent="0.2"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</row>
    <row r="466" spans="26:71" x14ac:dyDescent="0.2"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</row>
    <row r="467" spans="26:71" x14ac:dyDescent="0.2"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</row>
    <row r="468" spans="26:71" x14ac:dyDescent="0.2"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</row>
    <row r="469" spans="26:71" x14ac:dyDescent="0.2"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</row>
    <row r="470" spans="26:71" x14ac:dyDescent="0.2"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</row>
    <row r="471" spans="26:71" x14ac:dyDescent="0.2"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</row>
    <row r="472" spans="26:71" x14ac:dyDescent="0.2"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</row>
    <row r="473" spans="26:71" x14ac:dyDescent="0.2"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</row>
    <row r="474" spans="26:71" x14ac:dyDescent="0.2"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</row>
    <row r="475" spans="26:71" x14ac:dyDescent="0.2"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</row>
    <row r="476" spans="26:71" x14ac:dyDescent="0.2"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</row>
    <row r="477" spans="26:71" x14ac:dyDescent="0.2"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</row>
    <row r="478" spans="26:71" x14ac:dyDescent="0.2"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</row>
    <row r="479" spans="26:71" x14ac:dyDescent="0.2"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</row>
    <row r="480" spans="26:71" x14ac:dyDescent="0.2"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</row>
    <row r="481" spans="26:71" x14ac:dyDescent="0.2"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</row>
    <row r="482" spans="26:71" x14ac:dyDescent="0.2"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</row>
    <row r="483" spans="26:71" x14ac:dyDescent="0.2"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</row>
    <row r="484" spans="26:71" x14ac:dyDescent="0.2"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</row>
    <row r="485" spans="26:71" x14ac:dyDescent="0.2"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</row>
    <row r="486" spans="26:71" x14ac:dyDescent="0.2"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</row>
    <row r="487" spans="26:71" x14ac:dyDescent="0.2"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</row>
    <row r="488" spans="26:71" x14ac:dyDescent="0.2"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</row>
    <row r="489" spans="26:71" x14ac:dyDescent="0.2"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</row>
    <row r="490" spans="26:71" x14ac:dyDescent="0.2"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</row>
    <row r="491" spans="26:71" x14ac:dyDescent="0.2"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</row>
    <row r="492" spans="26:71" x14ac:dyDescent="0.2"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</row>
    <row r="493" spans="26:71" x14ac:dyDescent="0.2"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</row>
    <row r="494" spans="26:71" x14ac:dyDescent="0.2"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</row>
    <row r="495" spans="26:71" x14ac:dyDescent="0.2"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</row>
    <row r="496" spans="26:71" x14ac:dyDescent="0.2"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</row>
    <row r="497" spans="26:71" x14ac:dyDescent="0.2"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</row>
    <row r="498" spans="26:71" x14ac:dyDescent="0.2"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</row>
    <row r="499" spans="26:71" x14ac:dyDescent="0.2"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</row>
    <row r="500" spans="26:71" x14ac:dyDescent="0.2"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</row>
    <row r="501" spans="26:71" x14ac:dyDescent="0.2"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</row>
    <row r="502" spans="26:71" x14ac:dyDescent="0.2"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</row>
    <row r="503" spans="26:71" x14ac:dyDescent="0.2"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</row>
    <row r="504" spans="26:71" x14ac:dyDescent="0.2"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</row>
    <row r="505" spans="26:71" x14ac:dyDescent="0.2"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</row>
    <row r="506" spans="26:71" x14ac:dyDescent="0.2"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</row>
    <row r="507" spans="26:71" x14ac:dyDescent="0.2"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</row>
    <row r="508" spans="26:71" x14ac:dyDescent="0.2"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</row>
    <row r="509" spans="26:71" x14ac:dyDescent="0.2"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</row>
    <row r="510" spans="26:71" x14ac:dyDescent="0.2"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</row>
    <row r="511" spans="26:71" x14ac:dyDescent="0.2"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</row>
    <row r="512" spans="26:71" x14ac:dyDescent="0.2"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</row>
    <row r="513" spans="26:71" x14ac:dyDescent="0.2"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</row>
    <row r="514" spans="26:71" x14ac:dyDescent="0.2"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</row>
    <row r="515" spans="26:71" x14ac:dyDescent="0.2"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</row>
    <row r="516" spans="26:71" x14ac:dyDescent="0.2"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</row>
    <row r="517" spans="26:71" x14ac:dyDescent="0.2"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</row>
    <row r="518" spans="26:71" x14ac:dyDescent="0.2"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</row>
    <row r="519" spans="26:71" x14ac:dyDescent="0.2"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</row>
    <row r="520" spans="26:71" x14ac:dyDescent="0.2"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</row>
    <row r="521" spans="26:71" x14ac:dyDescent="0.2"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</row>
    <row r="522" spans="26:71" x14ac:dyDescent="0.2"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</row>
    <row r="523" spans="26:71" x14ac:dyDescent="0.2"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</row>
    <row r="524" spans="26:71" x14ac:dyDescent="0.2"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</row>
    <row r="525" spans="26:71" x14ac:dyDescent="0.2"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</row>
    <row r="526" spans="26:71" x14ac:dyDescent="0.2"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</row>
    <row r="527" spans="26:71" x14ac:dyDescent="0.2"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</row>
    <row r="528" spans="26:71" x14ac:dyDescent="0.2"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</row>
    <row r="529" spans="26:71" x14ac:dyDescent="0.2"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</row>
    <row r="530" spans="26:71" x14ac:dyDescent="0.2"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</row>
    <row r="531" spans="26:71" x14ac:dyDescent="0.2"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</row>
    <row r="532" spans="26:71" x14ac:dyDescent="0.2"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</row>
    <row r="533" spans="26:71" x14ac:dyDescent="0.2"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</row>
    <row r="534" spans="26:71" x14ac:dyDescent="0.2"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</row>
    <row r="535" spans="26:71" x14ac:dyDescent="0.2"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</row>
    <row r="536" spans="26:71" x14ac:dyDescent="0.2"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</row>
    <row r="537" spans="26:71" x14ac:dyDescent="0.2"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</row>
    <row r="538" spans="26:71" x14ac:dyDescent="0.2"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</row>
    <row r="539" spans="26:71" x14ac:dyDescent="0.2"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</row>
    <row r="540" spans="26:71" x14ac:dyDescent="0.2"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</row>
    <row r="541" spans="26:71" x14ac:dyDescent="0.2"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</row>
    <row r="542" spans="26:71" x14ac:dyDescent="0.2"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</row>
    <row r="543" spans="26:71" x14ac:dyDescent="0.2"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</row>
    <row r="544" spans="26:71" x14ac:dyDescent="0.2"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</row>
    <row r="545" spans="26:71" x14ac:dyDescent="0.2"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</row>
    <row r="546" spans="26:71" x14ac:dyDescent="0.2"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</row>
    <row r="547" spans="26:71" x14ac:dyDescent="0.2"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</row>
    <row r="548" spans="26:71" x14ac:dyDescent="0.2"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</row>
    <row r="549" spans="26:71" x14ac:dyDescent="0.2"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</row>
    <row r="550" spans="26:71" x14ac:dyDescent="0.2"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</row>
    <row r="551" spans="26:71" x14ac:dyDescent="0.2"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</row>
    <row r="552" spans="26:71" x14ac:dyDescent="0.2"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</row>
    <row r="553" spans="26:71" x14ac:dyDescent="0.2"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</row>
    <row r="554" spans="26:71" x14ac:dyDescent="0.2"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</row>
    <row r="555" spans="26:71" x14ac:dyDescent="0.2"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</row>
    <row r="556" spans="26:71" x14ac:dyDescent="0.2"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</row>
    <row r="557" spans="26:71" x14ac:dyDescent="0.2"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</row>
    <row r="558" spans="26:71" x14ac:dyDescent="0.2"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</row>
    <row r="559" spans="26:71" x14ac:dyDescent="0.2"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</row>
    <row r="560" spans="26:71" x14ac:dyDescent="0.2"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</row>
    <row r="561" spans="26:71" x14ac:dyDescent="0.2"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</row>
    <row r="562" spans="26:71" x14ac:dyDescent="0.2"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</row>
    <row r="563" spans="26:71" x14ac:dyDescent="0.2"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</row>
    <row r="564" spans="26:71" x14ac:dyDescent="0.2"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</row>
    <row r="565" spans="26:71" x14ac:dyDescent="0.2"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</row>
    <row r="566" spans="26:71" x14ac:dyDescent="0.2"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</row>
    <row r="567" spans="26:71" x14ac:dyDescent="0.2"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</row>
    <row r="568" spans="26:71" x14ac:dyDescent="0.2"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</row>
    <row r="569" spans="26:71" x14ac:dyDescent="0.2"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</row>
    <row r="570" spans="26:71" x14ac:dyDescent="0.2"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</row>
    <row r="571" spans="26:71" x14ac:dyDescent="0.2"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</row>
    <row r="572" spans="26:71" x14ac:dyDescent="0.2"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</row>
    <row r="573" spans="26:71" x14ac:dyDescent="0.2"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</row>
    <row r="574" spans="26:71" x14ac:dyDescent="0.2"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</row>
    <row r="575" spans="26:71" x14ac:dyDescent="0.2"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</row>
    <row r="576" spans="26:71" x14ac:dyDescent="0.2"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</row>
    <row r="577" spans="26:71" x14ac:dyDescent="0.2"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</row>
    <row r="578" spans="26:71" x14ac:dyDescent="0.2"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</row>
    <row r="579" spans="26:71" x14ac:dyDescent="0.2"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</row>
    <row r="580" spans="26:71" x14ac:dyDescent="0.2"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</row>
    <row r="581" spans="26:71" x14ac:dyDescent="0.2"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</row>
    <row r="582" spans="26:71" x14ac:dyDescent="0.2"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</row>
    <row r="583" spans="26:71" x14ac:dyDescent="0.2"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</row>
    <row r="584" spans="26:71" x14ac:dyDescent="0.2"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</row>
    <row r="585" spans="26:71" x14ac:dyDescent="0.2"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</row>
    <row r="586" spans="26:71" x14ac:dyDescent="0.2"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</row>
    <row r="587" spans="26:71" x14ac:dyDescent="0.2"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</row>
    <row r="588" spans="26:71" x14ac:dyDescent="0.2"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</row>
    <row r="589" spans="26:71" x14ac:dyDescent="0.2"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</row>
    <row r="590" spans="26:71" x14ac:dyDescent="0.2"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</row>
    <row r="591" spans="26:71" x14ac:dyDescent="0.2"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</row>
    <row r="592" spans="26:71" x14ac:dyDescent="0.2"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</row>
    <row r="593" spans="26:71" x14ac:dyDescent="0.2"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</row>
    <row r="594" spans="26:71" x14ac:dyDescent="0.2"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</row>
    <row r="595" spans="26:71" x14ac:dyDescent="0.2"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</row>
    <row r="596" spans="26:71" x14ac:dyDescent="0.2"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</row>
    <row r="597" spans="26:71" x14ac:dyDescent="0.2"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</row>
    <row r="598" spans="26:71" x14ac:dyDescent="0.2"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</row>
    <row r="599" spans="26:71" x14ac:dyDescent="0.2"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</row>
    <row r="600" spans="26:71" x14ac:dyDescent="0.2"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</row>
    <row r="601" spans="26:71" x14ac:dyDescent="0.2"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</row>
    <row r="602" spans="26:71" x14ac:dyDescent="0.2"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</row>
    <row r="603" spans="26:71" x14ac:dyDescent="0.2"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</row>
    <row r="604" spans="26:71" x14ac:dyDescent="0.2"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</row>
    <row r="605" spans="26:71" x14ac:dyDescent="0.2"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</row>
    <row r="606" spans="26:71" x14ac:dyDescent="0.2"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</row>
    <row r="607" spans="26:71" x14ac:dyDescent="0.2"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</row>
    <row r="608" spans="26:71" x14ac:dyDescent="0.2"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</row>
    <row r="609" spans="26:71" x14ac:dyDescent="0.2"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</row>
    <row r="610" spans="26:71" x14ac:dyDescent="0.2"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</row>
    <row r="611" spans="26:71" x14ac:dyDescent="0.2"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</row>
    <row r="612" spans="26:71" x14ac:dyDescent="0.2"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</row>
    <row r="613" spans="26:71" x14ac:dyDescent="0.2"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</row>
    <row r="614" spans="26:71" x14ac:dyDescent="0.2"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</row>
    <row r="615" spans="26:71" x14ac:dyDescent="0.2"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</row>
    <row r="616" spans="26:71" x14ac:dyDescent="0.2"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</row>
    <row r="617" spans="26:71" x14ac:dyDescent="0.2"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</row>
    <row r="618" spans="26:71" x14ac:dyDescent="0.2"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</row>
    <row r="619" spans="26:71" x14ac:dyDescent="0.2"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</row>
    <row r="620" spans="26:71" x14ac:dyDescent="0.2"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</row>
    <row r="621" spans="26:71" x14ac:dyDescent="0.2"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</row>
    <row r="622" spans="26:71" x14ac:dyDescent="0.2"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</row>
  </sheetData>
  <sheetProtection algorithmName="SHA-512" hashValue="ahF/jESmK9L/P+1Pa6m329qTRA2rB/08a4XPvniZZt7Q3kYhfRoHdAbCA+9B36IsZ0Z0L/6trEDtt2S1EhM16Q==" saltValue="HI/fQBEloohF7eFQLfnBS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1BCF-667A-264B-B75E-722A75DC5E0F}">
  <sheetPr codeName="Sheet4">
    <tabColor theme="0" tint="-0.34998626667073579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83" customWidth="1"/>
    <col min="2" max="2" width="20.1640625" style="83" customWidth="1"/>
    <col min="3" max="3" width="15" style="83" customWidth="1"/>
    <col min="4" max="13" width="14.1640625" style="83" customWidth="1"/>
    <col min="14" max="15" width="14.1640625" style="83" hidden="1" customWidth="1"/>
    <col min="16" max="29" width="14.1640625" style="83" customWidth="1"/>
    <col min="30" max="65" width="12.5" style="83" customWidth="1"/>
    <col min="66" max="16384" width="10.83203125" style="83"/>
  </cols>
  <sheetData>
    <row r="1" spans="1:65" x14ac:dyDescent="0.2">
      <c r="A1" s="82" t="s">
        <v>21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</row>
    <row r="2" spans="1:65" x14ac:dyDescent="0.2">
      <c r="A2" s="84" t="s">
        <v>80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</row>
    <row r="3" spans="1:65" ht="16" thickBot="1" x14ac:dyDescent="0.25">
      <c r="A3" s="82"/>
      <c r="B3" s="85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42</v>
      </c>
      <c r="S7" s="93" t="s">
        <v>79</v>
      </c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</row>
    <row r="8" spans="1:65" ht="20" customHeight="1" x14ac:dyDescent="0.2">
      <c r="A8" s="283" t="str">
        <f>'WA Oct 2018'!D2</f>
        <v>South West</v>
      </c>
      <c r="B8" s="63" t="str">
        <f>'WA Oct 2018'!F2</f>
        <v>Alinta Energy</v>
      </c>
      <c r="C8" s="119" t="str">
        <f>'WA Oct 2018'!G2</f>
        <v>Business</v>
      </c>
      <c r="D8" s="113">
        <f>365*'WA Oct 2018'!H2/100</f>
        <v>132.8235</v>
      </c>
      <c r="E8" s="114">
        <f>IF($C$5*'WA Oct 2018'!AK2/'WA Oct 2018'!AI2&gt;='WA Oct 2018'!J2,('WA Oct 2018'!J2*'WA Oct 2018'!O2/100)*'WA Oct 2018'!AI2,($C$5*'WA Oct 2018'!AK2/'WA Oct 2018'!AI2*'WA Oct 2018'!O2/100)*'WA Oct 2018'!AI2)</f>
        <v>1720</v>
      </c>
      <c r="F8" s="113">
        <f>IF(($C$5*'WA Oct 2018'!AK2/'WA Oct 2018'!AI2&gt;'WA Oct 2018'!N2),($C$5*'WA Oct 2018'!AK2/'WA Oct 2018'!AI2-'WA Oct 2018'!N2)*'WA Oct 2018'!T2/100*'WA Oct 2018'!AI2,0)</f>
        <v>0</v>
      </c>
      <c r="G8" s="113">
        <f>IF($C$5*'WA Oct 2018'!AL2/'WA Oct 2018'!AJ2&gt;='WA Oct 2018'!J2,('WA Oct 2018'!J2*'WA Oct 2018'!U2/100)*'WA Oct 2018'!AJ2,($C$5*'WA Oct 2018'!AL2/'WA Oct 2018'!AJ2*'WA Oct 2018'!U2/100)*'WA Oct 2018'!AJ2)</f>
        <v>1720</v>
      </c>
      <c r="H8" s="113">
        <f>IF(($C$5*'WA Oct 2018'!AL2/'WA Oct 2018'!AJ2&gt;'WA Oct 2018'!N2),($C$5*'WA Oct 2018'!AL2/'WA Oct 2018'!AJ2-'WA Oct 2018'!N2)*'WA Oct 2018'!Z2/100*'WA Oct 2018'!AJ2,0)</f>
        <v>0</v>
      </c>
      <c r="I8" s="115">
        <f>SUM(D8:H8)</f>
        <v>3572.8235</v>
      </c>
      <c r="J8" s="116">
        <f>'WA Oct 2018'!AM2</f>
        <v>0</v>
      </c>
      <c r="K8" s="116">
        <f>'WA Oct 2018'!AN2</f>
        <v>0</v>
      </c>
      <c r="L8" s="116">
        <f>'WA Oct 2018'!AO2</f>
        <v>0</v>
      </c>
      <c r="M8" s="116">
        <f>'WA Oct 2018'!AP2</f>
        <v>0</v>
      </c>
      <c r="N8" s="115">
        <f>I8</f>
        <v>3572.8235</v>
      </c>
      <c r="O8" s="115">
        <f>N8</f>
        <v>3572.8235</v>
      </c>
      <c r="P8" s="115">
        <f t="shared" ref="P8:Q12" si="0">N8*1.1</f>
        <v>3930.1058500000004</v>
      </c>
      <c r="Q8" s="115">
        <f t="shared" si="0"/>
        <v>3930.1058500000004</v>
      </c>
      <c r="R8" s="130">
        <f>'WA Oct 2018'!AW2</f>
        <v>0</v>
      </c>
      <c r="S8" s="131" t="str">
        <f>'WA Oct 2018'!AX2</f>
        <v>n</v>
      </c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</row>
    <row r="9" spans="1:65" ht="20" customHeight="1" x14ac:dyDescent="0.2">
      <c r="A9" s="281"/>
      <c r="B9" s="63" t="str">
        <f>'WA Oct 2018'!F3</f>
        <v>AGL</v>
      </c>
      <c r="C9" s="119" t="str">
        <f>'WA Oct 2018'!G3</f>
        <v>Business Savers</v>
      </c>
      <c r="D9" s="120">
        <f>365*'WA Oct 2018'!H3/100</f>
        <v>130.08600000000001</v>
      </c>
      <c r="E9" s="121">
        <f>IF($C$5*'WA Oct 2018'!AK3/'WA Oct 2018'!AI3&gt;='WA Oct 2018'!J3,('WA Oct 2018'!J3*'WA Oct 2018'!O3/100)*'WA Oct 2018'!AI3,($C$5*'WA Oct 2018'!AK3/'WA Oct 2018'!AI3*'WA Oct 2018'!O3/100)*'WA Oct 2018'!AI3)</f>
        <v>1720</v>
      </c>
      <c r="F9" s="120">
        <f>IF(($C$5*'WA Oct 2018'!AK3/'WA Oct 2018'!AI3&gt;'WA Oct 2018'!N3),($C$5*'WA Oct 2018'!AK3/'WA Oct 2018'!AI3-'WA Oct 2018'!N3)*'WA Oct 2018'!T3/100*'WA Oct 2018'!AI3,0)</f>
        <v>0</v>
      </c>
      <c r="G9" s="120">
        <f>IF($C$5*'WA Oct 2018'!AL3/'WA Oct 2018'!AJ3&gt;='WA Oct 2018'!J3,('WA Oct 2018'!J3*'WA Oct 2018'!U3/100)*'WA Oct 2018'!AJ3,($C$5*'WA Oct 2018'!AL3/'WA Oct 2018'!AJ3*'WA Oct 2018'!U3/100)*'WA Oct 2018'!AJ3)</f>
        <v>1720</v>
      </c>
      <c r="H9" s="120">
        <f>IF(($C$5*'WA Oct 2018'!AL3/'WA Oct 2018'!AJ3&gt;'WA Oct 2018'!N3),($C$5*'WA Oct 2018'!AL3/'WA Oct 2018'!AJ3-'WA Oct 2018'!N3)*'WA Oct 2018'!Z3/100*'WA Oct 2018'!AJ3,0)</f>
        <v>0</v>
      </c>
      <c r="I9" s="122">
        <f>SUM(D9:H9)</f>
        <v>3570.0860000000002</v>
      </c>
      <c r="J9" s="123">
        <f>'WA Oct 2018'!AM3</f>
        <v>0</v>
      </c>
      <c r="K9" s="123">
        <f>'WA Oct 2018'!AN3</f>
        <v>37</v>
      </c>
      <c r="L9" s="123">
        <f>'WA Oct 2018'!AO3</f>
        <v>0</v>
      </c>
      <c r="M9" s="123">
        <f>'WA Oct 2018'!AP3</f>
        <v>0</v>
      </c>
      <c r="N9" s="122">
        <f>(I9)-(I9-D9)*K9/100</f>
        <v>2297.2860000000001</v>
      </c>
      <c r="O9" s="122">
        <f>N9</f>
        <v>2297.2860000000001</v>
      </c>
      <c r="P9" s="122">
        <f t="shared" si="0"/>
        <v>2527.0146000000004</v>
      </c>
      <c r="Q9" s="122">
        <f t="shared" si="0"/>
        <v>2527.0146000000004</v>
      </c>
      <c r="R9" s="132">
        <f>'WA Oct 2018'!AW3</f>
        <v>0</v>
      </c>
      <c r="S9" s="133" t="str">
        <f>'WA Oct 2018'!AX3</f>
        <v>n</v>
      </c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</row>
    <row r="10" spans="1:65" ht="20" customHeight="1" thickBot="1" x14ac:dyDescent="0.25">
      <c r="A10" s="282"/>
      <c r="B10" s="65" t="str">
        <f>'WA Oct 2018'!F4</f>
        <v>Origin</v>
      </c>
      <c r="C10" s="65" t="str">
        <f>'WA Oct 2018'!G4</f>
        <v>Business Saver</v>
      </c>
      <c r="D10" s="95">
        <f>365*'WA Oct 2018'!H4/100</f>
        <v>71.941500000000005</v>
      </c>
      <c r="E10" s="96">
        <f>IF($C$5*'WA Oct 2018'!AK4/'WA Oct 2018'!AI4&gt;='WA Oct 2018'!J4,('WA Oct 2018'!J4*'WA Oct 2018'!O4/100)*'WA Oct 2018'!AI4,($C$5*'WA Oct 2018'!AK4/'WA Oct 2018'!AI4*'WA Oct 2018'!O4/100)*'WA Oct 2018'!AI4)</f>
        <v>1890</v>
      </c>
      <c r="F10" s="95">
        <f>IF(($C$5*'WA Oct 2018'!AK4/'WA Oct 2018'!AI4&gt;'WA Oct 2018'!N4),($C$5*'WA Oct 2018'!AK4/'WA Oct 2018'!AI4-'WA Oct 2018'!N4)*'WA Oct 2018'!T4/100*'WA Oct 2018'!AI4,0)</f>
        <v>0</v>
      </c>
      <c r="G10" s="95">
        <f>IF($C$5*'WA Oct 2018'!AL4/'WA Oct 2018'!AJ4&gt;='WA Oct 2018'!J4,('WA Oct 2018'!J4*'WA Oct 2018'!U4/100)*'WA Oct 2018'!AJ4,($C$5*'WA Oct 2018'!AL4/'WA Oct 2018'!AJ4*'WA Oct 2018'!U4/100)*'WA Oct 2018'!AJ4)</f>
        <v>1890</v>
      </c>
      <c r="H10" s="95">
        <f>IF(($C$5*'WA Oct 2018'!AL4/'WA Oct 2018'!AJ4&gt;'WA Oct 2018'!N4),($C$5*'WA Oct 2018'!AL4/'WA Oct 2018'!AJ4-'WA Oct 2018'!N4)*'WA Oct 2018'!Z4/100*'WA Oct 2018'!AJ4,0)</f>
        <v>0</v>
      </c>
      <c r="I10" s="97">
        <f>SUM(D10:H10)</f>
        <v>3851.9414999999999</v>
      </c>
      <c r="J10" s="98">
        <f>'WA Oct 2018'!AM4</f>
        <v>0</v>
      </c>
      <c r="K10" s="98">
        <f>'WA Oct 2018'!AN4</f>
        <v>33</v>
      </c>
      <c r="L10" s="98">
        <f>'WA Oct 2018'!AO4</f>
        <v>0</v>
      </c>
      <c r="M10" s="98">
        <f>'WA Oct 2018'!AP4</f>
        <v>0</v>
      </c>
      <c r="N10" s="97">
        <f>(I10)-(I10-D10)*K10/100</f>
        <v>2604.5414999999998</v>
      </c>
      <c r="O10" s="97">
        <f>N10</f>
        <v>2604.5414999999998</v>
      </c>
      <c r="P10" s="97">
        <f t="shared" si="0"/>
        <v>2864.9956499999998</v>
      </c>
      <c r="Q10" s="97">
        <f t="shared" si="0"/>
        <v>2864.9956499999998</v>
      </c>
      <c r="R10" s="134">
        <f>'WA Oct 2018'!AW4</f>
        <v>0</v>
      </c>
      <c r="S10" s="135" t="str">
        <f>'WA Oct 2018'!AX4</f>
        <v>n</v>
      </c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</row>
    <row r="11" spans="1:65" ht="20" customHeight="1" thickTop="1" thickBot="1" x14ac:dyDescent="0.25">
      <c r="A11" s="128" t="str">
        <f>'WA Oct 2018'!D5</f>
        <v>Albany</v>
      </c>
      <c r="B11" s="65" t="str">
        <f>'WA Oct 2018'!F5</f>
        <v>Alinta Energy</v>
      </c>
      <c r="C11" s="65" t="str">
        <f>'WA Oct 2018'!G5</f>
        <v>Business</v>
      </c>
      <c r="D11" s="95">
        <f>365*'WA Oct 2018'!H5/100</f>
        <v>147.971</v>
      </c>
      <c r="E11" s="96">
        <f>($C$5*'WA Oct 2018'!O5/100)/2</f>
        <v>2150</v>
      </c>
      <c r="F11" s="96">
        <v>0</v>
      </c>
      <c r="G11" s="96">
        <f>($C$5*'WA Oct 2018'!U5/100)/2</f>
        <v>2150</v>
      </c>
      <c r="H11" s="95">
        <v>0</v>
      </c>
      <c r="I11" s="97">
        <f t="shared" ref="I11:I12" si="1">SUM(D11:H11)</f>
        <v>4447.9709999999995</v>
      </c>
      <c r="J11" s="98">
        <f>'WA Oct 2018'!AM5</f>
        <v>0</v>
      </c>
      <c r="K11" s="98">
        <f>'WA Oct 2018'!AN5</f>
        <v>0</v>
      </c>
      <c r="L11" s="98">
        <f>'WA Oct 2018'!AO5</f>
        <v>0</v>
      </c>
      <c r="M11" s="98">
        <f>'WA Oct 2018'!AP5</f>
        <v>0</v>
      </c>
      <c r="N11" s="97">
        <f t="shared" ref="N11:N12" si="2">I11</f>
        <v>4447.9709999999995</v>
      </c>
      <c r="O11" s="97">
        <f t="shared" ref="O11:O12" si="3">N11</f>
        <v>4447.9709999999995</v>
      </c>
      <c r="P11" s="97">
        <f t="shared" si="0"/>
        <v>4892.7681000000002</v>
      </c>
      <c r="Q11" s="97">
        <f t="shared" si="0"/>
        <v>4892.7681000000002</v>
      </c>
      <c r="R11" s="134">
        <f>'WA Oct 2018'!AW5</f>
        <v>0</v>
      </c>
      <c r="S11" s="135" t="str">
        <f>'WA Oct 2018'!AX5</f>
        <v>n</v>
      </c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</row>
    <row r="12" spans="1:65" ht="20" customHeight="1" thickTop="1" thickBot="1" x14ac:dyDescent="0.25">
      <c r="A12" s="129" t="str">
        <f>'WA Oct 2018'!D6</f>
        <v>Kalgoorlie</v>
      </c>
      <c r="B12" s="103" t="str">
        <f>'WA Oct 2018'!F6</f>
        <v>Alinta Energy</v>
      </c>
      <c r="C12" s="103" t="str">
        <f>'WA Oct 2018'!G6</f>
        <v>Business</v>
      </c>
      <c r="D12" s="104">
        <f>365*'WA Oct 2018'!H6/100</f>
        <v>231.3005</v>
      </c>
      <c r="E12" s="106">
        <f>($C$5*'WA Oct 2018'!O6/100)/2</f>
        <v>1565</v>
      </c>
      <c r="F12" s="106">
        <v>0</v>
      </c>
      <c r="G12" s="106">
        <f>($C$5*'WA Oct 2018'!U6/100)/2</f>
        <v>1565</v>
      </c>
      <c r="H12" s="104">
        <v>0</v>
      </c>
      <c r="I12" s="107">
        <f t="shared" si="1"/>
        <v>3361.3005000000003</v>
      </c>
      <c r="J12" s="108">
        <f>'WA Oct 2018'!AM6</f>
        <v>0</v>
      </c>
      <c r="K12" s="108">
        <f>'WA Oct 2018'!AN6</f>
        <v>0</v>
      </c>
      <c r="L12" s="108">
        <f>'WA Oct 2018'!AO6</f>
        <v>0</v>
      </c>
      <c r="M12" s="108">
        <f>'WA Oct 2018'!AP6</f>
        <v>0</v>
      </c>
      <c r="N12" s="107">
        <f t="shared" si="2"/>
        <v>3361.3005000000003</v>
      </c>
      <c r="O12" s="107">
        <f t="shared" si="3"/>
        <v>3361.3005000000003</v>
      </c>
      <c r="P12" s="107">
        <f t="shared" si="0"/>
        <v>3697.4305500000005</v>
      </c>
      <c r="Q12" s="107">
        <f t="shared" si="0"/>
        <v>3697.4305500000005</v>
      </c>
      <c r="R12" s="136">
        <f>'WA Oct 2018'!AW6</f>
        <v>0</v>
      </c>
      <c r="S12" s="137" t="str">
        <f>'WA Oct 2018'!AX6</f>
        <v>n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</row>
    <row r="13" spans="1:65" x14ac:dyDescent="0.2"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</row>
    <row r="14" spans="1:65" x14ac:dyDescent="0.2"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</row>
    <row r="15" spans="1:65" x14ac:dyDescent="0.2"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</row>
    <row r="16" spans="1:65" x14ac:dyDescent="0.2"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</row>
    <row r="17" spans="20:65" x14ac:dyDescent="0.2"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</row>
    <row r="18" spans="20:65" x14ac:dyDescent="0.2"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</row>
    <row r="19" spans="20:65" x14ac:dyDescent="0.2"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</row>
    <row r="20" spans="20:65" x14ac:dyDescent="0.2"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</row>
    <row r="21" spans="20:65" x14ac:dyDescent="0.2"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</row>
    <row r="22" spans="20:65" x14ac:dyDescent="0.2"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</row>
    <row r="23" spans="20:65" x14ac:dyDescent="0.2"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</row>
    <row r="24" spans="20:65" x14ac:dyDescent="0.2"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</row>
    <row r="25" spans="20:65" x14ac:dyDescent="0.2"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</row>
    <row r="26" spans="20:65" x14ac:dyDescent="0.2"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</row>
    <row r="27" spans="20:65" x14ac:dyDescent="0.2"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</row>
    <row r="28" spans="20:65" x14ac:dyDescent="0.2"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</row>
    <row r="29" spans="20:65" x14ac:dyDescent="0.2"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</row>
    <row r="30" spans="20:65" x14ac:dyDescent="0.2"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</row>
    <row r="31" spans="20:65" x14ac:dyDescent="0.2"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</row>
    <row r="32" spans="20:65" x14ac:dyDescent="0.2"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</row>
    <row r="33" spans="20:65" x14ac:dyDescent="0.2"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</row>
    <row r="34" spans="20:65" x14ac:dyDescent="0.2"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</row>
    <row r="35" spans="20:65" x14ac:dyDescent="0.2"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</row>
    <row r="36" spans="20:65" x14ac:dyDescent="0.2"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</row>
    <row r="37" spans="20:65" x14ac:dyDescent="0.2"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</row>
    <row r="38" spans="20:65" x14ac:dyDescent="0.2"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</row>
    <row r="39" spans="20:65" x14ac:dyDescent="0.2"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</row>
    <row r="40" spans="20:65" x14ac:dyDescent="0.2"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</row>
    <row r="41" spans="20:65" x14ac:dyDescent="0.2"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</row>
    <row r="42" spans="20:65" x14ac:dyDescent="0.2"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</row>
    <row r="43" spans="20:65" x14ac:dyDescent="0.2"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</row>
    <row r="44" spans="20:65" x14ac:dyDescent="0.2"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</row>
    <row r="45" spans="20:65" x14ac:dyDescent="0.2"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</row>
    <row r="46" spans="20:65" x14ac:dyDescent="0.2"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</row>
    <row r="47" spans="20:65" x14ac:dyDescent="0.2"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</row>
    <row r="48" spans="20:65" x14ac:dyDescent="0.2"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</row>
    <row r="49" spans="20:65" x14ac:dyDescent="0.2"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</row>
    <row r="50" spans="20:65" x14ac:dyDescent="0.2"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</row>
    <row r="51" spans="20:65" x14ac:dyDescent="0.2"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</row>
    <row r="52" spans="20:65" x14ac:dyDescent="0.2"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</row>
    <row r="53" spans="20:65" x14ac:dyDescent="0.2"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</row>
    <row r="54" spans="20:65" x14ac:dyDescent="0.2"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</row>
    <row r="55" spans="20:65" x14ac:dyDescent="0.2"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</row>
    <row r="56" spans="20:65" x14ac:dyDescent="0.2"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</row>
    <row r="57" spans="20:65" x14ac:dyDescent="0.2"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</row>
    <row r="58" spans="20:65" x14ac:dyDescent="0.2"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</row>
    <row r="59" spans="20:65" x14ac:dyDescent="0.2"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</row>
    <row r="60" spans="20:65" x14ac:dyDescent="0.2"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</row>
    <row r="61" spans="20:65" x14ac:dyDescent="0.2"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</row>
    <row r="62" spans="20:65" x14ac:dyDescent="0.2"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</row>
    <row r="63" spans="20:65" x14ac:dyDescent="0.2"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</row>
    <row r="64" spans="20:65" x14ac:dyDescent="0.2"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</row>
    <row r="65" spans="20:65" x14ac:dyDescent="0.2"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</row>
    <row r="66" spans="20:65" x14ac:dyDescent="0.2"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</row>
    <row r="67" spans="20:65" x14ac:dyDescent="0.2"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</row>
    <row r="68" spans="20:65" x14ac:dyDescent="0.2"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</row>
    <row r="69" spans="20:65" x14ac:dyDescent="0.2"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</row>
    <row r="70" spans="20:65" x14ac:dyDescent="0.2"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</row>
    <row r="71" spans="20:65" x14ac:dyDescent="0.2"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</row>
    <row r="72" spans="20:65" x14ac:dyDescent="0.2"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</row>
    <row r="73" spans="20:65" x14ac:dyDescent="0.2"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</row>
    <row r="74" spans="20:65" x14ac:dyDescent="0.2"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</row>
    <row r="75" spans="20:65" x14ac:dyDescent="0.2"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</row>
    <row r="76" spans="20:65" x14ac:dyDescent="0.2"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</row>
    <row r="77" spans="20:65" x14ac:dyDescent="0.2"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</row>
    <row r="78" spans="20:65" x14ac:dyDescent="0.2"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</row>
    <row r="79" spans="20:65" x14ac:dyDescent="0.2"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</row>
    <row r="80" spans="20:65" x14ac:dyDescent="0.2"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</row>
    <row r="81" spans="20:65" x14ac:dyDescent="0.2"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</row>
    <row r="82" spans="20:65" x14ac:dyDescent="0.2"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</row>
    <row r="83" spans="20:65" x14ac:dyDescent="0.2"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</row>
    <row r="84" spans="20:65" x14ac:dyDescent="0.2"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</row>
    <row r="85" spans="20:65" x14ac:dyDescent="0.2"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</row>
    <row r="86" spans="20:65" x14ac:dyDescent="0.2"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</row>
    <row r="87" spans="20:65" x14ac:dyDescent="0.2"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</row>
    <row r="88" spans="20:65" x14ac:dyDescent="0.2"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</row>
    <row r="89" spans="20:65" x14ac:dyDescent="0.2"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</row>
    <row r="90" spans="20:65" x14ac:dyDescent="0.2"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</row>
    <row r="91" spans="20:65" x14ac:dyDescent="0.2"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</row>
    <row r="92" spans="20:65" x14ac:dyDescent="0.2"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</row>
    <row r="93" spans="20:65" x14ac:dyDescent="0.2"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</row>
    <row r="94" spans="20:65" x14ac:dyDescent="0.2"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</row>
    <row r="95" spans="20:65" x14ac:dyDescent="0.2"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</row>
    <row r="96" spans="20:65" x14ac:dyDescent="0.2"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</row>
    <row r="97" spans="20:65" x14ac:dyDescent="0.2"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</row>
    <row r="98" spans="20:65" x14ac:dyDescent="0.2"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</row>
    <row r="99" spans="20:65" x14ac:dyDescent="0.2"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</row>
    <row r="100" spans="20:65" x14ac:dyDescent="0.2"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</row>
    <row r="101" spans="20:65" x14ac:dyDescent="0.2"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</row>
    <row r="102" spans="20:65" x14ac:dyDescent="0.2"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</row>
    <row r="103" spans="20:65" x14ac:dyDescent="0.2"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</row>
    <row r="104" spans="20:65" x14ac:dyDescent="0.2"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</row>
    <row r="105" spans="20:65" x14ac:dyDescent="0.2"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</row>
    <row r="106" spans="20:65" x14ac:dyDescent="0.2"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</row>
    <row r="107" spans="20:65" x14ac:dyDescent="0.2"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</row>
    <row r="108" spans="20:65" x14ac:dyDescent="0.2"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</row>
    <row r="109" spans="20:65" x14ac:dyDescent="0.2"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</row>
    <row r="110" spans="20:65" x14ac:dyDescent="0.2"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</row>
    <row r="111" spans="20:65" x14ac:dyDescent="0.2"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</row>
    <row r="112" spans="20:65" x14ac:dyDescent="0.2"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</row>
    <row r="113" spans="20:65" x14ac:dyDescent="0.2"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</row>
    <row r="114" spans="20:65" x14ac:dyDescent="0.2"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</row>
    <row r="115" spans="20:65" x14ac:dyDescent="0.2"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</row>
    <row r="116" spans="20:65" x14ac:dyDescent="0.2"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</row>
    <row r="117" spans="20:65" x14ac:dyDescent="0.2"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</row>
    <row r="118" spans="20:65" x14ac:dyDescent="0.2"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</row>
    <row r="119" spans="20:65" x14ac:dyDescent="0.2"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</row>
    <row r="120" spans="20:65" x14ac:dyDescent="0.2"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</row>
    <row r="121" spans="20:65" x14ac:dyDescent="0.2"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</row>
    <row r="122" spans="20:65" x14ac:dyDescent="0.2"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</row>
    <row r="123" spans="20:65" x14ac:dyDescent="0.2"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</row>
    <row r="124" spans="20:65" x14ac:dyDescent="0.2"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</row>
    <row r="125" spans="20:65" x14ac:dyDescent="0.2"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</row>
    <row r="126" spans="20:65" x14ac:dyDescent="0.2"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</row>
    <row r="127" spans="20:65" x14ac:dyDescent="0.2"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</row>
    <row r="128" spans="20:65" x14ac:dyDescent="0.2"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</row>
    <row r="129" spans="20:65" x14ac:dyDescent="0.2"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</row>
    <row r="130" spans="20:65" x14ac:dyDescent="0.2"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</row>
    <row r="131" spans="20:65" x14ac:dyDescent="0.2"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</row>
    <row r="132" spans="20:65" x14ac:dyDescent="0.2"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</row>
    <row r="133" spans="20:65" x14ac:dyDescent="0.2"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</row>
    <row r="134" spans="20:65" x14ac:dyDescent="0.2"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</row>
    <row r="135" spans="20:65" x14ac:dyDescent="0.2"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</row>
    <row r="136" spans="20:65" x14ac:dyDescent="0.2"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</row>
    <row r="137" spans="20:65" x14ac:dyDescent="0.2"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</row>
    <row r="138" spans="20:65" x14ac:dyDescent="0.2"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</row>
    <row r="139" spans="20:65" x14ac:dyDescent="0.2"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</row>
    <row r="140" spans="20:65" x14ac:dyDescent="0.2"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</row>
    <row r="141" spans="20:65" x14ac:dyDescent="0.2"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</row>
    <row r="142" spans="20:65" x14ac:dyDescent="0.2"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</row>
    <row r="143" spans="20:65" x14ac:dyDescent="0.2"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</row>
    <row r="144" spans="20:65" x14ac:dyDescent="0.2"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</row>
    <row r="145" spans="20:65" x14ac:dyDescent="0.2"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</row>
    <row r="146" spans="20:65" x14ac:dyDescent="0.2"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</row>
    <row r="147" spans="20:65" x14ac:dyDescent="0.2"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</row>
    <row r="148" spans="20:65" x14ac:dyDescent="0.2"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</row>
    <row r="149" spans="20:65" x14ac:dyDescent="0.2"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</row>
    <row r="150" spans="20:65" x14ac:dyDescent="0.2"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</row>
    <row r="151" spans="20:65" x14ac:dyDescent="0.2"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</row>
    <row r="152" spans="20:65" x14ac:dyDescent="0.2"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</row>
    <row r="153" spans="20:65" x14ac:dyDescent="0.2"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</row>
    <row r="154" spans="20:65" x14ac:dyDescent="0.2"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</row>
    <row r="155" spans="20:65" x14ac:dyDescent="0.2"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</row>
    <row r="156" spans="20:65" x14ac:dyDescent="0.2"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</row>
    <row r="157" spans="20:65" x14ac:dyDescent="0.2"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</row>
    <row r="158" spans="20:65" x14ac:dyDescent="0.2"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</row>
    <row r="159" spans="20:65" x14ac:dyDescent="0.2"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</row>
    <row r="160" spans="20:65" x14ac:dyDescent="0.2"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</row>
    <row r="161" spans="20:65" x14ac:dyDescent="0.2"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</row>
    <row r="162" spans="20:65" x14ac:dyDescent="0.2"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</row>
    <row r="163" spans="20:65" x14ac:dyDescent="0.2"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</row>
    <row r="164" spans="20:65" x14ac:dyDescent="0.2"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</row>
    <row r="165" spans="20:65" x14ac:dyDescent="0.2"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</row>
    <row r="166" spans="20:65" x14ac:dyDescent="0.2"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</row>
    <row r="167" spans="20:65" x14ac:dyDescent="0.2"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</row>
    <row r="168" spans="20:65" x14ac:dyDescent="0.2"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</row>
    <row r="169" spans="20:65" x14ac:dyDescent="0.2"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</row>
    <row r="170" spans="20:65" x14ac:dyDescent="0.2"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</row>
    <row r="171" spans="20:65" x14ac:dyDescent="0.2"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</row>
    <row r="172" spans="20:65" x14ac:dyDescent="0.2"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</row>
    <row r="173" spans="20:65" x14ac:dyDescent="0.2"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</row>
    <row r="174" spans="20:65" x14ac:dyDescent="0.2"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</row>
    <row r="175" spans="20:65" x14ac:dyDescent="0.2"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</row>
    <row r="176" spans="20:65" x14ac:dyDescent="0.2"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</row>
    <row r="177" spans="20:65" x14ac:dyDescent="0.2"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</row>
    <row r="178" spans="20:65" x14ac:dyDescent="0.2"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</row>
    <row r="179" spans="20:65" x14ac:dyDescent="0.2"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</row>
    <row r="180" spans="20:65" x14ac:dyDescent="0.2"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</row>
    <row r="181" spans="20:65" x14ac:dyDescent="0.2"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</row>
    <row r="182" spans="20:65" x14ac:dyDescent="0.2"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</row>
    <row r="183" spans="20:65" x14ac:dyDescent="0.2"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</row>
    <row r="184" spans="20:65" x14ac:dyDescent="0.2"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</row>
    <row r="185" spans="20:65" x14ac:dyDescent="0.2"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</row>
    <row r="186" spans="20:65" x14ac:dyDescent="0.2"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</row>
    <row r="187" spans="20:65" x14ac:dyDescent="0.2"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</row>
    <row r="188" spans="20:65" x14ac:dyDescent="0.2"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</row>
    <row r="189" spans="20:65" x14ac:dyDescent="0.2"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</row>
    <row r="190" spans="20:65" x14ac:dyDescent="0.2"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</row>
    <row r="191" spans="20:65" x14ac:dyDescent="0.2"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</row>
    <row r="192" spans="20:65" x14ac:dyDescent="0.2"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</row>
    <row r="193" spans="20:65" x14ac:dyDescent="0.2"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</row>
    <row r="194" spans="20:65" x14ac:dyDescent="0.2"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</row>
    <row r="195" spans="20:65" x14ac:dyDescent="0.2"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</row>
    <row r="196" spans="20:65" x14ac:dyDescent="0.2"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</row>
    <row r="197" spans="20:65" x14ac:dyDescent="0.2"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</row>
    <row r="198" spans="20:65" x14ac:dyDescent="0.2"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</row>
    <row r="199" spans="20:65" x14ac:dyDescent="0.2"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</row>
    <row r="200" spans="20:65" x14ac:dyDescent="0.2"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</row>
    <row r="201" spans="20:65" x14ac:dyDescent="0.2"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</row>
    <row r="202" spans="20:65" x14ac:dyDescent="0.2"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</row>
    <row r="203" spans="20:65" x14ac:dyDescent="0.2"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</row>
    <row r="204" spans="20:65" x14ac:dyDescent="0.2"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</row>
    <row r="205" spans="20:65" x14ac:dyDescent="0.2"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</row>
    <row r="206" spans="20:65" x14ac:dyDescent="0.2"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</row>
    <row r="207" spans="20:65" x14ac:dyDescent="0.2"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</row>
    <row r="208" spans="20:65" x14ac:dyDescent="0.2"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</row>
    <row r="209" spans="20:65" x14ac:dyDescent="0.2"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</row>
    <row r="210" spans="20:65" x14ac:dyDescent="0.2"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</row>
    <row r="211" spans="20:65" x14ac:dyDescent="0.2"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</row>
    <row r="212" spans="20:65" x14ac:dyDescent="0.2"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</row>
    <row r="213" spans="20:65" x14ac:dyDescent="0.2"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</row>
    <row r="214" spans="20:65" x14ac:dyDescent="0.2"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</row>
    <row r="215" spans="20:65" x14ac:dyDescent="0.2"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</row>
    <row r="216" spans="20:65" x14ac:dyDescent="0.2"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</row>
    <row r="217" spans="20:65" x14ac:dyDescent="0.2"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</row>
    <row r="218" spans="20:65" x14ac:dyDescent="0.2"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</row>
    <row r="219" spans="20:65" x14ac:dyDescent="0.2"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</row>
    <row r="220" spans="20:65" x14ac:dyDescent="0.2"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</row>
    <row r="221" spans="20:65" x14ac:dyDescent="0.2"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</row>
    <row r="222" spans="20:65" x14ac:dyDescent="0.2"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</row>
    <row r="223" spans="20:65" x14ac:dyDescent="0.2"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</row>
    <row r="224" spans="20:65" x14ac:dyDescent="0.2"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</row>
    <row r="225" spans="20:65" x14ac:dyDescent="0.2"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</row>
    <row r="226" spans="20:65" x14ac:dyDescent="0.2"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</row>
    <row r="227" spans="20:65" x14ac:dyDescent="0.2"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</row>
    <row r="228" spans="20:65" x14ac:dyDescent="0.2"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</row>
    <row r="229" spans="20:65" x14ac:dyDescent="0.2"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</row>
    <row r="230" spans="20:65" x14ac:dyDescent="0.2"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</row>
    <row r="231" spans="20:65" x14ac:dyDescent="0.2"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</row>
    <row r="232" spans="20:65" x14ac:dyDescent="0.2"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</row>
    <row r="233" spans="20:65" x14ac:dyDescent="0.2"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</row>
    <row r="234" spans="20:65" x14ac:dyDescent="0.2"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</row>
    <row r="235" spans="20:65" x14ac:dyDescent="0.2"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</row>
    <row r="236" spans="20:65" x14ac:dyDescent="0.2"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</row>
    <row r="237" spans="20:65" x14ac:dyDescent="0.2"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</row>
    <row r="238" spans="20:65" x14ac:dyDescent="0.2"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</row>
    <row r="239" spans="20:65" x14ac:dyDescent="0.2"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</row>
    <row r="240" spans="20:65" x14ac:dyDescent="0.2"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</row>
    <row r="241" spans="20:65" x14ac:dyDescent="0.2"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</row>
    <row r="242" spans="20:65" x14ac:dyDescent="0.2"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</row>
    <row r="243" spans="20:65" x14ac:dyDescent="0.2"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</row>
    <row r="244" spans="20:65" x14ac:dyDescent="0.2"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</row>
    <row r="245" spans="20:65" x14ac:dyDescent="0.2"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</row>
    <row r="246" spans="20:65" x14ac:dyDescent="0.2"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</row>
    <row r="247" spans="20:65" x14ac:dyDescent="0.2"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</row>
    <row r="248" spans="20:65" x14ac:dyDescent="0.2"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</row>
    <row r="249" spans="20:65" x14ac:dyDescent="0.2"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</row>
    <row r="250" spans="20:65" x14ac:dyDescent="0.2"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</row>
    <row r="251" spans="20:65" x14ac:dyDescent="0.2"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</row>
    <row r="252" spans="20:65" x14ac:dyDescent="0.2"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</row>
    <row r="253" spans="20:65" x14ac:dyDescent="0.2"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</row>
    <row r="254" spans="20:65" x14ac:dyDescent="0.2"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</row>
    <row r="255" spans="20:65" x14ac:dyDescent="0.2"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</row>
    <row r="256" spans="20:65" x14ac:dyDescent="0.2"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</row>
    <row r="257" spans="20:65" x14ac:dyDescent="0.2"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</row>
    <row r="258" spans="20:65" x14ac:dyDescent="0.2"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</row>
    <row r="259" spans="20:65" x14ac:dyDescent="0.2"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</row>
    <row r="260" spans="20:65" x14ac:dyDescent="0.2"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</row>
    <row r="261" spans="20:65" x14ac:dyDescent="0.2"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</row>
    <row r="262" spans="20:65" x14ac:dyDescent="0.2"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</row>
    <row r="263" spans="20:65" x14ac:dyDescent="0.2"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</row>
    <row r="264" spans="20:65" x14ac:dyDescent="0.2"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</row>
    <row r="265" spans="20:65" x14ac:dyDescent="0.2"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</row>
    <row r="266" spans="20:65" x14ac:dyDescent="0.2"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</row>
    <row r="267" spans="20:65" x14ac:dyDescent="0.2"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</row>
    <row r="268" spans="20:65" x14ac:dyDescent="0.2"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</row>
    <row r="269" spans="20:65" x14ac:dyDescent="0.2"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</row>
    <row r="270" spans="20:65" x14ac:dyDescent="0.2"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</row>
    <row r="271" spans="20:65" x14ac:dyDescent="0.2"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</row>
    <row r="272" spans="20:65" x14ac:dyDescent="0.2"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</row>
    <row r="273" spans="20:65" x14ac:dyDescent="0.2"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</row>
    <row r="274" spans="20:65" x14ac:dyDescent="0.2"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</row>
    <row r="275" spans="20:65" x14ac:dyDescent="0.2"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</row>
    <row r="276" spans="20:65" x14ac:dyDescent="0.2"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</row>
    <row r="277" spans="20:65" x14ac:dyDescent="0.2"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</row>
    <row r="278" spans="20:65" x14ac:dyDescent="0.2"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</row>
    <row r="279" spans="20:65" x14ac:dyDescent="0.2"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</row>
    <row r="280" spans="20:65" x14ac:dyDescent="0.2"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</row>
    <row r="281" spans="20:65" x14ac:dyDescent="0.2"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</row>
    <row r="282" spans="20:65" x14ac:dyDescent="0.2"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</row>
    <row r="283" spans="20:65" x14ac:dyDescent="0.2"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</row>
    <row r="284" spans="20:65" x14ac:dyDescent="0.2"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</row>
    <row r="285" spans="20:65" x14ac:dyDescent="0.2"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</row>
    <row r="286" spans="20:65" x14ac:dyDescent="0.2"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</row>
    <row r="287" spans="20:65" x14ac:dyDescent="0.2"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</row>
    <row r="288" spans="20:65" x14ac:dyDescent="0.2"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</row>
    <row r="289" spans="20:65" x14ac:dyDescent="0.2"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</row>
    <row r="290" spans="20:65" x14ac:dyDescent="0.2"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</row>
    <row r="291" spans="20:65" x14ac:dyDescent="0.2"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</row>
    <row r="292" spans="20:65" x14ac:dyDescent="0.2"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</row>
    <row r="293" spans="20:65" x14ac:dyDescent="0.2"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</row>
    <row r="294" spans="20:65" x14ac:dyDescent="0.2"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</row>
    <row r="295" spans="20:65" x14ac:dyDescent="0.2"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</row>
    <row r="296" spans="20:65" x14ac:dyDescent="0.2"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</row>
    <row r="297" spans="20:65" x14ac:dyDescent="0.2"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</row>
    <row r="298" spans="20:65" x14ac:dyDescent="0.2"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</row>
    <row r="299" spans="20:65" x14ac:dyDescent="0.2"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</row>
    <row r="300" spans="20:65" x14ac:dyDescent="0.2"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</row>
    <row r="301" spans="20:65" x14ac:dyDescent="0.2"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</row>
    <row r="302" spans="20:65" x14ac:dyDescent="0.2"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</row>
    <row r="303" spans="20:65" x14ac:dyDescent="0.2"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</row>
    <row r="304" spans="20:65" x14ac:dyDescent="0.2"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</row>
    <row r="305" spans="20:65" x14ac:dyDescent="0.2"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</row>
    <row r="306" spans="20:65" x14ac:dyDescent="0.2"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</row>
    <row r="307" spans="20:65" x14ac:dyDescent="0.2"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</row>
    <row r="308" spans="20:65" x14ac:dyDescent="0.2"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</row>
    <row r="309" spans="20:65" x14ac:dyDescent="0.2"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</row>
    <row r="310" spans="20:65" x14ac:dyDescent="0.2"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</row>
    <row r="311" spans="20:65" x14ac:dyDescent="0.2"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</row>
    <row r="312" spans="20:65" x14ac:dyDescent="0.2"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</row>
    <row r="313" spans="20:65" x14ac:dyDescent="0.2"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</row>
    <row r="314" spans="20:65" x14ac:dyDescent="0.2"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</row>
    <row r="315" spans="20:65" x14ac:dyDescent="0.2"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</row>
    <row r="316" spans="20:65" x14ac:dyDescent="0.2"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</row>
    <row r="317" spans="20:65" x14ac:dyDescent="0.2"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</row>
    <row r="318" spans="20:65" x14ac:dyDescent="0.2"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</row>
    <row r="319" spans="20:65" x14ac:dyDescent="0.2"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</row>
    <row r="320" spans="20:65" x14ac:dyDescent="0.2"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</row>
    <row r="321" spans="20:65" x14ac:dyDescent="0.2"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</row>
    <row r="322" spans="20:65" x14ac:dyDescent="0.2"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</row>
    <row r="323" spans="20:65" x14ac:dyDescent="0.2"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</row>
    <row r="324" spans="20:65" x14ac:dyDescent="0.2"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</row>
    <row r="325" spans="20:65" x14ac:dyDescent="0.2"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</row>
    <row r="326" spans="20:65" x14ac:dyDescent="0.2"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</row>
    <row r="327" spans="20:65" x14ac:dyDescent="0.2"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</row>
    <row r="328" spans="20:65" x14ac:dyDescent="0.2"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</row>
    <row r="329" spans="20:65" x14ac:dyDescent="0.2"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</row>
    <row r="330" spans="20:65" x14ac:dyDescent="0.2"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</row>
    <row r="331" spans="20:65" x14ac:dyDescent="0.2"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</row>
    <row r="332" spans="20:65" x14ac:dyDescent="0.2"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</row>
    <row r="333" spans="20:65" x14ac:dyDescent="0.2"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</row>
    <row r="334" spans="20:65" x14ac:dyDescent="0.2"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</row>
    <row r="335" spans="20:65" x14ac:dyDescent="0.2"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</row>
    <row r="336" spans="20:65" x14ac:dyDescent="0.2"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</row>
    <row r="337" spans="20:65" x14ac:dyDescent="0.2"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</row>
    <row r="338" spans="20:65" x14ac:dyDescent="0.2"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</row>
    <row r="339" spans="20:65" x14ac:dyDescent="0.2"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</row>
    <row r="340" spans="20:65" x14ac:dyDescent="0.2"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</row>
    <row r="341" spans="20:65" x14ac:dyDescent="0.2"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</row>
    <row r="342" spans="20:65" x14ac:dyDescent="0.2"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</row>
    <row r="343" spans="20:65" x14ac:dyDescent="0.2"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</row>
    <row r="344" spans="20:65" x14ac:dyDescent="0.2"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</row>
    <row r="345" spans="20:65" x14ac:dyDescent="0.2"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</row>
    <row r="346" spans="20:65" x14ac:dyDescent="0.2"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</row>
    <row r="347" spans="20:65" x14ac:dyDescent="0.2"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</row>
    <row r="348" spans="20:65" x14ac:dyDescent="0.2"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</row>
    <row r="349" spans="20:65" x14ac:dyDescent="0.2"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</row>
    <row r="350" spans="20:65" x14ac:dyDescent="0.2"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</row>
    <row r="351" spans="20:65" x14ac:dyDescent="0.2"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</row>
    <row r="352" spans="20:65" x14ac:dyDescent="0.2"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</row>
    <row r="353" spans="20:65" x14ac:dyDescent="0.2"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</row>
    <row r="354" spans="20:65" x14ac:dyDescent="0.2"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</row>
    <row r="355" spans="20:65" x14ac:dyDescent="0.2"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</row>
    <row r="356" spans="20:65" x14ac:dyDescent="0.2"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</row>
    <row r="357" spans="20:65" x14ac:dyDescent="0.2"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</row>
    <row r="358" spans="20:65" x14ac:dyDescent="0.2"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</row>
    <row r="359" spans="20:65" x14ac:dyDescent="0.2"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</row>
    <row r="360" spans="20:65" x14ac:dyDescent="0.2"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</row>
    <row r="361" spans="20:65" x14ac:dyDescent="0.2"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</row>
    <row r="362" spans="20:65" x14ac:dyDescent="0.2"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</row>
    <row r="363" spans="20:65" x14ac:dyDescent="0.2"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</row>
    <row r="364" spans="20:65" x14ac:dyDescent="0.2"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</row>
    <row r="365" spans="20:65" x14ac:dyDescent="0.2"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</row>
    <row r="366" spans="20:65" x14ac:dyDescent="0.2"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</row>
    <row r="367" spans="20:65" x14ac:dyDescent="0.2"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</row>
    <row r="368" spans="20:65" x14ac:dyDescent="0.2"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</row>
    <row r="369" spans="20:65" x14ac:dyDescent="0.2"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</row>
    <row r="370" spans="20:65" x14ac:dyDescent="0.2"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</row>
    <row r="371" spans="20:65" x14ac:dyDescent="0.2"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</row>
    <row r="372" spans="20:65" x14ac:dyDescent="0.2"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</row>
    <row r="373" spans="20:65" x14ac:dyDescent="0.2"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</row>
    <row r="374" spans="20:65" x14ac:dyDescent="0.2"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</row>
    <row r="375" spans="20:65" x14ac:dyDescent="0.2"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</row>
    <row r="376" spans="20:65" x14ac:dyDescent="0.2"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</row>
    <row r="377" spans="20:65" x14ac:dyDescent="0.2"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</row>
    <row r="378" spans="20:65" x14ac:dyDescent="0.2"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</row>
    <row r="379" spans="20:65" x14ac:dyDescent="0.2"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</row>
    <row r="380" spans="20:65" x14ac:dyDescent="0.2"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</row>
    <row r="381" spans="20:65" x14ac:dyDescent="0.2"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</row>
    <row r="382" spans="20:65" x14ac:dyDescent="0.2"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</row>
    <row r="383" spans="20:65" x14ac:dyDescent="0.2"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</row>
    <row r="384" spans="20:65" x14ac:dyDescent="0.2"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</row>
    <row r="385" spans="20:65" x14ac:dyDescent="0.2"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</row>
    <row r="386" spans="20:65" x14ac:dyDescent="0.2"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</row>
    <row r="387" spans="20:65" x14ac:dyDescent="0.2"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</row>
    <row r="388" spans="20:65" x14ac:dyDescent="0.2"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</row>
    <row r="389" spans="20:65" x14ac:dyDescent="0.2"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</row>
    <row r="390" spans="20:65" x14ac:dyDescent="0.2"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</row>
    <row r="391" spans="20:65" x14ac:dyDescent="0.2"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</row>
    <row r="392" spans="20:65" x14ac:dyDescent="0.2"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</row>
    <row r="393" spans="20:65" x14ac:dyDescent="0.2"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</row>
    <row r="394" spans="20:65" x14ac:dyDescent="0.2"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</row>
    <row r="395" spans="20:65" x14ac:dyDescent="0.2"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</row>
    <row r="396" spans="20:65" x14ac:dyDescent="0.2"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</row>
    <row r="397" spans="20:65" x14ac:dyDescent="0.2"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</row>
    <row r="398" spans="20:65" x14ac:dyDescent="0.2"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</row>
    <row r="399" spans="20:65" x14ac:dyDescent="0.2"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</row>
    <row r="400" spans="20:65" x14ac:dyDescent="0.2"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</row>
    <row r="401" spans="20:65" x14ac:dyDescent="0.2"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</row>
    <row r="402" spans="20:65" x14ac:dyDescent="0.2"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</row>
    <row r="403" spans="20:65" x14ac:dyDescent="0.2"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</row>
    <row r="404" spans="20:65" x14ac:dyDescent="0.2"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</row>
    <row r="405" spans="20:65" x14ac:dyDescent="0.2"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</row>
    <row r="406" spans="20:65" x14ac:dyDescent="0.2"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</row>
    <row r="407" spans="20:65" x14ac:dyDescent="0.2"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</row>
    <row r="408" spans="20:65" x14ac:dyDescent="0.2"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</row>
    <row r="409" spans="20:65" x14ac:dyDescent="0.2"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</row>
    <row r="410" spans="20:65" x14ac:dyDescent="0.2"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</row>
    <row r="411" spans="20:65" x14ac:dyDescent="0.2"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</row>
    <row r="412" spans="20:65" x14ac:dyDescent="0.2"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</row>
    <row r="413" spans="20:65" x14ac:dyDescent="0.2"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</row>
    <row r="414" spans="20:65" x14ac:dyDescent="0.2"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</row>
    <row r="415" spans="20:65" x14ac:dyDescent="0.2"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</row>
    <row r="416" spans="20:65" x14ac:dyDescent="0.2"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</row>
    <row r="417" spans="20:65" x14ac:dyDescent="0.2"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</row>
    <row r="418" spans="20:65" x14ac:dyDescent="0.2"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</row>
    <row r="419" spans="20:65" x14ac:dyDescent="0.2"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</row>
    <row r="420" spans="20:65" x14ac:dyDescent="0.2"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</row>
    <row r="421" spans="20:65" x14ac:dyDescent="0.2"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</row>
    <row r="422" spans="20:65" x14ac:dyDescent="0.2"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</row>
    <row r="423" spans="20:65" x14ac:dyDescent="0.2"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</row>
    <row r="424" spans="20:65" x14ac:dyDescent="0.2">
      <c r="T424" s="82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</row>
    <row r="425" spans="20:65" x14ac:dyDescent="0.2">
      <c r="T425" s="82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</row>
    <row r="426" spans="20:65" x14ac:dyDescent="0.2"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</row>
    <row r="427" spans="20:65" x14ac:dyDescent="0.2">
      <c r="T427" s="82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</row>
    <row r="428" spans="20:65" x14ac:dyDescent="0.2"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</row>
    <row r="429" spans="20:65" x14ac:dyDescent="0.2"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</row>
    <row r="430" spans="20:65" x14ac:dyDescent="0.2"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</row>
    <row r="431" spans="20:65" x14ac:dyDescent="0.2"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</row>
    <row r="432" spans="20:65" x14ac:dyDescent="0.2"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</row>
    <row r="433" spans="20:65" x14ac:dyDescent="0.2"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</row>
    <row r="434" spans="20:65" x14ac:dyDescent="0.2"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</row>
    <row r="435" spans="20:65" x14ac:dyDescent="0.2"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</row>
    <row r="436" spans="20:65" x14ac:dyDescent="0.2"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</row>
    <row r="437" spans="20:65" x14ac:dyDescent="0.2"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</row>
    <row r="438" spans="20:65" x14ac:dyDescent="0.2"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</row>
    <row r="439" spans="20:65" x14ac:dyDescent="0.2"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</row>
    <row r="440" spans="20:65" x14ac:dyDescent="0.2"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</row>
    <row r="441" spans="20:65" x14ac:dyDescent="0.2"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</row>
    <row r="442" spans="20:65" x14ac:dyDescent="0.2"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</row>
    <row r="443" spans="20:65" x14ac:dyDescent="0.2"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</row>
    <row r="444" spans="20:65" x14ac:dyDescent="0.2"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</row>
    <row r="445" spans="20:65" x14ac:dyDescent="0.2"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</row>
    <row r="446" spans="20:65" x14ac:dyDescent="0.2"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</row>
    <row r="447" spans="20:65" x14ac:dyDescent="0.2"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</row>
    <row r="448" spans="20:65" x14ac:dyDescent="0.2"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</row>
    <row r="449" spans="20:65" x14ac:dyDescent="0.2"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</row>
    <row r="450" spans="20:65" x14ac:dyDescent="0.2"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</row>
    <row r="451" spans="20:65" x14ac:dyDescent="0.2"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</row>
    <row r="452" spans="20:65" x14ac:dyDescent="0.2"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</row>
    <row r="453" spans="20:65" x14ac:dyDescent="0.2">
      <c r="T453" s="82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</row>
    <row r="454" spans="20:65" x14ac:dyDescent="0.2">
      <c r="T454" s="82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</row>
    <row r="455" spans="20:65" x14ac:dyDescent="0.2">
      <c r="T455" s="82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</row>
    <row r="456" spans="20:65" x14ac:dyDescent="0.2">
      <c r="T456" s="82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</row>
    <row r="457" spans="20:65" x14ac:dyDescent="0.2">
      <c r="T457" s="82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</row>
    <row r="458" spans="20:65" x14ac:dyDescent="0.2">
      <c r="T458" s="82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</row>
    <row r="459" spans="20:65" x14ac:dyDescent="0.2">
      <c r="T459" s="82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</row>
    <row r="460" spans="20:65" x14ac:dyDescent="0.2"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</row>
    <row r="461" spans="20:65" x14ac:dyDescent="0.2"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</row>
    <row r="462" spans="20:65" x14ac:dyDescent="0.2">
      <c r="T462" s="82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</row>
    <row r="463" spans="20:65" x14ac:dyDescent="0.2">
      <c r="T463" s="82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</row>
    <row r="464" spans="20:65" x14ac:dyDescent="0.2">
      <c r="T464" s="82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</row>
    <row r="465" spans="20:65" x14ac:dyDescent="0.2"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</row>
    <row r="466" spans="20:65" x14ac:dyDescent="0.2"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</row>
    <row r="467" spans="20:65" x14ac:dyDescent="0.2"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</row>
    <row r="468" spans="20:65" x14ac:dyDescent="0.2"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</row>
    <row r="469" spans="20:65" x14ac:dyDescent="0.2"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</row>
    <row r="470" spans="20:65" x14ac:dyDescent="0.2"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</row>
    <row r="471" spans="20:65" x14ac:dyDescent="0.2"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</row>
    <row r="472" spans="20:65" x14ac:dyDescent="0.2">
      <c r="T472" s="82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</row>
    <row r="473" spans="20:65" x14ac:dyDescent="0.2">
      <c r="T473" s="82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</row>
    <row r="474" spans="20:65" x14ac:dyDescent="0.2"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</row>
    <row r="475" spans="20:65" x14ac:dyDescent="0.2"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</row>
    <row r="476" spans="20:65" x14ac:dyDescent="0.2"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</row>
    <row r="477" spans="20:65" x14ac:dyDescent="0.2"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</row>
    <row r="478" spans="20:65" x14ac:dyDescent="0.2"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</row>
    <row r="479" spans="20:65" x14ac:dyDescent="0.2">
      <c r="T479" s="82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</row>
    <row r="480" spans="20:65" x14ac:dyDescent="0.2"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</row>
    <row r="481" spans="20:65" x14ac:dyDescent="0.2"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</row>
    <row r="482" spans="20:65" x14ac:dyDescent="0.2"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</row>
    <row r="483" spans="20:65" x14ac:dyDescent="0.2"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</row>
    <row r="484" spans="20:65" x14ac:dyDescent="0.2">
      <c r="T484" s="82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</row>
    <row r="485" spans="20:65" x14ac:dyDescent="0.2"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</row>
    <row r="486" spans="20:65" x14ac:dyDescent="0.2"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</row>
    <row r="487" spans="20:65" x14ac:dyDescent="0.2"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</row>
    <row r="488" spans="20:65" x14ac:dyDescent="0.2"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</row>
    <row r="489" spans="20:65" x14ac:dyDescent="0.2"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</row>
    <row r="490" spans="20:65" x14ac:dyDescent="0.2"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</row>
    <row r="491" spans="20:65" x14ac:dyDescent="0.2"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</row>
    <row r="492" spans="20:65" x14ac:dyDescent="0.2"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</row>
    <row r="493" spans="20:65" x14ac:dyDescent="0.2"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</row>
    <row r="494" spans="20:65" x14ac:dyDescent="0.2"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</row>
    <row r="495" spans="20:65" x14ac:dyDescent="0.2">
      <c r="T495" s="82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</row>
    <row r="496" spans="20:65" x14ac:dyDescent="0.2"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</row>
    <row r="497" spans="20:65" x14ac:dyDescent="0.2">
      <c r="T497" s="82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</row>
    <row r="498" spans="20:65" x14ac:dyDescent="0.2"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</row>
    <row r="499" spans="20:65" x14ac:dyDescent="0.2"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</row>
    <row r="500" spans="20:65" x14ac:dyDescent="0.2">
      <c r="T500" s="82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</row>
    <row r="501" spans="20:65" x14ac:dyDescent="0.2">
      <c r="T501" s="82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</row>
    <row r="502" spans="20:65" x14ac:dyDescent="0.2">
      <c r="T502" s="82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</row>
    <row r="503" spans="20:65" x14ac:dyDescent="0.2"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</row>
    <row r="504" spans="20:65" x14ac:dyDescent="0.2"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</row>
    <row r="505" spans="20:65" x14ac:dyDescent="0.2"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</row>
    <row r="506" spans="20:65" x14ac:dyDescent="0.2"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</row>
    <row r="507" spans="20:65" x14ac:dyDescent="0.2"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</row>
    <row r="508" spans="20:65" x14ac:dyDescent="0.2"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</row>
    <row r="509" spans="20:65" x14ac:dyDescent="0.2"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</row>
    <row r="510" spans="20:65" x14ac:dyDescent="0.2"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</row>
    <row r="511" spans="20:65" x14ac:dyDescent="0.2"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</row>
    <row r="512" spans="20:65" x14ac:dyDescent="0.2"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</row>
    <row r="513" spans="20:65" x14ac:dyDescent="0.2">
      <c r="T513" s="82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</row>
    <row r="514" spans="20:65" x14ac:dyDescent="0.2">
      <c r="T514" s="82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</row>
    <row r="515" spans="20:65" x14ac:dyDescent="0.2">
      <c r="T515" s="82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</row>
    <row r="516" spans="20:65" x14ac:dyDescent="0.2"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</row>
    <row r="517" spans="20:65" x14ac:dyDescent="0.2"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</row>
    <row r="518" spans="20:65" x14ac:dyDescent="0.2"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</row>
    <row r="519" spans="20:65" x14ac:dyDescent="0.2"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</row>
    <row r="520" spans="20:65" x14ac:dyDescent="0.2">
      <c r="T520" s="82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</row>
    <row r="521" spans="20:65" x14ac:dyDescent="0.2"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</row>
    <row r="522" spans="20:65" x14ac:dyDescent="0.2"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</row>
    <row r="523" spans="20:65" x14ac:dyDescent="0.2"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</row>
    <row r="524" spans="20:65" x14ac:dyDescent="0.2"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</row>
    <row r="525" spans="20:65" x14ac:dyDescent="0.2"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</row>
    <row r="526" spans="20:65" x14ac:dyDescent="0.2">
      <c r="T526" s="82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</row>
    <row r="527" spans="20:65" x14ac:dyDescent="0.2">
      <c r="T527" s="82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</row>
    <row r="528" spans="20:65" x14ac:dyDescent="0.2">
      <c r="T528" s="82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</row>
    <row r="529" spans="20:65" x14ac:dyDescent="0.2">
      <c r="T529" s="82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</row>
    <row r="530" spans="20:65" x14ac:dyDescent="0.2">
      <c r="T530" s="82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</row>
    <row r="531" spans="20:65" x14ac:dyDescent="0.2"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</row>
    <row r="532" spans="20:65" x14ac:dyDescent="0.2"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</row>
    <row r="533" spans="20:65" x14ac:dyDescent="0.2"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</row>
    <row r="534" spans="20:65" x14ac:dyDescent="0.2"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</row>
    <row r="535" spans="20:65" x14ac:dyDescent="0.2"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</row>
    <row r="536" spans="20:65" x14ac:dyDescent="0.2"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</row>
    <row r="537" spans="20:65" x14ac:dyDescent="0.2">
      <c r="T537" s="82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</row>
    <row r="538" spans="20:65" x14ac:dyDescent="0.2">
      <c r="T538" s="82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</row>
    <row r="539" spans="20:65" x14ac:dyDescent="0.2">
      <c r="T539" s="82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</row>
    <row r="540" spans="20:65" x14ac:dyDescent="0.2"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</row>
    <row r="541" spans="20:65" x14ac:dyDescent="0.2"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</row>
    <row r="542" spans="20:65" x14ac:dyDescent="0.2"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</row>
    <row r="543" spans="20:65" x14ac:dyDescent="0.2"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</row>
    <row r="544" spans="20:65" x14ac:dyDescent="0.2"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</row>
    <row r="545" spans="20:65" x14ac:dyDescent="0.2"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</row>
    <row r="546" spans="20:65" x14ac:dyDescent="0.2"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</row>
    <row r="547" spans="20:65" x14ac:dyDescent="0.2">
      <c r="T547" s="82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</row>
    <row r="548" spans="20:65" x14ac:dyDescent="0.2">
      <c r="T548" s="82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</row>
    <row r="549" spans="20:65" x14ac:dyDescent="0.2">
      <c r="T549" s="82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</row>
    <row r="550" spans="20:65" x14ac:dyDescent="0.2"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</row>
    <row r="551" spans="20:65" x14ac:dyDescent="0.2"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</row>
    <row r="552" spans="20:65" x14ac:dyDescent="0.2"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</row>
    <row r="553" spans="20:65" x14ac:dyDescent="0.2"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</row>
    <row r="554" spans="20:65" x14ac:dyDescent="0.2"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</row>
    <row r="555" spans="20:65" x14ac:dyDescent="0.2"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</row>
    <row r="556" spans="20:65" x14ac:dyDescent="0.2"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</row>
    <row r="557" spans="20:65" x14ac:dyDescent="0.2">
      <c r="T557" s="82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</row>
    <row r="558" spans="20:65" x14ac:dyDescent="0.2">
      <c r="T558" s="82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</row>
    <row r="559" spans="20:65" x14ac:dyDescent="0.2">
      <c r="T559" s="82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</row>
    <row r="560" spans="20:65" x14ac:dyDescent="0.2"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</row>
    <row r="561" spans="20:65" x14ac:dyDescent="0.2"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</row>
    <row r="562" spans="20:65" x14ac:dyDescent="0.2"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</row>
    <row r="563" spans="20:65" x14ac:dyDescent="0.2"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</row>
    <row r="564" spans="20:65" x14ac:dyDescent="0.2">
      <c r="T564" s="82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</row>
    <row r="565" spans="20:65" x14ac:dyDescent="0.2">
      <c r="T565" s="82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</row>
    <row r="566" spans="20:65" x14ac:dyDescent="0.2">
      <c r="T566" s="82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</row>
    <row r="567" spans="20:65" x14ac:dyDescent="0.2"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</row>
    <row r="568" spans="20:65" x14ac:dyDescent="0.2"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</row>
    <row r="569" spans="20:65" x14ac:dyDescent="0.2"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</row>
    <row r="570" spans="20:65" x14ac:dyDescent="0.2">
      <c r="T570" s="82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</row>
    <row r="571" spans="20:65" x14ac:dyDescent="0.2">
      <c r="T571" s="82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</row>
    <row r="572" spans="20:65" x14ac:dyDescent="0.2">
      <c r="T572" s="82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</row>
    <row r="573" spans="20:65" x14ac:dyDescent="0.2">
      <c r="T573" s="82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</row>
    <row r="574" spans="20:65" x14ac:dyDescent="0.2">
      <c r="T574" s="82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</row>
    <row r="575" spans="20:65" x14ac:dyDescent="0.2">
      <c r="T575" s="82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</row>
    <row r="576" spans="20:65" x14ac:dyDescent="0.2">
      <c r="T576" s="82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</row>
    <row r="577" spans="20:65" x14ac:dyDescent="0.2">
      <c r="T577" s="82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</row>
    <row r="578" spans="20:65" x14ac:dyDescent="0.2">
      <c r="T578" s="82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</row>
    <row r="579" spans="20:65" x14ac:dyDescent="0.2"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</row>
    <row r="580" spans="20:65" x14ac:dyDescent="0.2">
      <c r="T580" s="82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</row>
    <row r="581" spans="20:65" x14ac:dyDescent="0.2">
      <c r="T581" s="82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</row>
    <row r="582" spans="20:65" x14ac:dyDescent="0.2">
      <c r="T582" s="82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</row>
    <row r="583" spans="20:65" x14ac:dyDescent="0.2">
      <c r="T583" s="82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</row>
    <row r="584" spans="20:65" x14ac:dyDescent="0.2">
      <c r="T584" s="82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</row>
    <row r="585" spans="20:65" x14ac:dyDescent="0.2">
      <c r="T585" s="82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</row>
    <row r="586" spans="20:65" x14ac:dyDescent="0.2">
      <c r="T586" s="82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</row>
    <row r="587" spans="20:65" x14ac:dyDescent="0.2">
      <c r="T587" s="82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</row>
    <row r="588" spans="20:65" x14ac:dyDescent="0.2">
      <c r="T588" s="82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</row>
    <row r="589" spans="20:65" x14ac:dyDescent="0.2">
      <c r="T589" s="82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</row>
    <row r="590" spans="20:65" x14ac:dyDescent="0.2">
      <c r="T590" s="82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</row>
    <row r="591" spans="20:65" x14ac:dyDescent="0.2">
      <c r="T591" s="82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</row>
    <row r="592" spans="20:65" x14ac:dyDescent="0.2">
      <c r="T592" s="82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</row>
    <row r="593" spans="20:65" x14ac:dyDescent="0.2"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</row>
    <row r="594" spans="20:65" x14ac:dyDescent="0.2">
      <c r="T594" s="82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</row>
    <row r="595" spans="20:65" x14ac:dyDescent="0.2"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</row>
    <row r="596" spans="20:65" x14ac:dyDescent="0.2">
      <c r="T596" s="82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</row>
    <row r="597" spans="20:65" x14ac:dyDescent="0.2">
      <c r="T597" s="82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</row>
    <row r="598" spans="20:65" x14ac:dyDescent="0.2">
      <c r="T598" s="82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</row>
    <row r="599" spans="20:65" x14ac:dyDescent="0.2">
      <c r="T599" s="82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</row>
    <row r="600" spans="20:65" x14ac:dyDescent="0.2">
      <c r="T600" s="82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</row>
    <row r="601" spans="20:65" x14ac:dyDescent="0.2">
      <c r="T601" s="82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</row>
    <row r="602" spans="20:65" x14ac:dyDescent="0.2">
      <c r="T602" s="82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</row>
    <row r="603" spans="20:65" x14ac:dyDescent="0.2">
      <c r="T603" s="82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</row>
    <row r="604" spans="20:65" x14ac:dyDescent="0.2">
      <c r="T604" s="82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</row>
    <row r="605" spans="20:65" x14ac:dyDescent="0.2">
      <c r="T605" s="82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</row>
    <row r="606" spans="20:65" x14ac:dyDescent="0.2">
      <c r="T606" s="82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</row>
    <row r="607" spans="20:65" x14ac:dyDescent="0.2">
      <c r="T607" s="82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</row>
    <row r="608" spans="20:65" x14ac:dyDescent="0.2">
      <c r="T608" s="82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</row>
    <row r="609" spans="20:65" x14ac:dyDescent="0.2">
      <c r="T609" s="82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</row>
    <row r="610" spans="20:65" x14ac:dyDescent="0.2">
      <c r="T610" s="82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</row>
    <row r="611" spans="20:65" x14ac:dyDescent="0.2">
      <c r="T611" s="82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</row>
    <row r="612" spans="20:65" x14ac:dyDescent="0.2">
      <c r="T612" s="82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</row>
    <row r="613" spans="20:65" x14ac:dyDescent="0.2">
      <c r="T613" s="82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</row>
    <row r="614" spans="20:65" x14ac:dyDescent="0.2">
      <c r="T614" s="82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</row>
    <row r="615" spans="20:65" x14ac:dyDescent="0.2">
      <c r="T615" s="82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</row>
    <row r="616" spans="20:65" x14ac:dyDescent="0.2">
      <c r="T616" s="82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</row>
    <row r="617" spans="20:65" x14ac:dyDescent="0.2">
      <c r="T617" s="82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</row>
    <row r="618" spans="20:65" x14ac:dyDescent="0.2">
      <c r="T618" s="82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</row>
    <row r="619" spans="20:65" x14ac:dyDescent="0.2">
      <c r="T619" s="82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</row>
    <row r="620" spans="20:65" x14ac:dyDescent="0.2">
      <c r="T620" s="82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</row>
    <row r="621" spans="20:65" x14ac:dyDescent="0.2">
      <c r="T621" s="82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</row>
    <row r="622" spans="20:65" x14ac:dyDescent="0.2">
      <c r="T622" s="82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</row>
  </sheetData>
  <sheetProtection algorithmName="SHA-512" hashValue="p2eSgdegz5Tpof7rGC2I3dTM0ORAoA6bu26qaMLztb/V9p9o9VgZ1XnZvYJo0H7wO4gwhJ8YSfDaNKkeIADYFg==" saltValue="lyEGTpX5Izizx9HRwMfSpQ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30DF-5858-E34A-ADF6-F959F29C950A}">
  <sheetPr codeName="Sheet5">
    <tabColor theme="5"/>
  </sheetPr>
  <dimension ref="A1:BM622"/>
  <sheetViews>
    <sheetView workbookViewId="0">
      <selection activeCell="C5" sqref="C5"/>
    </sheetView>
  </sheetViews>
  <sheetFormatPr baseColWidth="10" defaultRowHeight="15" x14ac:dyDescent="0.2"/>
  <cols>
    <col min="1" max="1" width="14.83203125" style="78" customWidth="1"/>
    <col min="2" max="2" width="20.1640625" style="78" customWidth="1"/>
    <col min="3" max="3" width="15" style="78" customWidth="1"/>
    <col min="4" max="13" width="14.1640625" style="78" customWidth="1"/>
    <col min="14" max="15" width="14.1640625" style="78" hidden="1" customWidth="1"/>
    <col min="16" max="29" width="14.1640625" style="78" customWidth="1"/>
    <col min="30" max="65" width="12.5" style="78" customWidth="1"/>
    <col min="66" max="16384" width="10.83203125" style="78"/>
  </cols>
  <sheetData>
    <row r="1" spans="1:65" x14ac:dyDescent="0.2">
      <c r="A1" s="77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</row>
    <row r="2" spans="1:65" x14ac:dyDescent="0.2">
      <c r="A2" s="79" t="s">
        <v>80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</row>
    <row r="3" spans="1:65" ht="16" thickBot="1" x14ac:dyDescent="0.25">
      <c r="A3" s="77"/>
      <c r="B3" s="80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42</v>
      </c>
      <c r="S7" s="93" t="s">
        <v>79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</row>
    <row r="8" spans="1:65" ht="20" customHeight="1" x14ac:dyDescent="0.2">
      <c r="A8" s="283" t="str">
        <f>'WA Apr 2018'!D2</f>
        <v>South West</v>
      </c>
      <c r="B8" s="111" t="str">
        <f>'WA Apr 2018'!F2</f>
        <v>Alinta Energy</v>
      </c>
      <c r="C8" s="112" t="str">
        <f>'WA Apr 2018'!G2</f>
        <v>Business</v>
      </c>
      <c r="D8" s="113">
        <f>365*'WA Apr 2018'!H2/100</f>
        <v>130.37799999999999</v>
      </c>
      <c r="E8" s="114">
        <f>IF($C$5*'WA Apr 2018'!AK2/'WA Apr 2018'!AI2&gt;='WA Apr 2018'!J2,('WA Apr 2018'!J2*'WA Apr 2018'!O2/100)*'WA Apr 2018'!AI2,($C$5*'WA Apr 2018'!AK2/'WA Apr 2018'!AI2*'WA Apr 2018'!O2/100)*'WA Apr 2018'!AI2)</f>
        <v>1690</v>
      </c>
      <c r="F8" s="113">
        <f>IF(($C$5*'WA Apr 2018'!AK2/'WA Apr 2018'!AI2&gt;'WA Apr 2018'!N2),($C$5*'WA Apr 2018'!AK2/'WA Apr 2018'!AI2-'WA Apr 2018'!N2)*'WA Apr 2018'!T2/100*'WA Apr 2018'!AI2,0)</f>
        <v>0</v>
      </c>
      <c r="G8" s="113">
        <f>IF($C$5*'WA Apr 2018'!AL2/'WA Apr 2018'!AJ2&gt;='WA Apr 2018'!J2,('WA Apr 2018'!J2*'WA Apr 2018'!U2/100)*'WA Apr 2018'!AJ2,($C$5*'WA Apr 2018'!AL2/'WA Apr 2018'!AJ2*'WA Apr 2018'!U2/100)*'WA Apr 2018'!AJ2)</f>
        <v>1690</v>
      </c>
      <c r="H8" s="113">
        <f>IF(($C$5*'WA Apr 2018'!AL2/'WA Apr 2018'!AJ2&gt;'WA Apr 2018'!N2),($C$5*'WA Apr 2018'!AL2/'WA Apr 2018'!AJ2-'WA Apr 2018'!N2)*'WA Apr 2018'!Z2/100*'WA Apr 2018'!AJ2,0)</f>
        <v>0</v>
      </c>
      <c r="I8" s="115">
        <f>SUM(D8:H8)</f>
        <v>3510.3779999999997</v>
      </c>
      <c r="J8" s="116">
        <f>'WA Apr 2018'!AM2</f>
        <v>0</v>
      </c>
      <c r="K8" s="116">
        <f>'WA Apr 2018'!AN2</f>
        <v>0</v>
      </c>
      <c r="L8" s="116">
        <f>'WA Apr 2018'!AO2</f>
        <v>0</v>
      </c>
      <c r="M8" s="116">
        <f>'WA Apr 2018'!AP2</f>
        <v>0</v>
      </c>
      <c r="N8" s="115">
        <f>I8</f>
        <v>3510.3779999999997</v>
      </c>
      <c r="O8" s="115">
        <f>N8</f>
        <v>3510.3779999999997</v>
      </c>
      <c r="P8" s="115">
        <f t="shared" ref="P8:Q12" si="0">N8*1.1</f>
        <v>3861.4157999999998</v>
      </c>
      <c r="Q8" s="115">
        <f t="shared" si="0"/>
        <v>3861.4157999999998</v>
      </c>
      <c r="R8" s="117">
        <f>'WA Apr 2018'!AW2</f>
        <v>0</v>
      </c>
      <c r="S8" s="118" t="str">
        <f>'WA Apr 2018'!AX2</f>
        <v>n</v>
      </c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</row>
    <row r="9" spans="1:65" ht="20" customHeight="1" x14ac:dyDescent="0.2">
      <c r="A9" s="281"/>
      <c r="B9" s="63" t="str">
        <f>'WA Apr 2018'!F3</f>
        <v>AGL</v>
      </c>
      <c r="C9" s="119" t="str">
        <f>'WA Apr 2018'!G3</f>
        <v>Business Savers</v>
      </c>
      <c r="D9" s="120">
        <f>365*'WA Apr 2018'!H3/100</f>
        <v>61.356499999999997</v>
      </c>
      <c r="E9" s="121">
        <f>IF($C$5*'WA Apr 2018'!AK3/'WA Apr 2018'!AI3&gt;='WA Apr 2018'!J3,('WA Apr 2018'!J3*'WA Apr 2018'!O3/100)*'WA Apr 2018'!AI3,($C$5*'WA Apr 2018'!AK3/'WA Apr 2018'!AI3*'WA Apr 2018'!O3/100)*'WA Apr 2018'!AI3)</f>
        <v>1690</v>
      </c>
      <c r="F9" s="120">
        <f>IF(($C$5*'WA Apr 2018'!AK3/'WA Apr 2018'!AI3&gt;'WA Apr 2018'!N3),($C$5*'WA Apr 2018'!AK3/'WA Apr 2018'!AI3-'WA Apr 2018'!N3)*'WA Apr 2018'!T3/100*'WA Apr 2018'!AI3,0)</f>
        <v>0</v>
      </c>
      <c r="G9" s="120">
        <f>IF($C$5*'WA Apr 2018'!AL3/'WA Apr 2018'!AJ3&gt;='WA Apr 2018'!J3,('WA Apr 2018'!J3*'WA Apr 2018'!U3/100)*'WA Apr 2018'!AJ3,($C$5*'WA Apr 2018'!AL3/'WA Apr 2018'!AJ3*'WA Apr 2018'!U3/100)*'WA Apr 2018'!AJ3)</f>
        <v>1690</v>
      </c>
      <c r="H9" s="120">
        <f>IF(($C$5*'WA Apr 2018'!AL3/'WA Apr 2018'!AJ3&gt;'WA Apr 2018'!N3),($C$5*'WA Apr 2018'!AL3/'WA Apr 2018'!AJ3-'WA Apr 2018'!N3)*'WA Apr 2018'!Z3/100*'WA Apr 2018'!AJ3,0)</f>
        <v>0</v>
      </c>
      <c r="I9" s="122">
        <f>SUM(D9:H9)</f>
        <v>3441.3564999999999</v>
      </c>
      <c r="J9" s="123">
        <f>'WA Apr 2018'!AM3</f>
        <v>0</v>
      </c>
      <c r="K9" s="123">
        <f>'WA Apr 2018'!AN3</f>
        <v>25</v>
      </c>
      <c r="L9" s="123">
        <f>'WA Apr 2018'!AO3</f>
        <v>0</v>
      </c>
      <c r="M9" s="123">
        <f>'WA Apr 2018'!AP3</f>
        <v>0</v>
      </c>
      <c r="N9" s="124">
        <f>(I9)-(I9-D9)*K9/100</f>
        <v>2596.3564999999999</v>
      </c>
      <c r="O9" s="122">
        <f>N9</f>
        <v>2596.3564999999999</v>
      </c>
      <c r="P9" s="122">
        <f t="shared" si="0"/>
        <v>2855.99215</v>
      </c>
      <c r="Q9" s="122">
        <f t="shared" si="0"/>
        <v>2855.99215</v>
      </c>
      <c r="R9" s="125">
        <f>'WA Apr 2018'!AW3</f>
        <v>0</v>
      </c>
      <c r="S9" s="126" t="str">
        <f>'WA Apr 2018'!AX3</f>
        <v>n</v>
      </c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</row>
    <row r="10" spans="1:65" ht="20" customHeight="1" thickBot="1" x14ac:dyDescent="0.25">
      <c r="A10" s="282"/>
      <c r="B10" s="65" t="str">
        <f>'WA Apr 2018'!F4</f>
        <v>Origin</v>
      </c>
      <c r="C10" s="65" t="str">
        <f>'WA Apr 2018'!G4</f>
        <v>Business Saver</v>
      </c>
      <c r="D10" s="95">
        <f>365*'WA Apr 2018'!H4/100</f>
        <v>61.393000000000001</v>
      </c>
      <c r="E10" s="96">
        <f>IF($C$5*'WA Apr 2018'!AK4/'WA Apr 2018'!AI4&gt;='WA Apr 2018'!J4,('WA Apr 2018'!J4*'WA Apr 2018'!O4/100)*'WA Apr 2018'!AI4,($C$5*'WA Apr 2018'!AK4/'WA Apr 2018'!AI4*'WA Apr 2018'!O4/100)*'WA Apr 2018'!AI4)</f>
        <v>1690</v>
      </c>
      <c r="F10" s="95">
        <f>IF(($C$5*'WA Apr 2018'!AK4/'WA Apr 2018'!AI4&gt;'WA Apr 2018'!N4),($C$5*'WA Apr 2018'!AK4/'WA Apr 2018'!AI4-'WA Apr 2018'!N4)*'WA Apr 2018'!T4/100*'WA Apr 2018'!AI4,0)</f>
        <v>0</v>
      </c>
      <c r="G10" s="95">
        <f>IF($C$5*'WA Apr 2018'!AL4/'WA Apr 2018'!AJ4&gt;='WA Apr 2018'!J4,('WA Apr 2018'!J4*'WA Apr 2018'!U4/100)*'WA Apr 2018'!AJ4,($C$5*'WA Apr 2018'!AL4/'WA Apr 2018'!AJ4*'WA Apr 2018'!U4/100)*'WA Apr 2018'!AJ4)</f>
        <v>1690</v>
      </c>
      <c r="H10" s="95">
        <f>IF(($C$5*'WA Apr 2018'!AL4/'WA Apr 2018'!AJ4&gt;'WA Apr 2018'!N4),($C$5*'WA Apr 2018'!AL4/'WA Apr 2018'!AJ4-'WA Apr 2018'!N4)*'WA Apr 2018'!Z4/100*'WA Apr 2018'!AJ4,0)</f>
        <v>0</v>
      </c>
      <c r="I10" s="97">
        <f>SUM(D10:H10)</f>
        <v>3441.393</v>
      </c>
      <c r="J10" s="98">
        <f>'WA Apr 2018'!AM4</f>
        <v>0</v>
      </c>
      <c r="K10" s="98">
        <f>'WA Apr 2018'!AN4</f>
        <v>32</v>
      </c>
      <c r="L10" s="98">
        <f>'WA Apr 2018'!AO4</f>
        <v>0</v>
      </c>
      <c r="M10" s="98">
        <f>'WA Apr 2018'!AP4</f>
        <v>0</v>
      </c>
      <c r="N10" s="127">
        <f>(I10)-(I10-D10)*K10/100</f>
        <v>2359.7930000000001</v>
      </c>
      <c r="O10" s="97">
        <f>N10</f>
        <v>2359.7930000000001</v>
      </c>
      <c r="P10" s="97">
        <f t="shared" si="0"/>
        <v>2595.7723000000005</v>
      </c>
      <c r="Q10" s="97">
        <f t="shared" si="0"/>
        <v>2595.7723000000005</v>
      </c>
      <c r="R10" s="99">
        <f>'WA Apr 2018'!AW4</f>
        <v>0</v>
      </c>
      <c r="S10" s="100" t="str">
        <f>'WA Apr 2018'!AX4</f>
        <v>n</v>
      </c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</row>
    <row r="11" spans="1:65" ht="20" customHeight="1" thickTop="1" thickBot="1" x14ac:dyDescent="0.25">
      <c r="A11" s="128" t="str">
        <f>'WA Apr 2018'!D5</f>
        <v>Albany</v>
      </c>
      <c r="B11" s="65" t="str">
        <f>'WA Apr 2018'!F5</f>
        <v>Alinta Energy</v>
      </c>
      <c r="C11" s="65" t="str">
        <f>'WA Apr 2018'!G5</f>
        <v>Business</v>
      </c>
      <c r="D11" s="95">
        <f>365*'WA Apr 2018'!H5/100</f>
        <v>145.197</v>
      </c>
      <c r="E11" s="101">
        <f>($C$5*'WA Apr 2018'!O5/100)/2</f>
        <v>2110</v>
      </c>
      <c r="F11" s="96">
        <v>0</v>
      </c>
      <c r="G11" s="101">
        <f>($C$5*'WA Apr 2018'!U5/100)/2</f>
        <v>2110</v>
      </c>
      <c r="H11" s="95">
        <v>0</v>
      </c>
      <c r="I11" s="97">
        <f t="shared" ref="I11:I12" si="1">SUM(D11:H11)</f>
        <v>4365.1970000000001</v>
      </c>
      <c r="J11" s="98">
        <f>'WA Apr 2018'!AM5</f>
        <v>0</v>
      </c>
      <c r="K11" s="98">
        <f>'WA Apr 2018'!AN5</f>
        <v>0</v>
      </c>
      <c r="L11" s="98">
        <f>'WA Apr 2018'!AO5</f>
        <v>0</v>
      </c>
      <c r="M11" s="98">
        <f>'WA Apr 2018'!AP5</f>
        <v>0</v>
      </c>
      <c r="N11" s="97">
        <f t="shared" ref="N11:N12" si="2">I11</f>
        <v>4365.1970000000001</v>
      </c>
      <c r="O11" s="97">
        <f t="shared" ref="O11:O12" si="3">N11</f>
        <v>4365.1970000000001</v>
      </c>
      <c r="P11" s="97">
        <f t="shared" si="0"/>
        <v>4801.7167000000009</v>
      </c>
      <c r="Q11" s="97">
        <f t="shared" si="0"/>
        <v>4801.7167000000009</v>
      </c>
      <c r="R11" s="99">
        <f>'WA Apr 2018'!AW5</f>
        <v>0</v>
      </c>
      <c r="S11" s="100" t="str">
        <f>'WA Apr 2018'!AX5</f>
        <v>n</v>
      </c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</row>
    <row r="12" spans="1:65" ht="20" customHeight="1" thickTop="1" thickBot="1" x14ac:dyDescent="0.25">
      <c r="A12" s="129" t="str">
        <f>'WA Apr 2018'!D6</f>
        <v>Kalgoorlie</v>
      </c>
      <c r="B12" s="103" t="str">
        <f>'WA Apr 2018'!F6</f>
        <v>Alinta Energy</v>
      </c>
      <c r="C12" s="103" t="str">
        <f>'WA Apr 2018'!G6</f>
        <v>Business</v>
      </c>
      <c r="D12" s="104">
        <f>365*'WA Apr 2018'!H6/100</f>
        <v>226.99349999999998</v>
      </c>
      <c r="E12" s="105">
        <f>($C$5*'WA Apr 2018'!O6/100)/2</f>
        <v>1535</v>
      </c>
      <c r="F12" s="106">
        <v>0</v>
      </c>
      <c r="G12" s="105">
        <f>($C$5*'WA Apr 2018'!U6/100)/2</f>
        <v>1535</v>
      </c>
      <c r="H12" s="104">
        <v>0</v>
      </c>
      <c r="I12" s="107">
        <f t="shared" si="1"/>
        <v>3296.9935</v>
      </c>
      <c r="J12" s="108">
        <f>'WA Apr 2018'!AM6</f>
        <v>0</v>
      </c>
      <c r="K12" s="108">
        <f>'WA Apr 2018'!AN6</f>
        <v>0</v>
      </c>
      <c r="L12" s="108">
        <f>'WA Apr 2018'!AO6</f>
        <v>0</v>
      </c>
      <c r="M12" s="108">
        <f>'WA Apr 2018'!AP6</f>
        <v>0</v>
      </c>
      <c r="N12" s="107">
        <f t="shared" si="2"/>
        <v>3296.9935</v>
      </c>
      <c r="O12" s="107">
        <f t="shared" si="3"/>
        <v>3296.9935</v>
      </c>
      <c r="P12" s="107">
        <f t="shared" si="0"/>
        <v>3626.6928500000004</v>
      </c>
      <c r="Q12" s="107">
        <f t="shared" si="0"/>
        <v>3626.6928500000004</v>
      </c>
      <c r="R12" s="109">
        <f>'WA Apr 2018'!AW6</f>
        <v>0</v>
      </c>
      <c r="S12" s="110" t="str">
        <f>'WA Apr 2018'!AX6</f>
        <v>n</v>
      </c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</row>
    <row r="13" spans="1:65" x14ac:dyDescent="0.2"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</row>
    <row r="14" spans="1:65" x14ac:dyDescent="0.2"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</row>
    <row r="15" spans="1:65" x14ac:dyDescent="0.2"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</row>
    <row r="16" spans="1:65" x14ac:dyDescent="0.2"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</row>
    <row r="17" spans="20:65" x14ac:dyDescent="0.2"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</row>
    <row r="18" spans="20:65" x14ac:dyDescent="0.2"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</row>
    <row r="19" spans="20:65" x14ac:dyDescent="0.2"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</row>
    <row r="20" spans="20:65" x14ac:dyDescent="0.2"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</row>
    <row r="21" spans="20:65" x14ac:dyDescent="0.2"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</row>
    <row r="22" spans="20:65" x14ac:dyDescent="0.2"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</row>
    <row r="23" spans="20:65" x14ac:dyDescent="0.2"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</row>
    <row r="24" spans="20:65" x14ac:dyDescent="0.2"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</row>
    <row r="25" spans="20:65" x14ac:dyDescent="0.2"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</row>
    <row r="26" spans="20:65" x14ac:dyDescent="0.2"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</row>
    <row r="27" spans="20:65" x14ac:dyDescent="0.2"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</row>
    <row r="28" spans="20:65" x14ac:dyDescent="0.2"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</row>
    <row r="29" spans="20:65" x14ac:dyDescent="0.2"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</row>
    <row r="30" spans="20:65" x14ac:dyDescent="0.2"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</row>
    <row r="31" spans="20:65" x14ac:dyDescent="0.2"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</row>
    <row r="32" spans="20:65" x14ac:dyDescent="0.2"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</row>
    <row r="33" spans="20:65" x14ac:dyDescent="0.2"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</row>
    <row r="34" spans="20:65" x14ac:dyDescent="0.2"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</row>
    <row r="35" spans="20:65" x14ac:dyDescent="0.2"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</row>
    <row r="36" spans="20:65" x14ac:dyDescent="0.2"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</row>
    <row r="37" spans="20:65" x14ac:dyDescent="0.2"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</row>
    <row r="38" spans="20:65" x14ac:dyDescent="0.2"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</row>
    <row r="39" spans="20:65" x14ac:dyDescent="0.2"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</row>
    <row r="40" spans="20:65" x14ac:dyDescent="0.2"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</row>
    <row r="41" spans="20:65" x14ac:dyDescent="0.2"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</row>
    <row r="42" spans="20:65" x14ac:dyDescent="0.2"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</row>
    <row r="43" spans="20:65" x14ac:dyDescent="0.2"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</row>
    <row r="44" spans="20:65" x14ac:dyDescent="0.2"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</row>
    <row r="45" spans="20:65" x14ac:dyDescent="0.2"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</row>
    <row r="46" spans="20:65" x14ac:dyDescent="0.2"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</row>
    <row r="47" spans="20:65" x14ac:dyDescent="0.2"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</row>
    <row r="48" spans="20:65" x14ac:dyDescent="0.2"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</row>
    <row r="49" spans="20:65" x14ac:dyDescent="0.2"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</row>
    <row r="50" spans="20:65" x14ac:dyDescent="0.2"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</row>
    <row r="51" spans="20:65" x14ac:dyDescent="0.2"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</row>
    <row r="52" spans="20:65" x14ac:dyDescent="0.2"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</row>
    <row r="53" spans="20:65" x14ac:dyDescent="0.2"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</row>
    <row r="54" spans="20:65" x14ac:dyDescent="0.2"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</row>
    <row r="55" spans="20:65" x14ac:dyDescent="0.2"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</row>
    <row r="56" spans="20:65" x14ac:dyDescent="0.2"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</row>
    <row r="57" spans="20:65" x14ac:dyDescent="0.2"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</row>
    <row r="58" spans="20:65" x14ac:dyDescent="0.2"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</row>
    <row r="59" spans="20:65" x14ac:dyDescent="0.2"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</row>
    <row r="60" spans="20:65" x14ac:dyDescent="0.2"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</row>
    <row r="61" spans="20:65" x14ac:dyDescent="0.2"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</row>
    <row r="62" spans="20:65" x14ac:dyDescent="0.2"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</row>
    <row r="63" spans="20:65" x14ac:dyDescent="0.2"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</row>
    <row r="64" spans="20:65" x14ac:dyDescent="0.2"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</row>
    <row r="65" spans="20:65" x14ac:dyDescent="0.2"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</row>
    <row r="66" spans="20:65" x14ac:dyDescent="0.2"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</row>
    <row r="67" spans="20:65" x14ac:dyDescent="0.2"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</row>
    <row r="68" spans="20:65" x14ac:dyDescent="0.2"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</row>
    <row r="69" spans="20:65" x14ac:dyDescent="0.2"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</row>
    <row r="70" spans="20:65" x14ac:dyDescent="0.2"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</row>
    <row r="71" spans="20:65" x14ac:dyDescent="0.2"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</row>
    <row r="72" spans="20:65" x14ac:dyDescent="0.2"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</row>
    <row r="73" spans="20:65" x14ac:dyDescent="0.2"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</row>
    <row r="74" spans="20:65" x14ac:dyDescent="0.2"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</row>
    <row r="75" spans="20:65" x14ac:dyDescent="0.2"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</row>
    <row r="76" spans="20:65" x14ac:dyDescent="0.2"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</row>
    <row r="77" spans="20:65" x14ac:dyDescent="0.2"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</row>
    <row r="78" spans="20:65" x14ac:dyDescent="0.2"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</row>
    <row r="79" spans="20:65" x14ac:dyDescent="0.2"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</row>
    <row r="80" spans="20:65" x14ac:dyDescent="0.2"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</row>
    <row r="81" spans="20:65" x14ac:dyDescent="0.2"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</row>
    <row r="82" spans="20:65" x14ac:dyDescent="0.2"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</row>
    <row r="83" spans="20:65" x14ac:dyDescent="0.2"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</row>
    <row r="84" spans="20:65" x14ac:dyDescent="0.2"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</row>
    <row r="85" spans="20:65" x14ac:dyDescent="0.2"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</row>
    <row r="86" spans="20:65" x14ac:dyDescent="0.2"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</row>
    <row r="87" spans="20:65" x14ac:dyDescent="0.2"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</row>
    <row r="88" spans="20:65" x14ac:dyDescent="0.2"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</row>
    <row r="89" spans="20:65" x14ac:dyDescent="0.2"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</row>
    <row r="90" spans="20:65" x14ac:dyDescent="0.2"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</row>
    <row r="91" spans="20:65" x14ac:dyDescent="0.2"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</row>
    <row r="92" spans="20:65" x14ac:dyDescent="0.2"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</row>
    <row r="93" spans="20:65" x14ac:dyDescent="0.2"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</row>
    <row r="94" spans="20:65" x14ac:dyDescent="0.2"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</row>
    <row r="95" spans="20:65" x14ac:dyDescent="0.2"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</row>
    <row r="96" spans="20:65" x14ac:dyDescent="0.2"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</row>
    <row r="97" spans="20:65" x14ac:dyDescent="0.2"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</row>
    <row r="98" spans="20:65" x14ac:dyDescent="0.2"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</row>
    <row r="99" spans="20:65" x14ac:dyDescent="0.2"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</row>
    <row r="100" spans="20:65" x14ac:dyDescent="0.2"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</row>
    <row r="101" spans="20:65" x14ac:dyDescent="0.2"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</row>
    <row r="102" spans="20:65" x14ac:dyDescent="0.2"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</row>
    <row r="103" spans="20:65" x14ac:dyDescent="0.2"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</row>
    <row r="104" spans="20:65" x14ac:dyDescent="0.2"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</row>
    <row r="105" spans="20:65" x14ac:dyDescent="0.2"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</row>
    <row r="106" spans="20:65" x14ac:dyDescent="0.2"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</row>
    <row r="107" spans="20:65" x14ac:dyDescent="0.2"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</row>
    <row r="108" spans="20:65" x14ac:dyDescent="0.2"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</row>
    <row r="109" spans="20:65" x14ac:dyDescent="0.2"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</row>
    <row r="110" spans="20:65" x14ac:dyDescent="0.2"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</row>
    <row r="111" spans="20:65" x14ac:dyDescent="0.2"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</row>
    <row r="112" spans="20:65" x14ac:dyDescent="0.2"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</row>
    <row r="113" spans="20:65" x14ac:dyDescent="0.2"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</row>
    <row r="114" spans="20:65" x14ac:dyDescent="0.2"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</row>
    <row r="115" spans="20:65" x14ac:dyDescent="0.2"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</row>
    <row r="116" spans="20:65" x14ac:dyDescent="0.2"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</row>
    <row r="117" spans="20:65" x14ac:dyDescent="0.2"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</row>
    <row r="118" spans="20:65" x14ac:dyDescent="0.2"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</row>
    <row r="119" spans="20:65" x14ac:dyDescent="0.2"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</row>
    <row r="120" spans="20:65" x14ac:dyDescent="0.2"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</row>
    <row r="121" spans="20:65" x14ac:dyDescent="0.2"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</row>
    <row r="122" spans="20:65" x14ac:dyDescent="0.2"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</row>
    <row r="123" spans="20:65" x14ac:dyDescent="0.2"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</row>
    <row r="124" spans="20:65" x14ac:dyDescent="0.2"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</row>
    <row r="125" spans="20:65" x14ac:dyDescent="0.2"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</row>
    <row r="126" spans="20:65" x14ac:dyDescent="0.2"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</row>
    <row r="127" spans="20:65" x14ac:dyDescent="0.2"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</row>
    <row r="128" spans="20:65" x14ac:dyDescent="0.2"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</row>
    <row r="129" spans="20:65" x14ac:dyDescent="0.2"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</row>
    <row r="130" spans="20:65" x14ac:dyDescent="0.2"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</row>
    <row r="131" spans="20:65" x14ac:dyDescent="0.2"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</row>
    <row r="132" spans="20:65" x14ac:dyDescent="0.2"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</row>
    <row r="133" spans="20:65" x14ac:dyDescent="0.2"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</row>
    <row r="134" spans="20:65" x14ac:dyDescent="0.2"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</row>
    <row r="135" spans="20:65" x14ac:dyDescent="0.2"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</row>
    <row r="136" spans="20:65" x14ac:dyDescent="0.2"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</row>
    <row r="137" spans="20:65" x14ac:dyDescent="0.2"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</row>
    <row r="138" spans="20:65" x14ac:dyDescent="0.2"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</row>
    <row r="139" spans="20:65" x14ac:dyDescent="0.2"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</row>
    <row r="140" spans="20:65" x14ac:dyDescent="0.2"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</row>
    <row r="141" spans="20:65" x14ac:dyDescent="0.2"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</row>
    <row r="142" spans="20:65" x14ac:dyDescent="0.2"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</row>
    <row r="143" spans="20:65" x14ac:dyDescent="0.2"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</row>
    <row r="144" spans="20:65" x14ac:dyDescent="0.2"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</row>
    <row r="145" spans="20:65" x14ac:dyDescent="0.2"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</row>
    <row r="146" spans="20:65" x14ac:dyDescent="0.2"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</row>
    <row r="147" spans="20:65" x14ac:dyDescent="0.2"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</row>
    <row r="148" spans="20:65" x14ac:dyDescent="0.2"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</row>
    <row r="149" spans="20:65" x14ac:dyDescent="0.2"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</row>
    <row r="150" spans="20:65" x14ac:dyDescent="0.2"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</row>
    <row r="151" spans="20:65" x14ac:dyDescent="0.2"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</row>
    <row r="152" spans="20:65" x14ac:dyDescent="0.2"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</row>
    <row r="153" spans="20:65" x14ac:dyDescent="0.2"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</row>
    <row r="154" spans="20:65" x14ac:dyDescent="0.2"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</row>
    <row r="155" spans="20:65" x14ac:dyDescent="0.2"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</row>
    <row r="156" spans="20:65" x14ac:dyDescent="0.2"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</row>
    <row r="157" spans="20:65" x14ac:dyDescent="0.2"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</row>
    <row r="158" spans="20:65" x14ac:dyDescent="0.2"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</row>
    <row r="159" spans="20:65" x14ac:dyDescent="0.2"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</row>
    <row r="160" spans="20:65" x14ac:dyDescent="0.2"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</row>
    <row r="161" spans="20:65" x14ac:dyDescent="0.2"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</row>
    <row r="162" spans="20:65" x14ac:dyDescent="0.2"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</row>
    <row r="163" spans="20:65" x14ac:dyDescent="0.2"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</row>
    <row r="164" spans="20:65" x14ac:dyDescent="0.2"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</row>
    <row r="165" spans="20:65" x14ac:dyDescent="0.2"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</row>
    <row r="166" spans="20:65" x14ac:dyDescent="0.2"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</row>
    <row r="167" spans="20:65" x14ac:dyDescent="0.2"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</row>
    <row r="168" spans="20:65" x14ac:dyDescent="0.2"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</row>
    <row r="169" spans="20:65" x14ac:dyDescent="0.2"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</row>
    <row r="170" spans="20:65" x14ac:dyDescent="0.2"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</row>
    <row r="171" spans="20:65" x14ac:dyDescent="0.2"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</row>
    <row r="172" spans="20:65" x14ac:dyDescent="0.2"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</row>
    <row r="173" spans="20:65" x14ac:dyDescent="0.2"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</row>
    <row r="174" spans="20:65" x14ac:dyDescent="0.2"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</row>
    <row r="175" spans="20:65" x14ac:dyDescent="0.2"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</row>
    <row r="176" spans="20:65" x14ac:dyDescent="0.2"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</row>
    <row r="177" spans="20:65" x14ac:dyDescent="0.2"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</row>
    <row r="178" spans="20:65" x14ac:dyDescent="0.2"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</row>
    <row r="179" spans="20:65" x14ac:dyDescent="0.2"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</row>
    <row r="180" spans="20:65" x14ac:dyDescent="0.2"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</row>
    <row r="181" spans="20:65" x14ac:dyDescent="0.2"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</row>
    <row r="182" spans="20:65" x14ac:dyDescent="0.2"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</row>
    <row r="183" spans="20:65" x14ac:dyDescent="0.2"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</row>
    <row r="184" spans="20:65" x14ac:dyDescent="0.2"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</row>
    <row r="185" spans="20:65" x14ac:dyDescent="0.2"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</row>
    <row r="186" spans="20:65" x14ac:dyDescent="0.2"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</row>
    <row r="187" spans="20:65" x14ac:dyDescent="0.2"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</row>
    <row r="188" spans="20:65" x14ac:dyDescent="0.2"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</row>
    <row r="189" spans="20:65" x14ac:dyDescent="0.2"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</row>
    <row r="190" spans="20:65" x14ac:dyDescent="0.2"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</row>
    <row r="191" spans="20:65" x14ac:dyDescent="0.2"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</row>
    <row r="192" spans="20:65" x14ac:dyDescent="0.2"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</row>
    <row r="193" spans="20:65" x14ac:dyDescent="0.2"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</row>
    <row r="194" spans="20:65" x14ac:dyDescent="0.2"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</row>
    <row r="195" spans="20:65" x14ac:dyDescent="0.2"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</row>
    <row r="196" spans="20:65" x14ac:dyDescent="0.2"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</row>
    <row r="197" spans="20:65" x14ac:dyDescent="0.2"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</row>
    <row r="198" spans="20:65" x14ac:dyDescent="0.2"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</row>
    <row r="199" spans="20:65" x14ac:dyDescent="0.2"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</row>
    <row r="200" spans="20:65" x14ac:dyDescent="0.2"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</row>
    <row r="201" spans="20:65" x14ac:dyDescent="0.2"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</row>
    <row r="202" spans="20:65" x14ac:dyDescent="0.2"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</row>
    <row r="203" spans="20:65" x14ac:dyDescent="0.2"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</row>
    <row r="204" spans="20:65" x14ac:dyDescent="0.2"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</row>
    <row r="205" spans="20:65" x14ac:dyDescent="0.2"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</row>
    <row r="206" spans="20:65" x14ac:dyDescent="0.2"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</row>
    <row r="207" spans="20:65" x14ac:dyDescent="0.2"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</row>
    <row r="208" spans="20:65" x14ac:dyDescent="0.2"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</row>
    <row r="209" spans="20:65" x14ac:dyDescent="0.2"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</row>
    <row r="210" spans="20:65" x14ac:dyDescent="0.2"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</row>
    <row r="211" spans="20:65" x14ac:dyDescent="0.2"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</row>
    <row r="212" spans="20:65" x14ac:dyDescent="0.2"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</row>
    <row r="213" spans="20:65" x14ac:dyDescent="0.2"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</row>
    <row r="214" spans="20:65" x14ac:dyDescent="0.2"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</row>
    <row r="215" spans="20:65" x14ac:dyDescent="0.2"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</row>
    <row r="216" spans="20:65" x14ac:dyDescent="0.2"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</row>
    <row r="217" spans="20:65" x14ac:dyDescent="0.2"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</row>
    <row r="218" spans="20:65" x14ac:dyDescent="0.2"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</row>
    <row r="219" spans="20:65" x14ac:dyDescent="0.2"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</row>
    <row r="220" spans="20:65" x14ac:dyDescent="0.2"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</row>
    <row r="221" spans="20:65" x14ac:dyDescent="0.2"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</row>
    <row r="222" spans="20:65" x14ac:dyDescent="0.2"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</row>
    <row r="223" spans="20:65" x14ac:dyDescent="0.2"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</row>
    <row r="224" spans="20:65" x14ac:dyDescent="0.2"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</row>
    <row r="225" spans="20:65" x14ac:dyDescent="0.2"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</row>
    <row r="226" spans="20:65" x14ac:dyDescent="0.2"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</row>
    <row r="227" spans="20:65" x14ac:dyDescent="0.2"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</row>
    <row r="228" spans="20:65" x14ac:dyDescent="0.2"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</row>
    <row r="229" spans="20:65" x14ac:dyDescent="0.2"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</row>
    <row r="230" spans="20:65" x14ac:dyDescent="0.2"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</row>
    <row r="231" spans="20:65" x14ac:dyDescent="0.2"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</row>
    <row r="232" spans="20:65" x14ac:dyDescent="0.2"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</row>
    <row r="233" spans="20:65" x14ac:dyDescent="0.2"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</row>
    <row r="234" spans="20:65" x14ac:dyDescent="0.2"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</row>
    <row r="235" spans="20:65" x14ac:dyDescent="0.2"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</row>
    <row r="236" spans="20:65" x14ac:dyDescent="0.2"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</row>
    <row r="237" spans="20:65" x14ac:dyDescent="0.2"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</row>
    <row r="238" spans="20:65" x14ac:dyDescent="0.2"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</row>
    <row r="239" spans="20:65" x14ac:dyDescent="0.2"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</row>
    <row r="240" spans="20:65" x14ac:dyDescent="0.2"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</row>
    <row r="241" spans="20:65" x14ac:dyDescent="0.2"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</row>
    <row r="242" spans="20:65" x14ac:dyDescent="0.2"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</row>
    <row r="243" spans="20:65" x14ac:dyDescent="0.2"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</row>
    <row r="244" spans="20:65" x14ac:dyDescent="0.2"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</row>
    <row r="245" spans="20:65" x14ac:dyDescent="0.2"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</row>
    <row r="246" spans="20:65" x14ac:dyDescent="0.2"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</row>
    <row r="247" spans="20:65" x14ac:dyDescent="0.2"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</row>
    <row r="248" spans="20:65" x14ac:dyDescent="0.2"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</row>
    <row r="249" spans="20:65" x14ac:dyDescent="0.2"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</row>
    <row r="250" spans="20:65" x14ac:dyDescent="0.2"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</row>
    <row r="251" spans="20:65" x14ac:dyDescent="0.2"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</row>
    <row r="252" spans="20:65" x14ac:dyDescent="0.2"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</row>
    <row r="253" spans="20:65" x14ac:dyDescent="0.2"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</row>
    <row r="254" spans="20:65" x14ac:dyDescent="0.2"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</row>
    <row r="255" spans="20:65" x14ac:dyDescent="0.2"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</row>
    <row r="256" spans="20:65" x14ac:dyDescent="0.2"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</row>
    <row r="257" spans="20:65" x14ac:dyDescent="0.2"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</row>
    <row r="258" spans="20:65" x14ac:dyDescent="0.2"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</row>
    <row r="259" spans="20:65" x14ac:dyDescent="0.2"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</row>
    <row r="260" spans="20:65" x14ac:dyDescent="0.2"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</row>
    <row r="261" spans="20:65" x14ac:dyDescent="0.2"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</row>
    <row r="262" spans="20:65" x14ac:dyDescent="0.2"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</row>
    <row r="263" spans="20:65" x14ac:dyDescent="0.2"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</row>
    <row r="264" spans="20:65" x14ac:dyDescent="0.2"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</row>
    <row r="265" spans="20:65" x14ac:dyDescent="0.2"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</row>
    <row r="266" spans="20:65" x14ac:dyDescent="0.2"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</row>
    <row r="267" spans="20:65" x14ac:dyDescent="0.2"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</row>
    <row r="268" spans="20:65" x14ac:dyDescent="0.2"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</row>
    <row r="269" spans="20:65" x14ac:dyDescent="0.2"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</row>
    <row r="270" spans="20:65" x14ac:dyDescent="0.2"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</row>
    <row r="271" spans="20:65" x14ac:dyDescent="0.2"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</row>
    <row r="272" spans="20:65" x14ac:dyDescent="0.2"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</row>
    <row r="273" spans="20:65" x14ac:dyDescent="0.2"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</row>
    <row r="274" spans="20:65" x14ac:dyDescent="0.2"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</row>
    <row r="275" spans="20:65" x14ac:dyDescent="0.2"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</row>
    <row r="276" spans="20:65" x14ac:dyDescent="0.2"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</row>
    <row r="277" spans="20:65" x14ac:dyDescent="0.2"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</row>
    <row r="278" spans="20:65" x14ac:dyDescent="0.2"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</row>
    <row r="279" spans="20:65" x14ac:dyDescent="0.2"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</row>
    <row r="280" spans="20:65" x14ac:dyDescent="0.2"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</row>
    <row r="281" spans="20:65" x14ac:dyDescent="0.2"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</row>
    <row r="282" spans="20:65" x14ac:dyDescent="0.2"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</row>
    <row r="283" spans="20:65" x14ac:dyDescent="0.2"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</row>
    <row r="284" spans="20:65" x14ac:dyDescent="0.2"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</row>
    <row r="285" spans="20:65" x14ac:dyDescent="0.2"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</row>
    <row r="286" spans="20:65" x14ac:dyDescent="0.2"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</row>
    <row r="287" spans="20:65" x14ac:dyDescent="0.2"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</row>
    <row r="288" spans="20:65" x14ac:dyDescent="0.2"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</row>
    <row r="289" spans="20:65" x14ac:dyDescent="0.2"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</row>
    <row r="290" spans="20:65" x14ac:dyDescent="0.2"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</row>
    <row r="291" spans="20:65" x14ac:dyDescent="0.2"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</row>
    <row r="292" spans="20:65" x14ac:dyDescent="0.2"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</row>
    <row r="293" spans="20:65" x14ac:dyDescent="0.2"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</row>
    <row r="294" spans="20:65" x14ac:dyDescent="0.2"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</row>
    <row r="295" spans="20:65" x14ac:dyDescent="0.2"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</row>
    <row r="296" spans="20:65" x14ac:dyDescent="0.2"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</row>
    <row r="297" spans="20:65" x14ac:dyDescent="0.2"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</row>
    <row r="298" spans="20:65" x14ac:dyDescent="0.2"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</row>
    <row r="299" spans="20:65" x14ac:dyDescent="0.2"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</row>
    <row r="300" spans="20:65" x14ac:dyDescent="0.2"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</row>
    <row r="301" spans="20:65" x14ac:dyDescent="0.2"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</row>
    <row r="302" spans="20:65" x14ac:dyDescent="0.2"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</row>
    <row r="303" spans="20:65" x14ac:dyDescent="0.2"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</row>
    <row r="304" spans="20:65" x14ac:dyDescent="0.2"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</row>
    <row r="305" spans="20:65" x14ac:dyDescent="0.2"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</row>
    <row r="306" spans="20:65" x14ac:dyDescent="0.2"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</row>
    <row r="307" spans="20:65" x14ac:dyDescent="0.2"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</row>
    <row r="308" spans="20:65" x14ac:dyDescent="0.2"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</row>
    <row r="309" spans="20:65" x14ac:dyDescent="0.2"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</row>
    <row r="310" spans="20:65" x14ac:dyDescent="0.2"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</row>
    <row r="311" spans="20:65" x14ac:dyDescent="0.2"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</row>
    <row r="312" spans="20:65" x14ac:dyDescent="0.2"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</row>
    <row r="313" spans="20:65" x14ac:dyDescent="0.2"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</row>
    <row r="314" spans="20:65" x14ac:dyDescent="0.2"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</row>
    <row r="315" spans="20:65" x14ac:dyDescent="0.2"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</row>
    <row r="316" spans="20:65" x14ac:dyDescent="0.2"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</row>
    <row r="317" spans="20:65" x14ac:dyDescent="0.2"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</row>
    <row r="318" spans="20:65" x14ac:dyDescent="0.2"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</row>
    <row r="319" spans="20:65" x14ac:dyDescent="0.2"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</row>
    <row r="320" spans="20:65" x14ac:dyDescent="0.2"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</row>
    <row r="321" spans="20:65" x14ac:dyDescent="0.2"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</row>
    <row r="322" spans="20:65" x14ac:dyDescent="0.2"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</row>
    <row r="323" spans="20:65" x14ac:dyDescent="0.2"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</row>
    <row r="324" spans="20:65" x14ac:dyDescent="0.2"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</row>
    <row r="325" spans="20:65" x14ac:dyDescent="0.2"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</row>
    <row r="326" spans="20:65" x14ac:dyDescent="0.2"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</row>
    <row r="327" spans="20:65" x14ac:dyDescent="0.2"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</row>
    <row r="328" spans="20:65" x14ac:dyDescent="0.2"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</row>
    <row r="329" spans="20:65" x14ac:dyDescent="0.2"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</row>
    <row r="330" spans="20:65" x14ac:dyDescent="0.2"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</row>
    <row r="331" spans="20:65" x14ac:dyDescent="0.2"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</row>
    <row r="332" spans="20:65" x14ac:dyDescent="0.2"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</row>
    <row r="333" spans="20:65" x14ac:dyDescent="0.2"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</row>
    <row r="334" spans="20:65" x14ac:dyDescent="0.2"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</row>
    <row r="335" spans="20:65" x14ac:dyDescent="0.2"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</row>
    <row r="336" spans="20:65" x14ac:dyDescent="0.2"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</row>
    <row r="337" spans="20:65" x14ac:dyDescent="0.2"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</row>
    <row r="338" spans="20:65" x14ac:dyDescent="0.2"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</row>
    <row r="339" spans="20:65" x14ac:dyDescent="0.2"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</row>
    <row r="340" spans="20:65" x14ac:dyDescent="0.2"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</row>
    <row r="341" spans="20:65" x14ac:dyDescent="0.2"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</row>
    <row r="342" spans="20:65" x14ac:dyDescent="0.2"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</row>
    <row r="343" spans="20:65" x14ac:dyDescent="0.2"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</row>
    <row r="344" spans="20:65" x14ac:dyDescent="0.2"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</row>
    <row r="345" spans="20:65" x14ac:dyDescent="0.2"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</row>
    <row r="346" spans="20:65" x14ac:dyDescent="0.2"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</row>
    <row r="347" spans="20:65" x14ac:dyDescent="0.2"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</row>
    <row r="348" spans="20:65" x14ac:dyDescent="0.2"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</row>
    <row r="349" spans="20:65" x14ac:dyDescent="0.2"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</row>
    <row r="350" spans="20:65" x14ac:dyDescent="0.2"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</row>
    <row r="351" spans="20:65" x14ac:dyDescent="0.2"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</row>
    <row r="352" spans="20:65" x14ac:dyDescent="0.2"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</row>
    <row r="353" spans="20:65" x14ac:dyDescent="0.2"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</row>
    <row r="354" spans="20:65" x14ac:dyDescent="0.2"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</row>
    <row r="355" spans="20:65" x14ac:dyDescent="0.2"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</row>
    <row r="356" spans="20:65" x14ac:dyDescent="0.2"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</row>
    <row r="357" spans="20:65" x14ac:dyDescent="0.2"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</row>
    <row r="358" spans="20:65" x14ac:dyDescent="0.2"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</row>
    <row r="359" spans="20:65" x14ac:dyDescent="0.2"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</row>
    <row r="360" spans="20:65" x14ac:dyDescent="0.2"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</row>
    <row r="361" spans="20:65" x14ac:dyDescent="0.2"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</row>
    <row r="362" spans="20:65" x14ac:dyDescent="0.2"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</row>
    <row r="363" spans="20:65" x14ac:dyDescent="0.2"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</row>
    <row r="364" spans="20:65" x14ac:dyDescent="0.2"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</row>
    <row r="365" spans="20:65" x14ac:dyDescent="0.2"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</row>
    <row r="366" spans="20:65" x14ac:dyDescent="0.2"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</row>
    <row r="367" spans="20:65" x14ac:dyDescent="0.2"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</row>
    <row r="368" spans="20:65" x14ac:dyDescent="0.2"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</row>
    <row r="369" spans="20:65" x14ac:dyDescent="0.2"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</row>
    <row r="370" spans="20:65" x14ac:dyDescent="0.2"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</row>
    <row r="371" spans="20:65" x14ac:dyDescent="0.2"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</row>
    <row r="372" spans="20:65" x14ac:dyDescent="0.2"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</row>
    <row r="373" spans="20:65" x14ac:dyDescent="0.2"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</row>
    <row r="374" spans="20:65" x14ac:dyDescent="0.2"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</row>
    <row r="375" spans="20:65" x14ac:dyDescent="0.2"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</row>
    <row r="376" spans="20:65" x14ac:dyDescent="0.2"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</row>
    <row r="377" spans="20:65" x14ac:dyDescent="0.2"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</row>
    <row r="378" spans="20:65" x14ac:dyDescent="0.2"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</row>
    <row r="379" spans="20:65" x14ac:dyDescent="0.2"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</row>
    <row r="380" spans="20:65" x14ac:dyDescent="0.2"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</row>
    <row r="381" spans="20:65" x14ac:dyDescent="0.2"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</row>
    <row r="382" spans="20:65" x14ac:dyDescent="0.2"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</row>
    <row r="383" spans="20:65" x14ac:dyDescent="0.2"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</row>
    <row r="384" spans="20:65" x14ac:dyDescent="0.2"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</row>
    <row r="385" spans="20:65" x14ac:dyDescent="0.2"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</row>
    <row r="386" spans="20:65" x14ac:dyDescent="0.2"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</row>
    <row r="387" spans="20:65" x14ac:dyDescent="0.2"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</row>
    <row r="388" spans="20:65" x14ac:dyDescent="0.2"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</row>
    <row r="389" spans="20:65" x14ac:dyDescent="0.2"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</row>
    <row r="390" spans="20:65" x14ac:dyDescent="0.2"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</row>
    <row r="391" spans="20:65" x14ac:dyDescent="0.2"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</row>
    <row r="392" spans="20:65" x14ac:dyDescent="0.2"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</row>
    <row r="393" spans="20:65" x14ac:dyDescent="0.2"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</row>
    <row r="394" spans="20:65" x14ac:dyDescent="0.2"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</row>
    <row r="395" spans="20:65" x14ac:dyDescent="0.2"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</row>
    <row r="396" spans="20:65" x14ac:dyDescent="0.2"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</row>
    <row r="397" spans="20:65" x14ac:dyDescent="0.2"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</row>
    <row r="398" spans="20:65" x14ac:dyDescent="0.2"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</row>
    <row r="399" spans="20:65" x14ac:dyDescent="0.2"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</row>
    <row r="400" spans="20:65" x14ac:dyDescent="0.2"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</row>
    <row r="401" spans="20:65" x14ac:dyDescent="0.2"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</row>
    <row r="402" spans="20:65" x14ac:dyDescent="0.2"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</row>
    <row r="403" spans="20:65" x14ac:dyDescent="0.2"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</row>
    <row r="404" spans="20:65" x14ac:dyDescent="0.2"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</row>
    <row r="405" spans="20:65" x14ac:dyDescent="0.2"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</row>
    <row r="406" spans="20:65" x14ac:dyDescent="0.2"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</row>
    <row r="407" spans="20:65" x14ac:dyDescent="0.2"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</row>
    <row r="408" spans="20:65" x14ac:dyDescent="0.2"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</row>
    <row r="409" spans="20:65" x14ac:dyDescent="0.2"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</row>
    <row r="410" spans="20:65" x14ac:dyDescent="0.2"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</row>
    <row r="411" spans="20:65" x14ac:dyDescent="0.2"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</row>
    <row r="412" spans="20:65" x14ac:dyDescent="0.2"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</row>
    <row r="413" spans="20:65" x14ac:dyDescent="0.2"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</row>
    <row r="414" spans="20:65" x14ac:dyDescent="0.2"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</row>
    <row r="415" spans="20:65" x14ac:dyDescent="0.2"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</row>
    <row r="416" spans="20:65" x14ac:dyDescent="0.2"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</row>
    <row r="417" spans="20:65" x14ac:dyDescent="0.2"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</row>
    <row r="418" spans="20:65" x14ac:dyDescent="0.2"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</row>
    <row r="419" spans="20:65" x14ac:dyDescent="0.2"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</row>
    <row r="420" spans="20:65" x14ac:dyDescent="0.2"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</row>
    <row r="421" spans="20:65" x14ac:dyDescent="0.2"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</row>
    <row r="422" spans="20:65" x14ac:dyDescent="0.2"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</row>
    <row r="423" spans="20:65" x14ac:dyDescent="0.2"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</row>
    <row r="424" spans="20:65" x14ac:dyDescent="0.2"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</row>
    <row r="425" spans="20:65" x14ac:dyDescent="0.2"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</row>
    <row r="426" spans="20:65" x14ac:dyDescent="0.2"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</row>
    <row r="427" spans="20:65" x14ac:dyDescent="0.2"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</row>
    <row r="428" spans="20:65" x14ac:dyDescent="0.2"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</row>
    <row r="429" spans="20:65" x14ac:dyDescent="0.2"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</row>
    <row r="430" spans="20:65" x14ac:dyDescent="0.2"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</row>
    <row r="431" spans="20:65" x14ac:dyDescent="0.2"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</row>
    <row r="432" spans="20:65" x14ac:dyDescent="0.2"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</row>
    <row r="433" spans="20:65" x14ac:dyDescent="0.2"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</row>
    <row r="434" spans="20:65" x14ac:dyDescent="0.2"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</row>
    <row r="435" spans="20:65" x14ac:dyDescent="0.2"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</row>
    <row r="436" spans="20:65" x14ac:dyDescent="0.2"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</row>
    <row r="437" spans="20:65" x14ac:dyDescent="0.2"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</row>
    <row r="438" spans="20:65" x14ac:dyDescent="0.2"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</row>
    <row r="439" spans="20:65" x14ac:dyDescent="0.2"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</row>
    <row r="440" spans="20:65" x14ac:dyDescent="0.2"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</row>
    <row r="441" spans="20:65" x14ac:dyDescent="0.2"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</row>
    <row r="442" spans="20:65" x14ac:dyDescent="0.2"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</row>
    <row r="443" spans="20:65" x14ac:dyDescent="0.2"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</row>
    <row r="444" spans="20:65" x14ac:dyDescent="0.2"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</row>
    <row r="445" spans="20:65" x14ac:dyDescent="0.2"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</row>
    <row r="446" spans="20:65" x14ac:dyDescent="0.2"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</row>
    <row r="447" spans="20:65" x14ac:dyDescent="0.2"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</row>
    <row r="448" spans="20:65" x14ac:dyDescent="0.2"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</row>
    <row r="449" spans="20:65" x14ac:dyDescent="0.2"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</row>
    <row r="450" spans="20:65" x14ac:dyDescent="0.2"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</row>
    <row r="451" spans="20:65" x14ac:dyDescent="0.2"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</row>
    <row r="452" spans="20:65" x14ac:dyDescent="0.2"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</row>
    <row r="453" spans="20:65" x14ac:dyDescent="0.2"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</row>
    <row r="454" spans="20:65" x14ac:dyDescent="0.2"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</row>
    <row r="455" spans="20:65" x14ac:dyDescent="0.2"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</row>
    <row r="456" spans="20:65" x14ac:dyDescent="0.2"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</row>
    <row r="457" spans="20:65" x14ac:dyDescent="0.2"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</row>
    <row r="458" spans="20:65" x14ac:dyDescent="0.2"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</row>
    <row r="459" spans="20:65" x14ac:dyDescent="0.2"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</row>
    <row r="460" spans="20:65" x14ac:dyDescent="0.2"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</row>
    <row r="461" spans="20:65" x14ac:dyDescent="0.2"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</row>
    <row r="462" spans="20:65" x14ac:dyDescent="0.2"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</row>
    <row r="463" spans="20:65" x14ac:dyDescent="0.2"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</row>
    <row r="464" spans="20:65" x14ac:dyDescent="0.2"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</row>
    <row r="465" spans="20:65" x14ac:dyDescent="0.2"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</row>
    <row r="466" spans="20:65" x14ac:dyDescent="0.2"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</row>
    <row r="467" spans="20:65" x14ac:dyDescent="0.2"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</row>
    <row r="468" spans="20:65" x14ac:dyDescent="0.2"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</row>
    <row r="469" spans="20:65" x14ac:dyDescent="0.2"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</row>
    <row r="470" spans="20:65" x14ac:dyDescent="0.2"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</row>
    <row r="471" spans="20:65" x14ac:dyDescent="0.2"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</row>
    <row r="472" spans="20:65" x14ac:dyDescent="0.2"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</row>
    <row r="473" spans="20:65" x14ac:dyDescent="0.2"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</row>
    <row r="474" spans="20:65" x14ac:dyDescent="0.2"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</row>
    <row r="475" spans="20:65" x14ac:dyDescent="0.2"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</row>
    <row r="476" spans="20:65" x14ac:dyDescent="0.2"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</row>
    <row r="477" spans="20:65" x14ac:dyDescent="0.2"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</row>
    <row r="478" spans="20:65" x14ac:dyDescent="0.2"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</row>
    <row r="479" spans="20:65" x14ac:dyDescent="0.2"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</row>
    <row r="480" spans="20:65" x14ac:dyDescent="0.2"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</row>
    <row r="481" spans="20:65" x14ac:dyDescent="0.2"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</row>
    <row r="482" spans="20:65" x14ac:dyDescent="0.2"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</row>
    <row r="483" spans="20:65" x14ac:dyDescent="0.2"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</row>
    <row r="484" spans="20:65" x14ac:dyDescent="0.2"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</row>
    <row r="485" spans="20:65" x14ac:dyDescent="0.2"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</row>
    <row r="486" spans="20:65" x14ac:dyDescent="0.2"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</row>
    <row r="487" spans="20:65" x14ac:dyDescent="0.2"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</row>
    <row r="488" spans="20:65" x14ac:dyDescent="0.2"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</row>
    <row r="489" spans="20:65" x14ac:dyDescent="0.2"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</row>
    <row r="490" spans="20:65" x14ac:dyDescent="0.2"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</row>
    <row r="491" spans="20:65" x14ac:dyDescent="0.2"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</row>
    <row r="492" spans="20:65" x14ac:dyDescent="0.2"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</row>
    <row r="493" spans="20:65" x14ac:dyDescent="0.2"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</row>
    <row r="494" spans="20:65" x14ac:dyDescent="0.2"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</row>
    <row r="495" spans="20:65" x14ac:dyDescent="0.2"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</row>
    <row r="496" spans="20:65" x14ac:dyDescent="0.2"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</row>
    <row r="497" spans="20:65" x14ac:dyDescent="0.2"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</row>
    <row r="498" spans="20:65" x14ac:dyDescent="0.2"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</row>
    <row r="499" spans="20:65" x14ac:dyDescent="0.2"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</row>
    <row r="500" spans="20:65" x14ac:dyDescent="0.2"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</row>
    <row r="501" spans="20:65" x14ac:dyDescent="0.2"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</row>
    <row r="502" spans="20:65" x14ac:dyDescent="0.2"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</row>
    <row r="503" spans="20:65" x14ac:dyDescent="0.2"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</row>
    <row r="504" spans="20:65" x14ac:dyDescent="0.2"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</row>
    <row r="505" spans="20:65" x14ac:dyDescent="0.2"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</row>
    <row r="506" spans="20:65" x14ac:dyDescent="0.2"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</row>
    <row r="507" spans="20:65" x14ac:dyDescent="0.2"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</row>
    <row r="508" spans="20:65" x14ac:dyDescent="0.2"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</row>
    <row r="509" spans="20:65" x14ac:dyDescent="0.2"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</row>
    <row r="510" spans="20:65" x14ac:dyDescent="0.2"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</row>
    <row r="511" spans="20:65" x14ac:dyDescent="0.2"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</row>
    <row r="512" spans="20:65" x14ac:dyDescent="0.2"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</row>
    <row r="513" spans="20:65" x14ac:dyDescent="0.2"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</row>
    <row r="514" spans="20:65" x14ac:dyDescent="0.2"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</row>
    <row r="515" spans="20:65" x14ac:dyDescent="0.2"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</row>
    <row r="516" spans="20:65" x14ac:dyDescent="0.2"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</row>
    <row r="517" spans="20:65" x14ac:dyDescent="0.2"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</row>
    <row r="518" spans="20:65" x14ac:dyDescent="0.2"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</row>
    <row r="519" spans="20:65" x14ac:dyDescent="0.2"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</row>
    <row r="520" spans="20:65" x14ac:dyDescent="0.2"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</row>
    <row r="521" spans="20:65" x14ac:dyDescent="0.2"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</row>
    <row r="522" spans="20:65" x14ac:dyDescent="0.2"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</row>
    <row r="523" spans="20:65" x14ac:dyDescent="0.2"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</row>
    <row r="524" spans="20:65" x14ac:dyDescent="0.2"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</row>
    <row r="525" spans="20:65" x14ac:dyDescent="0.2"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</row>
    <row r="526" spans="20:65" x14ac:dyDescent="0.2"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</row>
    <row r="527" spans="20:65" x14ac:dyDescent="0.2"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</row>
    <row r="528" spans="20:65" x14ac:dyDescent="0.2"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</row>
    <row r="529" spans="20:65" x14ac:dyDescent="0.2"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</row>
    <row r="530" spans="20:65" x14ac:dyDescent="0.2"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</row>
    <row r="531" spans="20:65" x14ac:dyDescent="0.2"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</row>
    <row r="532" spans="20:65" x14ac:dyDescent="0.2"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</row>
    <row r="533" spans="20:65" x14ac:dyDescent="0.2"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</row>
    <row r="534" spans="20:65" x14ac:dyDescent="0.2"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</row>
    <row r="535" spans="20:65" x14ac:dyDescent="0.2"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</row>
    <row r="536" spans="20:65" x14ac:dyDescent="0.2"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</row>
    <row r="537" spans="20:65" x14ac:dyDescent="0.2"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</row>
    <row r="538" spans="20:65" x14ac:dyDescent="0.2"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</row>
    <row r="539" spans="20:65" x14ac:dyDescent="0.2"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</row>
    <row r="540" spans="20:65" x14ac:dyDescent="0.2"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</row>
    <row r="541" spans="20:65" x14ac:dyDescent="0.2"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</row>
    <row r="542" spans="20:65" x14ac:dyDescent="0.2"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</row>
    <row r="543" spans="20:65" x14ac:dyDescent="0.2"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</row>
    <row r="544" spans="20:65" x14ac:dyDescent="0.2"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</row>
    <row r="545" spans="20:65" x14ac:dyDescent="0.2"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</row>
    <row r="546" spans="20:65" x14ac:dyDescent="0.2"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</row>
    <row r="547" spans="20:65" x14ac:dyDescent="0.2"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</row>
    <row r="548" spans="20:65" x14ac:dyDescent="0.2"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</row>
    <row r="549" spans="20:65" x14ac:dyDescent="0.2"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</row>
    <row r="550" spans="20:65" x14ac:dyDescent="0.2"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</row>
    <row r="551" spans="20:65" x14ac:dyDescent="0.2"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</row>
    <row r="552" spans="20:65" x14ac:dyDescent="0.2"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</row>
    <row r="553" spans="20:65" x14ac:dyDescent="0.2"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</row>
    <row r="554" spans="20:65" x14ac:dyDescent="0.2"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</row>
    <row r="555" spans="20:65" x14ac:dyDescent="0.2"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</row>
    <row r="556" spans="20:65" x14ac:dyDescent="0.2"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</row>
    <row r="557" spans="20:65" x14ac:dyDescent="0.2"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</row>
    <row r="558" spans="20:65" x14ac:dyDescent="0.2"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</row>
    <row r="559" spans="20:65" x14ac:dyDescent="0.2"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</row>
    <row r="560" spans="20:65" x14ac:dyDescent="0.2"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</row>
    <row r="561" spans="20:65" x14ac:dyDescent="0.2"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</row>
    <row r="562" spans="20:65" x14ac:dyDescent="0.2"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</row>
    <row r="563" spans="20:65" x14ac:dyDescent="0.2"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</row>
    <row r="564" spans="20:65" x14ac:dyDescent="0.2"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</row>
    <row r="565" spans="20:65" x14ac:dyDescent="0.2"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</row>
    <row r="566" spans="20:65" x14ac:dyDescent="0.2"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</row>
    <row r="567" spans="20:65" x14ac:dyDescent="0.2"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</row>
    <row r="568" spans="20:65" x14ac:dyDescent="0.2"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</row>
    <row r="569" spans="20:65" x14ac:dyDescent="0.2"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</row>
    <row r="570" spans="20:65" x14ac:dyDescent="0.2"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</row>
    <row r="571" spans="20:65" x14ac:dyDescent="0.2"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</row>
    <row r="572" spans="20:65" x14ac:dyDescent="0.2"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</row>
    <row r="573" spans="20:65" x14ac:dyDescent="0.2"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</row>
    <row r="574" spans="20:65" x14ac:dyDescent="0.2"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</row>
    <row r="575" spans="20:65" x14ac:dyDescent="0.2"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</row>
    <row r="576" spans="20:65" x14ac:dyDescent="0.2"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</row>
    <row r="577" spans="20:65" x14ac:dyDescent="0.2"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</row>
    <row r="578" spans="20:65" x14ac:dyDescent="0.2"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</row>
    <row r="579" spans="20:65" x14ac:dyDescent="0.2"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</row>
    <row r="580" spans="20:65" x14ac:dyDescent="0.2"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</row>
    <row r="581" spans="20:65" x14ac:dyDescent="0.2"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</row>
    <row r="582" spans="20:65" x14ac:dyDescent="0.2"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</row>
    <row r="583" spans="20:65" x14ac:dyDescent="0.2"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</row>
    <row r="584" spans="20:65" x14ac:dyDescent="0.2"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</row>
    <row r="585" spans="20:65" x14ac:dyDescent="0.2"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</row>
    <row r="586" spans="20:65" x14ac:dyDescent="0.2"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</row>
    <row r="587" spans="20:65" x14ac:dyDescent="0.2"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</row>
    <row r="588" spans="20:65" x14ac:dyDescent="0.2"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</row>
    <row r="589" spans="20:65" x14ac:dyDescent="0.2"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</row>
    <row r="590" spans="20:65" x14ac:dyDescent="0.2"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</row>
    <row r="591" spans="20:65" x14ac:dyDescent="0.2"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</row>
    <row r="592" spans="20:65" x14ac:dyDescent="0.2"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</row>
    <row r="593" spans="20:65" x14ac:dyDescent="0.2"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</row>
    <row r="594" spans="20:65" x14ac:dyDescent="0.2"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</row>
    <row r="595" spans="20:65" x14ac:dyDescent="0.2"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</row>
    <row r="596" spans="20:65" x14ac:dyDescent="0.2"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</row>
    <row r="597" spans="20:65" x14ac:dyDescent="0.2"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</row>
    <row r="598" spans="20:65" x14ac:dyDescent="0.2"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</row>
    <row r="599" spans="20:65" x14ac:dyDescent="0.2"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</row>
    <row r="600" spans="20:65" x14ac:dyDescent="0.2"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</row>
    <row r="601" spans="20:65" x14ac:dyDescent="0.2"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</row>
    <row r="602" spans="20:65" x14ac:dyDescent="0.2"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</row>
    <row r="603" spans="20:65" x14ac:dyDescent="0.2"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</row>
    <row r="604" spans="20:65" x14ac:dyDescent="0.2"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</row>
    <row r="605" spans="20:65" x14ac:dyDescent="0.2"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</row>
    <row r="606" spans="20:65" x14ac:dyDescent="0.2"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</row>
    <row r="607" spans="20:65" x14ac:dyDescent="0.2"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</row>
    <row r="608" spans="20:65" x14ac:dyDescent="0.2"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</row>
    <row r="609" spans="20:65" x14ac:dyDescent="0.2"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</row>
    <row r="610" spans="20:65" x14ac:dyDescent="0.2"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</row>
    <row r="611" spans="20:65" x14ac:dyDescent="0.2"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</row>
    <row r="612" spans="20:65" x14ac:dyDescent="0.2"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</row>
    <row r="613" spans="20:65" x14ac:dyDescent="0.2"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</row>
    <row r="614" spans="20:65" x14ac:dyDescent="0.2"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</row>
    <row r="615" spans="20:65" x14ac:dyDescent="0.2"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</row>
    <row r="616" spans="20:65" x14ac:dyDescent="0.2"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</row>
    <row r="617" spans="20:65" x14ac:dyDescent="0.2"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</row>
    <row r="618" spans="20:65" x14ac:dyDescent="0.2"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</row>
    <row r="619" spans="20:65" x14ac:dyDescent="0.2"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</row>
    <row r="620" spans="20:65" x14ac:dyDescent="0.2"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</row>
    <row r="621" spans="20:65" x14ac:dyDescent="0.2"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</row>
    <row r="622" spans="20:65" x14ac:dyDescent="0.2"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</row>
  </sheetData>
  <sheetProtection algorithmName="SHA-512" hashValue="EE8yzH8QfLcUkqDe1gL9+siU+8VMzu7qAkqVjGEQn/bEDvvLi4rLe8jHcSu9Sdv/y27mxeimXX8PPfpLeH1cXQ==" saltValue="OfTCgT/OOFmW4nG1oA4itA==" spinCount="100000" sheet="1" objects="1" scenarios="1"/>
  <mergeCells count="1">
    <mergeCell ref="A8:A10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39997558519241921"/>
  </sheetPr>
  <dimension ref="A1:BT622"/>
  <sheetViews>
    <sheetView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5" style="56" customWidth="1"/>
    <col min="4" max="13" width="14.1640625" style="56" customWidth="1"/>
    <col min="14" max="15" width="14.1640625" style="56" hidden="1" customWidth="1"/>
    <col min="16" max="19" width="14.1640625" style="56" customWidth="1"/>
    <col min="20" max="29" width="14.1640625" style="69" customWidth="1"/>
    <col min="30" max="65" width="12.5" style="69" customWidth="1"/>
    <col min="66" max="16384" width="10.83203125" style="56"/>
  </cols>
  <sheetData>
    <row r="1" spans="1:72" s="73" customFormat="1" x14ac:dyDescent="0.2">
      <c r="A1" s="72" t="s">
        <v>21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</row>
    <row r="2" spans="1:72" s="73" customFormat="1" x14ac:dyDescent="0.2">
      <c r="A2" s="74" t="s">
        <v>80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</row>
    <row r="3" spans="1:72" s="73" customFormat="1" ht="16" thickBot="1" x14ac:dyDescent="0.25">
      <c r="A3" s="72"/>
      <c r="B3" s="75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</row>
    <row r="4" spans="1:72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3"/>
      <c r="BO4" s="73"/>
      <c r="BP4" s="73"/>
      <c r="BQ4" s="73"/>
      <c r="BR4" s="73"/>
      <c r="BS4" s="73"/>
      <c r="BT4" s="73"/>
    </row>
    <row r="5" spans="1:72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3"/>
      <c r="BO5" s="73"/>
      <c r="BP5" s="73"/>
      <c r="BQ5" s="73"/>
      <c r="BR5" s="73"/>
      <c r="BS5" s="73"/>
      <c r="BT5" s="73"/>
    </row>
    <row r="6" spans="1:72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3"/>
      <c r="BO6" s="73"/>
      <c r="BP6" s="73"/>
      <c r="BQ6" s="73"/>
      <c r="BR6" s="73"/>
      <c r="BS6" s="73"/>
      <c r="BT6" s="73"/>
    </row>
    <row r="7" spans="1:7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35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3"/>
      <c r="BO7" s="73"/>
      <c r="BP7" s="73"/>
      <c r="BQ7" s="73"/>
      <c r="BR7" s="73"/>
      <c r="BS7" s="73"/>
      <c r="BT7" s="73"/>
    </row>
    <row r="8" spans="1:72" ht="20" customHeight="1" x14ac:dyDescent="0.2">
      <c r="A8" s="283" t="str">
        <f>'WA Oct 2017'!D2</f>
        <v>South West</v>
      </c>
      <c r="B8" s="63" t="str">
        <f>'WA Oct 2017'!F2</f>
        <v>Alinta Energy</v>
      </c>
      <c r="C8" s="119" t="str">
        <f>'WA Oct 2017'!G2</f>
        <v>Business</v>
      </c>
      <c r="D8" s="113">
        <f>365*'WA Oct 2017'!H2/100</f>
        <v>130.37799999999999</v>
      </c>
      <c r="E8" s="114">
        <f>IF($C$5*'WA Oct 2017'!AK2/'WA Oct 2017'!AI2&gt;='WA Oct 2017'!J2,('WA Oct 2017'!J2*'WA Oct 2017'!O2/100)*'WA Oct 2017'!AI2,($C$5*'WA Oct 2017'!AK2/'WA Oct 2017'!AI2*'WA Oct 2017'!O2/100)*'WA Oct 2017'!AI2)</f>
        <v>1690</v>
      </c>
      <c r="F8" s="113">
        <f>IF(($C$5*'WA Oct 2017'!AK2/'WA Oct 2017'!AI2&gt;'WA Oct 2017'!N2),($C$5*'WA Oct 2017'!AK2/'WA Oct 2017'!AI2-'WA Oct 2017'!N2)*'WA Oct 2017'!T2/100*'WA Oct 2017'!AI2,0)</f>
        <v>0</v>
      </c>
      <c r="G8" s="113">
        <f>IF($C$5*'WA Oct 2017'!AL2/'WA Oct 2017'!AJ2&gt;='WA Oct 2017'!J2,('WA Oct 2017'!J2*'WA Oct 2017'!U2/100)*'WA Oct 2017'!AJ2,($C$5*'WA Oct 2017'!AL2/'WA Oct 2017'!AJ2*'WA Oct 2017'!U2/100)*'WA Oct 2017'!AJ2)</f>
        <v>1690</v>
      </c>
      <c r="H8" s="113">
        <f>IF(($C$5*'WA Oct 2017'!AL2/'WA Oct 2017'!AJ2&gt;'WA Oct 2017'!N2),($C$5*'WA Oct 2017'!AL2/'WA Oct 2017'!AJ2-'WA Oct 2017'!N2)*'WA Oct 2017'!Z2/100*'WA Oct 2017'!AJ2,0)</f>
        <v>0</v>
      </c>
      <c r="I8" s="115">
        <f>SUM(D8:H8)</f>
        <v>3510.3779999999997</v>
      </c>
      <c r="J8" s="116">
        <f>'WA Oct 2017'!AM2</f>
        <v>0</v>
      </c>
      <c r="K8" s="116">
        <f>'WA Oct 2017'!AN2</f>
        <v>0</v>
      </c>
      <c r="L8" s="116">
        <f>'WA Oct 2017'!AO2</f>
        <v>0</v>
      </c>
      <c r="M8" s="116">
        <f>'WA Oct 2017'!AP2</f>
        <v>0</v>
      </c>
      <c r="N8" s="115">
        <f>I8</f>
        <v>3510.3779999999997</v>
      </c>
      <c r="O8" s="115">
        <f>N8</f>
        <v>3510.3779999999997</v>
      </c>
      <c r="P8" s="115">
        <f t="shared" ref="P8:Q10" si="0">N8*1.1</f>
        <v>3861.4157999999998</v>
      </c>
      <c r="Q8" s="115">
        <f t="shared" si="0"/>
        <v>3861.4157999999998</v>
      </c>
      <c r="R8" s="117">
        <f>'WA Oct 2017'!AW2</f>
        <v>0</v>
      </c>
      <c r="S8" s="118" t="str">
        <f>'WA Oct 2017'!AX2</f>
        <v>n</v>
      </c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3"/>
      <c r="BO8" s="73"/>
      <c r="BP8" s="73"/>
      <c r="BQ8" s="73"/>
      <c r="BR8" s="73"/>
      <c r="BS8" s="73"/>
      <c r="BT8" s="73"/>
    </row>
    <row r="9" spans="1:72" ht="20" customHeight="1" x14ac:dyDescent="0.2">
      <c r="A9" s="281"/>
      <c r="B9" s="63" t="str">
        <f>'WA Oct 2017'!F3</f>
        <v>AGL</v>
      </c>
      <c r="C9" s="119" t="str">
        <f>'WA Oct 2017'!G3</f>
        <v>Business Savers</v>
      </c>
      <c r="D9" s="120">
        <f>365*'WA Oct 2017'!H3/100</f>
        <v>128.84499999999997</v>
      </c>
      <c r="E9" s="121">
        <f>IF($C$5*'WA Oct 2017'!AK3/'WA Oct 2017'!AI3&gt;='WA Oct 2017'!J3,('WA Oct 2017'!J3*'WA Oct 2017'!O3/100)*'WA Oct 2017'!AI3,($C$5*'WA Oct 2017'!AK3/'WA Oct 2017'!AI3*'WA Oct 2017'!O3/100)*'WA Oct 2017'!AI3)</f>
        <v>1690</v>
      </c>
      <c r="F9" s="120">
        <f>IF(($C$5*'WA Oct 2017'!AK3/'WA Oct 2017'!AI3&gt;'WA Oct 2017'!N3),($C$5*'WA Oct 2017'!AK3/'WA Oct 2017'!AI3-'WA Oct 2017'!N3)*'WA Oct 2017'!T3/100*'WA Oct 2017'!AI3,0)</f>
        <v>0</v>
      </c>
      <c r="G9" s="120">
        <f>IF($C$5*'WA Oct 2017'!AL3/'WA Oct 2017'!AJ3&gt;='WA Oct 2017'!J3,('WA Oct 2017'!J3*'WA Oct 2017'!U3/100)*'WA Oct 2017'!AJ3,($C$5*'WA Oct 2017'!AL3/'WA Oct 2017'!AJ3*'WA Oct 2017'!U3/100)*'WA Oct 2017'!AJ3)</f>
        <v>1690</v>
      </c>
      <c r="H9" s="120">
        <f>IF(($C$5*'WA Oct 2017'!AL3/'WA Oct 2017'!AJ3&gt;'WA Oct 2017'!N3),($C$5*'WA Oct 2017'!AL3/'WA Oct 2017'!AJ3-'WA Oct 2017'!N3)*'WA Oct 2017'!Z3/100*'WA Oct 2017'!AJ3,0)</f>
        <v>0</v>
      </c>
      <c r="I9" s="122">
        <f>SUM(D9:H9)</f>
        <v>3508.8450000000003</v>
      </c>
      <c r="J9" s="123">
        <f>'WA Oct 2017'!AM3</f>
        <v>0</v>
      </c>
      <c r="K9" s="123">
        <f>'WA Oct 2017'!AN3</f>
        <v>25</v>
      </c>
      <c r="L9" s="123">
        <f>'WA Oct 2017'!AO3</f>
        <v>0</v>
      </c>
      <c r="M9" s="123">
        <f>'WA Oct 2017'!AP3</f>
        <v>0</v>
      </c>
      <c r="N9" s="124">
        <f>(I9)-(I9-D9)*K9/100</f>
        <v>2663.8450000000003</v>
      </c>
      <c r="O9" s="122">
        <f>N9</f>
        <v>2663.8450000000003</v>
      </c>
      <c r="P9" s="122">
        <f t="shared" si="0"/>
        <v>2930.2295000000004</v>
      </c>
      <c r="Q9" s="122">
        <f t="shared" si="0"/>
        <v>2930.2295000000004</v>
      </c>
      <c r="R9" s="125">
        <f>'WA Oct 2017'!AW3</f>
        <v>0</v>
      </c>
      <c r="S9" s="126" t="str">
        <f>'WA Oct 2017'!AX3</f>
        <v>n</v>
      </c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3"/>
      <c r="BO9" s="73"/>
      <c r="BP9" s="73"/>
      <c r="BQ9" s="73"/>
      <c r="BR9" s="73"/>
      <c r="BS9" s="73"/>
      <c r="BT9" s="73"/>
    </row>
    <row r="10" spans="1:72" ht="20" customHeight="1" thickBot="1" x14ac:dyDescent="0.25">
      <c r="A10" s="282"/>
      <c r="B10" s="65" t="str">
        <f>'WA Oct 2017'!F4</f>
        <v>Origin</v>
      </c>
      <c r="C10" s="65" t="str">
        <f>'WA Oct 2017'!G4</f>
        <v>Business Saver</v>
      </c>
      <c r="D10" s="95">
        <f>365*'WA Oct 2017'!H4/100</f>
        <v>61.393000000000001</v>
      </c>
      <c r="E10" s="96">
        <f>IF($C$5*'WA Oct 2017'!AK4/'WA Oct 2017'!AI4&gt;='WA Oct 2017'!J4,('WA Oct 2017'!J4*'WA Oct 2017'!O4/100)*'WA Oct 2017'!AI4,($C$5*'WA Oct 2017'!AK4/'WA Oct 2017'!AI4*'WA Oct 2017'!O4/100)*'WA Oct 2017'!AI4)</f>
        <v>1690</v>
      </c>
      <c r="F10" s="95">
        <f>IF(($C$5*'WA Oct 2017'!AK4/'WA Oct 2017'!AI4&gt;'WA Oct 2017'!N4),($C$5*'WA Oct 2017'!AK4/'WA Oct 2017'!AI4-'WA Oct 2017'!N4)*'WA Oct 2017'!T4/100*'WA Oct 2017'!AI4,0)</f>
        <v>0</v>
      </c>
      <c r="G10" s="95">
        <f>IF($C$5*'WA Oct 2017'!AL4/'WA Oct 2017'!AJ4&gt;='WA Oct 2017'!J4,('WA Oct 2017'!J4*'WA Oct 2017'!U4/100)*'WA Oct 2017'!AJ4,($C$5*'WA Oct 2017'!AL4/'WA Oct 2017'!AJ4*'WA Oct 2017'!U4/100)*'WA Oct 2017'!AJ4)</f>
        <v>1690</v>
      </c>
      <c r="H10" s="95">
        <f>IF(($C$5*'WA Oct 2017'!AL4/'WA Oct 2017'!AJ4&gt;'WA Oct 2017'!N4),($C$5*'WA Oct 2017'!AL4/'WA Oct 2017'!AJ4-'WA Oct 2017'!N4)*'WA Oct 2017'!Z4/100*'WA Oct 2017'!AJ4,0)</f>
        <v>0</v>
      </c>
      <c r="I10" s="97">
        <f>SUM(D10:H10)</f>
        <v>3441.393</v>
      </c>
      <c r="J10" s="98">
        <f>'WA Oct 2017'!AM4</f>
        <v>0</v>
      </c>
      <c r="K10" s="98">
        <f>'WA Oct 2017'!AN4</f>
        <v>32</v>
      </c>
      <c r="L10" s="98">
        <f>'WA Oct 2017'!AO4</f>
        <v>0</v>
      </c>
      <c r="M10" s="98">
        <f>'WA Oct 2017'!AP4</f>
        <v>0</v>
      </c>
      <c r="N10" s="127">
        <f>(I10)-(I10-D10)*K10/100</f>
        <v>2359.7930000000001</v>
      </c>
      <c r="O10" s="97">
        <f>N10</f>
        <v>2359.7930000000001</v>
      </c>
      <c r="P10" s="97">
        <f t="shared" si="0"/>
        <v>2595.7723000000005</v>
      </c>
      <c r="Q10" s="97">
        <f t="shared" si="0"/>
        <v>2595.7723000000005</v>
      </c>
      <c r="R10" s="99">
        <f>'WA Oct 2017'!AW4</f>
        <v>0</v>
      </c>
      <c r="S10" s="100" t="str">
        <f>'WA Oct 2017'!AX4</f>
        <v>n</v>
      </c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3"/>
      <c r="BO10" s="73"/>
      <c r="BP10" s="73"/>
      <c r="BQ10" s="73"/>
      <c r="BR10" s="73"/>
      <c r="BS10" s="73"/>
      <c r="BT10" s="73"/>
    </row>
    <row r="11" spans="1:72" s="76" customFormat="1" ht="20" customHeight="1" thickTop="1" thickBot="1" x14ac:dyDescent="0.25">
      <c r="A11" s="128" t="str">
        <f>'WA Oct 2017'!D5</f>
        <v>Albany</v>
      </c>
      <c r="B11" s="65" t="str">
        <f>'WA Oct 2017'!F5</f>
        <v>Alinta Energy</v>
      </c>
      <c r="C11" s="65" t="str">
        <f>'WA Oct 2017'!G5</f>
        <v>Business</v>
      </c>
      <c r="D11" s="95">
        <f>365*'WA Oct 2017'!H5/100</f>
        <v>145.197</v>
      </c>
      <c r="E11" s="101">
        <f>($C$5*'WA Oct 2017'!O5/100)/2</f>
        <v>2110</v>
      </c>
      <c r="F11" s="96">
        <v>0</v>
      </c>
      <c r="G11" s="101">
        <f>($C$5*'WA Oct 2017'!U5/100)/2</f>
        <v>2110</v>
      </c>
      <c r="H11" s="95">
        <v>0</v>
      </c>
      <c r="I11" s="97">
        <f t="shared" ref="I11:I12" si="1">SUM(D11:H11)</f>
        <v>4365.1970000000001</v>
      </c>
      <c r="J11" s="98">
        <f>'WA Oct 2017'!AM5</f>
        <v>0</v>
      </c>
      <c r="K11" s="98">
        <f>'WA Oct 2017'!AN5</f>
        <v>0</v>
      </c>
      <c r="L11" s="98">
        <f>'WA Oct 2017'!AO5</f>
        <v>0</v>
      </c>
      <c r="M11" s="98">
        <f>'WA Oct 2017'!AP5</f>
        <v>0</v>
      </c>
      <c r="N11" s="97">
        <f t="shared" ref="N11:N12" si="2">I11</f>
        <v>4365.1970000000001</v>
      </c>
      <c r="O11" s="97">
        <f t="shared" ref="O11:O12" si="3">N11</f>
        <v>4365.1970000000001</v>
      </c>
      <c r="P11" s="97">
        <f t="shared" ref="P11:Q12" si="4">N11*1.1</f>
        <v>4801.7167000000009</v>
      </c>
      <c r="Q11" s="97">
        <f t="shared" si="4"/>
        <v>4801.7167000000009</v>
      </c>
      <c r="R11" s="99">
        <f>'WA Oct 2017'!AW5</f>
        <v>0</v>
      </c>
      <c r="S11" s="100" t="str">
        <f>'WA Oct 2017'!AX5</f>
        <v>n</v>
      </c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3"/>
      <c r="BO11" s="73"/>
      <c r="BP11" s="73"/>
      <c r="BQ11" s="73"/>
      <c r="BR11" s="73"/>
      <c r="BS11" s="73"/>
      <c r="BT11" s="73"/>
    </row>
    <row r="12" spans="1:72" ht="20" customHeight="1" thickTop="1" thickBot="1" x14ac:dyDescent="0.25">
      <c r="A12" s="129" t="str">
        <f>'WA Oct 2017'!D6</f>
        <v>Kalgoorlie</v>
      </c>
      <c r="B12" s="103" t="str">
        <f>'WA Oct 2017'!F6</f>
        <v>Alinta Energy</v>
      </c>
      <c r="C12" s="103" t="str">
        <f>'WA Oct 2017'!G6</f>
        <v>Business</v>
      </c>
      <c r="D12" s="104">
        <f>365*'WA Oct 2017'!H6/100</f>
        <v>226.99349999999998</v>
      </c>
      <c r="E12" s="105">
        <f>($C$5*'WA Oct 2017'!O6/100)/2</f>
        <v>1535</v>
      </c>
      <c r="F12" s="106">
        <v>0</v>
      </c>
      <c r="G12" s="105">
        <f>($C$5*'WA Oct 2017'!U6/100)/2</f>
        <v>1535</v>
      </c>
      <c r="H12" s="104">
        <v>0</v>
      </c>
      <c r="I12" s="107">
        <f t="shared" si="1"/>
        <v>3296.9935</v>
      </c>
      <c r="J12" s="108">
        <f>'WA Oct 2017'!AM6</f>
        <v>0</v>
      </c>
      <c r="K12" s="108">
        <f>'WA Oct 2017'!AN6</f>
        <v>0</v>
      </c>
      <c r="L12" s="108">
        <f>'WA Oct 2017'!AO6</f>
        <v>0</v>
      </c>
      <c r="M12" s="108">
        <f>'WA Oct 2017'!AP6</f>
        <v>0</v>
      </c>
      <c r="N12" s="107">
        <f t="shared" si="2"/>
        <v>3296.9935</v>
      </c>
      <c r="O12" s="107">
        <f t="shared" si="3"/>
        <v>3296.9935</v>
      </c>
      <c r="P12" s="107">
        <f t="shared" si="4"/>
        <v>3626.6928500000004</v>
      </c>
      <c r="Q12" s="107">
        <f t="shared" si="4"/>
        <v>3626.6928500000004</v>
      </c>
      <c r="R12" s="109">
        <f>'WA Oct 2017'!AW6</f>
        <v>0</v>
      </c>
      <c r="S12" s="110" t="str">
        <f>'WA Oct 2017'!AX6</f>
        <v>n</v>
      </c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3"/>
      <c r="BO12" s="73"/>
      <c r="BP12" s="73"/>
      <c r="BQ12" s="73"/>
      <c r="BR12" s="73"/>
      <c r="BS12" s="73"/>
      <c r="BT12" s="73"/>
    </row>
    <row r="13" spans="1:72" s="73" customFormat="1" x14ac:dyDescent="0.2"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</row>
    <row r="14" spans="1:72" s="73" customFormat="1" x14ac:dyDescent="0.2"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</row>
    <row r="15" spans="1:72" s="73" customFormat="1" x14ac:dyDescent="0.2"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</row>
    <row r="16" spans="1:72" s="73" customFormat="1" x14ac:dyDescent="0.2"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</row>
    <row r="17" spans="20:65" s="73" customFormat="1" x14ac:dyDescent="0.2"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</row>
    <row r="18" spans="20:65" s="73" customFormat="1" x14ac:dyDescent="0.2"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</row>
    <row r="19" spans="20:65" s="73" customFormat="1" x14ac:dyDescent="0.2"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</row>
    <row r="20" spans="20:65" s="73" customFormat="1" x14ac:dyDescent="0.2"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</row>
    <row r="21" spans="20:65" s="73" customFormat="1" x14ac:dyDescent="0.2"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</row>
    <row r="22" spans="20:65" s="73" customFormat="1" x14ac:dyDescent="0.2"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</row>
    <row r="23" spans="20:65" s="73" customFormat="1" x14ac:dyDescent="0.2"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</row>
    <row r="24" spans="20:65" s="73" customFormat="1" x14ac:dyDescent="0.2"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</row>
    <row r="25" spans="20:65" s="73" customFormat="1" x14ac:dyDescent="0.2"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</row>
    <row r="26" spans="20:65" s="73" customFormat="1" x14ac:dyDescent="0.2"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</row>
    <row r="27" spans="20:65" s="73" customFormat="1" x14ac:dyDescent="0.2"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</row>
    <row r="28" spans="20:65" s="73" customFormat="1" x14ac:dyDescent="0.2"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</row>
    <row r="29" spans="20:65" s="73" customFormat="1" x14ac:dyDescent="0.2"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</row>
    <row r="30" spans="20:65" s="73" customFormat="1" x14ac:dyDescent="0.2"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</row>
    <row r="31" spans="20:65" s="73" customFormat="1" x14ac:dyDescent="0.2"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</row>
    <row r="32" spans="20:65" s="73" customFormat="1" x14ac:dyDescent="0.2"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</row>
    <row r="33" spans="20:65" s="73" customFormat="1" x14ac:dyDescent="0.2"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</row>
    <row r="34" spans="20:65" s="73" customFormat="1" x14ac:dyDescent="0.2"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</row>
    <row r="35" spans="20:65" s="73" customFormat="1" x14ac:dyDescent="0.2"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</row>
    <row r="36" spans="20:65" s="73" customFormat="1" x14ac:dyDescent="0.2"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</row>
    <row r="37" spans="20:65" s="73" customFormat="1" x14ac:dyDescent="0.2"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</row>
    <row r="38" spans="20:65" s="73" customFormat="1" x14ac:dyDescent="0.2"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</row>
    <row r="39" spans="20:65" s="73" customFormat="1" x14ac:dyDescent="0.2"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2"/>
      <c r="AY39" s="72"/>
      <c r="AZ39" s="72"/>
      <c r="BA39" s="72"/>
      <c r="BB39" s="72"/>
      <c r="BC39" s="72"/>
      <c r="BD39" s="72"/>
      <c r="BE39" s="72"/>
      <c r="BF39" s="72"/>
      <c r="BG39" s="72"/>
      <c r="BH39" s="72"/>
      <c r="BI39" s="72"/>
      <c r="BJ39" s="72"/>
      <c r="BK39" s="72"/>
      <c r="BL39" s="72"/>
      <c r="BM39" s="72"/>
    </row>
    <row r="40" spans="20:65" s="73" customFormat="1" x14ac:dyDescent="0.2"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</row>
    <row r="41" spans="20:65" s="73" customFormat="1" x14ac:dyDescent="0.2"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</row>
    <row r="42" spans="20:65" s="73" customFormat="1" x14ac:dyDescent="0.2"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</row>
    <row r="43" spans="20:65" s="73" customFormat="1" x14ac:dyDescent="0.2"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</row>
    <row r="44" spans="20:65" s="73" customFormat="1" x14ac:dyDescent="0.2"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</row>
    <row r="45" spans="20:65" s="73" customFormat="1" x14ac:dyDescent="0.2"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</row>
    <row r="46" spans="20:65" s="73" customFormat="1" x14ac:dyDescent="0.2"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</row>
    <row r="47" spans="20:65" s="73" customFormat="1" x14ac:dyDescent="0.2"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</row>
    <row r="48" spans="20:65" s="73" customFormat="1" x14ac:dyDescent="0.2"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</row>
    <row r="49" spans="20:65" s="73" customFormat="1" x14ac:dyDescent="0.2"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</row>
    <row r="50" spans="20:65" s="73" customFormat="1" x14ac:dyDescent="0.2"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</row>
    <row r="51" spans="20:65" s="73" customFormat="1" x14ac:dyDescent="0.2"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</row>
    <row r="52" spans="20:65" s="73" customFormat="1" x14ac:dyDescent="0.2"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</row>
    <row r="53" spans="20:65" s="73" customFormat="1" x14ac:dyDescent="0.2"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</row>
    <row r="54" spans="20:65" s="73" customFormat="1" x14ac:dyDescent="0.2"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</row>
    <row r="55" spans="20:65" s="73" customFormat="1" x14ac:dyDescent="0.2"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</row>
    <row r="56" spans="20:65" s="73" customFormat="1" x14ac:dyDescent="0.2"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</row>
    <row r="57" spans="20:65" s="73" customFormat="1" x14ac:dyDescent="0.2"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</row>
    <row r="58" spans="20:65" s="73" customFormat="1" x14ac:dyDescent="0.2"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</row>
    <row r="59" spans="20:65" s="73" customFormat="1" x14ac:dyDescent="0.2"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</row>
    <row r="60" spans="20:65" s="73" customFormat="1" x14ac:dyDescent="0.2"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</row>
    <row r="61" spans="20:65" s="73" customFormat="1" x14ac:dyDescent="0.2"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</row>
    <row r="62" spans="20:65" s="73" customFormat="1" x14ac:dyDescent="0.2"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</row>
    <row r="63" spans="20:65" s="73" customFormat="1" x14ac:dyDescent="0.2"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72"/>
      <c r="AN63" s="72"/>
      <c r="AO63" s="72"/>
      <c r="AP63" s="72"/>
      <c r="AQ63" s="72"/>
      <c r="AR63" s="72"/>
      <c r="AS63" s="72"/>
      <c r="AT63" s="72"/>
      <c r="AU63" s="72"/>
      <c r="AV63" s="72"/>
      <c r="AW63" s="72"/>
      <c r="AX63" s="72"/>
      <c r="AY63" s="72"/>
      <c r="AZ63" s="72"/>
      <c r="BA63" s="72"/>
      <c r="BB63" s="72"/>
      <c r="BC63" s="72"/>
      <c r="BD63" s="72"/>
      <c r="BE63" s="72"/>
      <c r="BF63" s="72"/>
      <c r="BG63" s="72"/>
      <c r="BH63" s="72"/>
      <c r="BI63" s="72"/>
      <c r="BJ63" s="72"/>
      <c r="BK63" s="72"/>
      <c r="BL63" s="72"/>
      <c r="BM63" s="72"/>
    </row>
    <row r="64" spans="20:65" s="73" customFormat="1" x14ac:dyDescent="0.2"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</row>
    <row r="65" spans="20:65" s="73" customFormat="1" x14ac:dyDescent="0.2"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</row>
    <row r="66" spans="20:65" s="73" customFormat="1" x14ac:dyDescent="0.2"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</row>
    <row r="67" spans="20:65" s="73" customFormat="1" x14ac:dyDescent="0.2"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</row>
    <row r="68" spans="20:65" s="73" customFormat="1" x14ac:dyDescent="0.2"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</row>
    <row r="69" spans="20:65" s="73" customFormat="1" x14ac:dyDescent="0.2"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AS69" s="72"/>
      <c r="AT69" s="72"/>
      <c r="AU69" s="72"/>
      <c r="AV69" s="72"/>
      <c r="AW69" s="72"/>
      <c r="AX69" s="72"/>
      <c r="AY69" s="72"/>
      <c r="AZ69" s="72"/>
      <c r="BA69" s="72"/>
      <c r="BB69" s="72"/>
      <c r="BC69" s="72"/>
      <c r="BD69" s="72"/>
      <c r="BE69" s="72"/>
      <c r="BF69" s="72"/>
      <c r="BG69" s="72"/>
      <c r="BH69" s="72"/>
      <c r="BI69" s="72"/>
      <c r="BJ69" s="72"/>
      <c r="BK69" s="72"/>
      <c r="BL69" s="72"/>
      <c r="BM69" s="72"/>
    </row>
    <row r="70" spans="20:65" s="73" customFormat="1" x14ac:dyDescent="0.2"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72"/>
      <c r="AN70" s="72"/>
      <c r="AO70" s="72"/>
      <c r="AP70" s="72"/>
      <c r="AQ70" s="72"/>
      <c r="AR70" s="72"/>
      <c r="AS70" s="72"/>
      <c r="AT70" s="72"/>
      <c r="AU70" s="72"/>
      <c r="AV70" s="72"/>
      <c r="AW70" s="72"/>
      <c r="AX70" s="72"/>
      <c r="AY70" s="72"/>
      <c r="AZ70" s="72"/>
      <c r="BA70" s="72"/>
      <c r="BB70" s="72"/>
      <c r="BC70" s="72"/>
      <c r="BD70" s="72"/>
      <c r="BE70" s="72"/>
      <c r="BF70" s="72"/>
      <c r="BG70" s="72"/>
      <c r="BH70" s="72"/>
      <c r="BI70" s="72"/>
      <c r="BJ70" s="72"/>
      <c r="BK70" s="72"/>
      <c r="BL70" s="72"/>
      <c r="BM70" s="72"/>
    </row>
    <row r="71" spans="20:65" s="73" customFormat="1" x14ac:dyDescent="0.2"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  <c r="BA71" s="72"/>
      <c r="BB71" s="72"/>
      <c r="BC71" s="72"/>
      <c r="BD71" s="72"/>
      <c r="BE71" s="72"/>
      <c r="BF71" s="72"/>
      <c r="BG71" s="72"/>
      <c r="BH71" s="72"/>
      <c r="BI71" s="72"/>
      <c r="BJ71" s="72"/>
      <c r="BK71" s="72"/>
      <c r="BL71" s="72"/>
      <c r="BM71" s="72"/>
    </row>
    <row r="72" spans="20:65" s="73" customFormat="1" x14ac:dyDescent="0.2"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</row>
    <row r="73" spans="20:65" s="73" customFormat="1" x14ac:dyDescent="0.2"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  <c r="BA73" s="72"/>
      <c r="BB73" s="72"/>
      <c r="BC73" s="72"/>
      <c r="BD73" s="72"/>
      <c r="BE73" s="72"/>
      <c r="BF73" s="72"/>
      <c r="BG73" s="72"/>
      <c r="BH73" s="72"/>
      <c r="BI73" s="72"/>
      <c r="BJ73" s="72"/>
      <c r="BK73" s="72"/>
      <c r="BL73" s="72"/>
      <c r="BM73" s="72"/>
    </row>
    <row r="74" spans="20:65" s="73" customFormat="1" x14ac:dyDescent="0.2"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</row>
    <row r="75" spans="20:65" s="73" customFormat="1" x14ac:dyDescent="0.2"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  <c r="AN75" s="72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72"/>
      <c r="BD75" s="72"/>
      <c r="BE75" s="72"/>
      <c r="BF75" s="72"/>
      <c r="BG75" s="72"/>
      <c r="BH75" s="72"/>
      <c r="BI75" s="72"/>
      <c r="BJ75" s="72"/>
      <c r="BK75" s="72"/>
      <c r="BL75" s="72"/>
      <c r="BM75" s="72"/>
    </row>
    <row r="76" spans="20:65" s="73" customFormat="1" x14ac:dyDescent="0.2"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72"/>
      <c r="AN76" s="72"/>
      <c r="AO76" s="72"/>
      <c r="AP76" s="72"/>
      <c r="AQ76" s="72"/>
      <c r="AR76" s="72"/>
      <c r="AS76" s="72"/>
      <c r="AT76" s="72"/>
      <c r="AU76" s="72"/>
      <c r="AV76" s="72"/>
      <c r="AW76" s="72"/>
      <c r="AX76" s="72"/>
      <c r="AY76" s="72"/>
      <c r="AZ76" s="72"/>
      <c r="BA76" s="72"/>
      <c r="BB76" s="72"/>
      <c r="BC76" s="72"/>
      <c r="BD76" s="72"/>
      <c r="BE76" s="72"/>
      <c r="BF76" s="72"/>
      <c r="BG76" s="72"/>
      <c r="BH76" s="72"/>
      <c r="BI76" s="72"/>
      <c r="BJ76" s="72"/>
      <c r="BK76" s="72"/>
      <c r="BL76" s="72"/>
      <c r="BM76" s="72"/>
    </row>
    <row r="77" spans="20:65" s="73" customFormat="1" x14ac:dyDescent="0.2"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</row>
    <row r="78" spans="20:65" s="73" customFormat="1" x14ac:dyDescent="0.2"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72"/>
      <c r="AN78" s="72"/>
      <c r="AO78" s="72"/>
      <c r="AP78" s="72"/>
      <c r="AQ78" s="72"/>
      <c r="AR78" s="72"/>
      <c r="AS78" s="72"/>
      <c r="AT78" s="72"/>
      <c r="AU78" s="72"/>
      <c r="AV78" s="72"/>
      <c r="AW78" s="72"/>
      <c r="AX78" s="72"/>
      <c r="AY78" s="72"/>
      <c r="AZ78" s="72"/>
      <c r="BA78" s="72"/>
      <c r="BB78" s="72"/>
      <c r="BC78" s="72"/>
      <c r="BD78" s="72"/>
      <c r="BE78" s="72"/>
      <c r="BF78" s="72"/>
      <c r="BG78" s="72"/>
      <c r="BH78" s="72"/>
      <c r="BI78" s="72"/>
      <c r="BJ78" s="72"/>
      <c r="BK78" s="72"/>
      <c r="BL78" s="72"/>
      <c r="BM78" s="72"/>
    </row>
    <row r="79" spans="20:65" s="73" customFormat="1" x14ac:dyDescent="0.2"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72"/>
      <c r="AN79" s="72"/>
      <c r="AO79" s="72"/>
      <c r="AP79" s="72"/>
      <c r="AQ79" s="72"/>
      <c r="AR79" s="72"/>
      <c r="AS79" s="72"/>
      <c r="AT79" s="72"/>
      <c r="AU79" s="72"/>
      <c r="AV79" s="72"/>
      <c r="AW79" s="72"/>
      <c r="AX79" s="72"/>
      <c r="AY79" s="72"/>
      <c r="AZ79" s="72"/>
      <c r="BA79" s="72"/>
      <c r="BB79" s="72"/>
      <c r="BC79" s="72"/>
      <c r="BD79" s="72"/>
      <c r="BE79" s="72"/>
      <c r="BF79" s="72"/>
      <c r="BG79" s="72"/>
      <c r="BH79" s="72"/>
      <c r="BI79" s="72"/>
      <c r="BJ79" s="72"/>
      <c r="BK79" s="72"/>
      <c r="BL79" s="72"/>
      <c r="BM79" s="72"/>
    </row>
    <row r="80" spans="20:65" s="73" customFormat="1" x14ac:dyDescent="0.2"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</row>
    <row r="81" spans="20:65" s="73" customFormat="1" x14ac:dyDescent="0.2"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72"/>
      <c r="AN81" s="72"/>
      <c r="AO81" s="72"/>
      <c r="AP81" s="72"/>
      <c r="AQ81" s="72"/>
      <c r="AR81" s="72"/>
      <c r="AS81" s="72"/>
      <c r="AT81" s="72"/>
      <c r="AU81" s="72"/>
      <c r="AV81" s="72"/>
      <c r="AW81" s="72"/>
      <c r="AX81" s="72"/>
      <c r="AY81" s="72"/>
      <c r="AZ81" s="72"/>
      <c r="BA81" s="72"/>
      <c r="BB81" s="72"/>
      <c r="BC81" s="72"/>
      <c r="BD81" s="72"/>
      <c r="BE81" s="72"/>
      <c r="BF81" s="72"/>
      <c r="BG81" s="72"/>
      <c r="BH81" s="72"/>
      <c r="BI81" s="72"/>
      <c r="BJ81" s="72"/>
      <c r="BK81" s="72"/>
      <c r="BL81" s="72"/>
      <c r="BM81" s="72"/>
    </row>
    <row r="82" spans="20:65" s="73" customFormat="1" x14ac:dyDescent="0.2"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72"/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  <c r="BA82" s="72"/>
      <c r="BB82" s="72"/>
      <c r="BC82" s="72"/>
      <c r="BD82" s="72"/>
      <c r="BE82" s="72"/>
      <c r="BF82" s="72"/>
      <c r="BG82" s="72"/>
      <c r="BH82" s="72"/>
      <c r="BI82" s="72"/>
      <c r="BJ82" s="72"/>
      <c r="BK82" s="72"/>
      <c r="BL82" s="72"/>
      <c r="BM82" s="72"/>
    </row>
    <row r="83" spans="20:65" s="73" customFormat="1" x14ac:dyDescent="0.2"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</row>
    <row r="84" spans="20:65" s="73" customFormat="1" x14ac:dyDescent="0.2"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</row>
    <row r="85" spans="20:65" s="73" customFormat="1" x14ac:dyDescent="0.2"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O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  <c r="BI85" s="72"/>
      <c r="BJ85" s="72"/>
      <c r="BK85" s="72"/>
      <c r="BL85" s="72"/>
      <c r="BM85" s="72"/>
    </row>
    <row r="86" spans="20:65" s="73" customFormat="1" x14ac:dyDescent="0.2"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</row>
    <row r="87" spans="20:65" s="73" customFormat="1" x14ac:dyDescent="0.2"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O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  <c r="BI87" s="72"/>
      <c r="BJ87" s="72"/>
      <c r="BK87" s="72"/>
      <c r="BL87" s="72"/>
      <c r="BM87" s="72"/>
    </row>
    <row r="88" spans="20:65" s="73" customFormat="1" x14ac:dyDescent="0.2"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72"/>
      <c r="AN88" s="72"/>
      <c r="AO88" s="72"/>
      <c r="AP88" s="72"/>
      <c r="AQ88" s="72"/>
      <c r="AR88" s="72"/>
      <c r="AS88" s="72"/>
      <c r="AT88" s="72"/>
      <c r="AU88" s="72"/>
      <c r="AV88" s="72"/>
      <c r="AW88" s="72"/>
      <c r="AX88" s="72"/>
      <c r="AY88" s="72"/>
      <c r="AZ88" s="72"/>
      <c r="BA88" s="72"/>
      <c r="BB88" s="72"/>
      <c r="BC88" s="72"/>
      <c r="BD88" s="72"/>
      <c r="BE88" s="72"/>
      <c r="BF88" s="72"/>
      <c r="BG88" s="72"/>
      <c r="BH88" s="72"/>
      <c r="BI88" s="72"/>
      <c r="BJ88" s="72"/>
      <c r="BK88" s="72"/>
      <c r="BL88" s="72"/>
      <c r="BM88" s="72"/>
    </row>
    <row r="89" spans="20:65" s="73" customFormat="1" x14ac:dyDescent="0.2"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72"/>
      <c r="AN89" s="72"/>
      <c r="AO89" s="72"/>
      <c r="AP89" s="72"/>
      <c r="AQ89" s="72"/>
      <c r="AR89" s="72"/>
      <c r="AS89" s="72"/>
      <c r="AT89" s="72"/>
      <c r="AU89" s="72"/>
      <c r="AV89" s="72"/>
      <c r="AW89" s="72"/>
      <c r="AX89" s="72"/>
      <c r="AY89" s="72"/>
      <c r="AZ89" s="72"/>
      <c r="BA89" s="72"/>
      <c r="BB89" s="72"/>
      <c r="BC89" s="72"/>
      <c r="BD89" s="72"/>
      <c r="BE89" s="72"/>
      <c r="BF89" s="72"/>
      <c r="BG89" s="72"/>
      <c r="BH89" s="72"/>
      <c r="BI89" s="72"/>
      <c r="BJ89" s="72"/>
      <c r="BK89" s="72"/>
      <c r="BL89" s="72"/>
      <c r="BM89" s="72"/>
    </row>
    <row r="90" spans="20:65" s="73" customFormat="1" x14ac:dyDescent="0.2"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72"/>
      <c r="AN90" s="72"/>
      <c r="AO90" s="72"/>
      <c r="AP90" s="72"/>
      <c r="AQ90" s="72"/>
      <c r="AR90" s="72"/>
      <c r="AS90" s="72"/>
      <c r="AT90" s="72"/>
      <c r="AU90" s="72"/>
      <c r="AV90" s="72"/>
      <c r="AW90" s="72"/>
      <c r="AX90" s="72"/>
      <c r="AY90" s="72"/>
      <c r="AZ90" s="72"/>
      <c r="BA90" s="72"/>
      <c r="BB90" s="72"/>
      <c r="BC90" s="72"/>
      <c r="BD90" s="72"/>
      <c r="BE90" s="72"/>
      <c r="BF90" s="72"/>
      <c r="BG90" s="72"/>
      <c r="BH90" s="72"/>
      <c r="BI90" s="72"/>
      <c r="BJ90" s="72"/>
      <c r="BK90" s="72"/>
      <c r="BL90" s="72"/>
      <c r="BM90" s="72"/>
    </row>
    <row r="91" spans="20:65" s="73" customFormat="1" x14ac:dyDescent="0.2"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72"/>
      <c r="AN91" s="72"/>
      <c r="AO91" s="72"/>
      <c r="AP91" s="72"/>
      <c r="AQ91" s="72"/>
      <c r="AR91" s="72"/>
      <c r="AS91" s="72"/>
      <c r="AT91" s="72"/>
      <c r="AU91" s="72"/>
      <c r="AV91" s="72"/>
      <c r="AW91" s="72"/>
      <c r="AX91" s="72"/>
      <c r="AY91" s="72"/>
      <c r="AZ91" s="72"/>
      <c r="BA91" s="72"/>
      <c r="BB91" s="72"/>
      <c r="BC91" s="72"/>
      <c r="BD91" s="72"/>
      <c r="BE91" s="72"/>
      <c r="BF91" s="72"/>
      <c r="BG91" s="72"/>
      <c r="BH91" s="72"/>
      <c r="BI91" s="72"/>
      <c r="BJ91" s="72"/>
      <c r="BK91" s="72"/>
      <c r="BL91" s="72"/>
      <c r="BM91" s="72"/>
    </row>
    <row r="92" spans="20:65" s="73" customFormat="1" x14ac:dyDescent="0.2"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</row>
    <row r="93" spans="20:65" s="73" customFormat="1" x14ac:dyDescent="0.2"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72"/>
      <c r="AN93" s="72"/>
      <c r="AO93" s="72"/>
      <c r="AP93" s="72"/>
      <c r="AQ93" s="72"/>
      <c r="AR93" s="72"/>
      <c r="AS93" s="72"/>
      <c r="AT93" s="72"/>
      <c r="AU93" s="72"/>
      <c r="AV93" s="72"/>
      <c r="AW93" s="72"/>
      <c r="AX93" s="72"/>
      <c r="AY93" s="72"/>
      <c r="AZ93" s="72"/>
      <c r="BA93" s="72"/>
      <c r="BB93" s="72"/>
      <c r="BC93" s="72"/>
      <c r="BD93" s="72"/>
      <c r="BE93" s="72"/>
      <c r="BF93" s="72"/>
      <c r="BG93" s="72"/>
      <c r="BH93" s="72"/>
      <c r="BI93" s="72"/>
      <c r="BJ93" s="72"/>
      <c r="BK93" s="72"/>
      <c r="BL93" s="72"/>
      <c r="BM93" s="72"/>
    </row>
    <row r="94" spans="20:65" s="73" customFormat="1" x14ac:dyDescent="0.2"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72"/>
      <c r="AN94" s="72"/>
      <c r="AO94" s="72"/>
      <c r="AP94" s="72"/>
      <c r="AQ94" s="72"/>
      <c r="AR94" s="72"/>
      <c r="AS94" s="72"/>
      <c r="AT94" s="72"/>
      <c r="AU94" s="72"/>
      <c r="AV94" s="72"/>
      <c r="AW94" s="72"/>
      <c r="AX94" s="72"/>
      <c r="AY94" s="72"/>
      <c r="AZ94" s="72"/>
      <c r="BA94" s="72"/>
      <c r="BB94" s="72"/>
      <c r="BC94" s="72"/>
      <c r="BD94" s="72"/>
      <c r="BE94" s="72"/>
      <c r="BF94" s="72"/>
      <c r="BG94" s="72"/>
      <c r="BH94" s="72"/>
      <c r="BI94" s="72"/>
      <c r="BJ94" s="72"/>
      <c r="BK94" s="72"/>
      <c r="BL94" s="72"/>
      <c r="BM94" s="72"/>
    </row>
    <row r="95" spans="20:65" s="73" customFormat="1" x14ac:dyDescent="0.2"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</row>
    <row r="96" spans="20:65" s="73" customFormat="1" x14ac:dyDescent="0.2"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</row>
    <row r="97" spans="20:65" s="73" customFormat="1" x14ac:dyDescent="0.2"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72"/>
      <c r="AN97" s="72"/>
      <c r="AO97" s="72"/>
      <c r="AP97" s="72"/>
      <c r="AQ97" s="72"/>
      <c r="AR97" s="72"/>
      <c r="AS97" s="72"/>
      <c r="AT97" s="72"/>
      <c r="AU97" s="72"/>
      <c r="AV97" s="72"/>
      <c r="AW97" s="72"/>
      <c r="AX97" s="72"/>
      <c r="AY97" s="72"/>
      <c r="AZ97" s="72"/>
      <c r="BA97" s="72"/>
      <c r="BB97" s="72"/>
      <c r="BC97" s="72"/>
      <c r="BD97" s="72"/>
      <c r="BE97" s="72"/>
      <c r="BF97" s="72"/>
      <c r="BG97" s="72"/>
      <c r="BH97" s="72"/>
      <c r="BI97" s="72"/>
      <c r="BJ97" s="72"/>
      <c r="BK97" s="72"/>
      <c r="BL97" s="72"/>
      <c r="BM97" s="72"/>
    </row>
    <row r="98" spans="20:65" s="73" customFormat="1" x14ac:dyDescent="0.2"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</row>
    <row r="99" spans="20:65" s="73" customFormat="1" x14ac:dyDescent="0.2"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72"/>
      <c r="AN99" s="72"/>
      <c r="AO99" s="72"/>
      <c r="AP99" s="72"/>
      <c r="AQ99" s="72"/>
      <c r="AR99" s="72"/>
      <c r="AS99" s="72"/>
      <c r="AT99" s="72"/>
      <c r="AU99" s="72"/>
      <c r="AV99" s="72"/>
      <c r="AW99" s="72"/>
      <c r="AX99" s="72"/>
      <c r="AY99" s="72"/>
      <c r="AZ99" s="72"/>
      <c r="BA99" s="72"/>
      <c r="BB99" s="72"/>
      <c r="BC99" s="72"/>
      <c r="BD99" s="72"/>
      <c r="BE99" s="72"/>
      <c r="BF99" s="72"/>
      <c r="BG99" s="72"/>
      <c r="BH99" s="72"/>
      <c r="BI99" s="72"/>
      <c r="BJ99" s="72"/>
      <c r="BK99" s="72"/>
      <c r="BL99" s="72"/>
      <c r="BM99" s="72"/>
    </row>
    <row r="100" spans="20:65" s="73" customFormat="1" x14ac:dyDescent="0.2"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</row>
    <row r="101" spans="20:65" s="73" customFormat="1" x14ac:dyDescent="0.2"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72"/>
      <c r="AN101" s="72"/>
      <c r="AO101" s="72"/>
      <c r="AP101" s="72"/>
      <c r="AQ101" s="72"/>
      <c r="AR101" s="72"/>
      <c r="AS101" s="72"/>
      <c r="AT101" s="72"/>
      <c r="AU101" s="72"/>
      <c r="AV101" s="72"/>
      <c r="AW101" s="72"/>
      <c r="AX101" s="72"/>
      <c r="AY101" s="72"/>
      <c r="AZ101" s="72"/>
      <c r="BA101" s="72"/>
      <c r="BB101" s="72"/>
      <c r="BC101" s="72"/>
      <c r="BD101" s="72"/>
      <c r="BE101" s="72"/>
      <c r="BF101" s="72"/>
      <c r="BG101" s="72"/>
      <c r="BH101" s="72"/>
      <c r="BI101" s="72"/>
      <c r="BJ101" s="72"/>
      <c r="BK101" s="72"/>
      <c r="BL101" s="72"/>
      <c r="BM101" s="72"/>
    </row>
    <row r="102" spans="20:65" s="73" customFormat="1" x14ac:dyDescent="0.2"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  <c r="AF102" s="72"/>
      <c r="AG102" s="72"/>
      <c r="AH102" s="72"/>
      <c r="AI102" s="72"/>
      <c r="AJ102" s="72"/>
      <c r="AK102" s="72"/>
      <c r="AL102" s="72"/>
      <c r="AM102" s="72"/>
      <c r="AN102" s="72"/>
      <c r="AO102" s="72"/>
      <c r="AP102" s="72"/>
      <c r="AQ102" s="72"/>
      <c r="AR102" s="72"/>
      <c r="AS102" s="72"/>
      <c r="AT102" s="72"/>
      <c r="AU102" s="72"/>
      <c r="AV102" s="72"/>
      <c r="AW102" s="72"/>
      <c r="AX102" s="72"/>
      <c r="AY102" s="72"/>
      <c r="AZ102" s="72"/>
      <c r="BA102" s="72"/>
      <c r="BB102" s="72"/>
      <c r="BC102" s="72"/>
      <c r="BD102" s="72"/>
      <c r="BE102" s="72"/>
      <c r="BF102" s="72"/>
      <c r="BG102" s="72"/>
      <c r="BH102" s="72"/>
      <c r="BI102" s="72"/>
      <c r="BJ102" s="72"/>
      <c r="BK102" s="72"/>
      <c r="BL102" s="72"/>
      <c r="BM102" s="72"/>
    </row>
    <row r="103" spans="20:65" s="73" customFormat="1" x14ac:dyDescent="0.2"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  <c r="AF103" s="72"/>
      <c r="AG103" s="72"/>
      <c r="AH103" s="72"/>
      <c r="AI103" s="72"/>
      <c r="AJ103" s="72"/>
      <c r="AK103" s="72"/>
      <c r="AL103" s="72"/>
      <c r="AM103" s="72"/>
      <c r="AN103" s="72"/>
      <c r="AO103" s="72"/>
      <c r="AP103" s="72"/>
      <c r="AQ103" s="72"/>
      <c r="AR103" s="72"/>
      <c r="AS103" s="72"/>
      <c r="AT103" s="72"/>
      <c r="AU103" s="72"/>
      <c r="AV103" s="72"/>
      <c r="AW103" s="72"/>
      <c r="AX103" s="72"/>
      <c r="AY103" s="72"/>
      <c r="AZ103" s="72"/>
      <c r="BA103" s="72"/>
      <c r="BB103" s="72"/>
      <c r="BC103" s="72"/>
      <c r="BD103" s="72"/>
      <c r="BE103" s="72"/>
      <c r="BF103" s="72"/>
      <c r="BG103" s="72"/>
      <c r="BH103" s="72"/>
      <c r="BI103" s="72"/>
      <c r="BJ103" s="72"/>
      <c r="BK103" s="72"/>
      <c r="BL103" s="72"/>
      <c r="BM103" s="72"/>
    </row>
    <row r="104" spans="20:65" s="73" customFormat="1" x14ac:dyDescent="0.2"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</row>
    <row r="105" spans="20:65" s="73" customFormat="1" x14ac:dyDescent="0.2"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  <c r="BI105" s="72"/>
      <c r="BJ105" s="72"/>
      <c r="BK105" s="72"/>
      <c r="BL105" s="72"/>
      <c r="BM105" s="72"/>
    </row>
    <row r="106" spans="20:65" s="73" customFormat="1" x14ac:dyDescent="0.2"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</row>
    <row r="107" spans="20:65" s="73" customFormat="1" x14ac:dyDescent="0.2"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  <c r="BI107" s="72"/>
      <c r="BJ107" s="72"/>
      <c r="BK107" s="72"/>
      <c r="BL107" s="72"/>
      <c r="BM107" s="72"/>
    </row>
    <row r="108" spans="20:65" s="73" customFormat="1" x14ac:dyDescent="0.2"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/>
      <c r="AI108" s="72"/>
      <c r="AJ108" s="72"/>
      <c r="AK108" s="72"/>
      <c r="AL108" s="72"/>
      <c r="AM108" s="72"/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  <c r="BF108" s="72"/>
      <c r="BG108" s="72"/>
      <c r="BH108" s="72"/>
      <c r="BI108" s="72"/>
      <c r="BJ108" s="72"/>
      <c r="BK108" s="72"/>
      <c r="BL108" s="72"/>
      <c r="BM108" s="72"/>
    </row>
    <row r="109" spans="20:65" s="73" customFormat="1" x14ac:dyDescent="0.2"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  <c r="BF109" s="72"/>
      <c r="BG109" s="72"/>
      <c r="BH109" s="72"/>
      <c r="BI109" s="72"/>
      <c r="BJ109" s="72"/>
      <c r="BK109" s="72"/>
      <c r="BL109" s="72"/>
      <c r="BM109" s="72"/>
    </row>
    <row r="110" spans="20:65" s="73" customFormat="1" x14ac:dyDescent="0.2"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2"/>
      <c r="AX110" s="72"/>
      <c r="AY110" s="72"/>
      <c r="AZ110" s="72"/>
      <c r="BA110" s="72"/>
      <c r="BB110" s="72"/>
      <c r="BC110" s="72"/>
      <c r="BD110" s="72"/>
      <c r="BE110" s="72"/>
      <c r="BF110" s="72"/>
      <c r="BG110" s="72"/>
      <c r="BH110" s="72"/>
      <c r="BI110" s="72"/>
      <c r="BJ110" s="72"/>
      <c r="BK110" s="72"/>
      <c r="BL110" s="72"/>
      <c r="BM110" s="72"/>
    </row>
    <row r="111" spans="20:65" s="73" customFormat="1" x14ac:dyDescent="0.2"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/>
      <c r="BA111" s="72"/>
      <c r="BB111" s="72"/>
      <c r="BC111" s="72"/>
      <c r="BD111" s="72"/>
      <c r="BE111" s="72"/>
      <c r="BF111" s="72"/>
      <c r="BG111" s="72"/>
      <c r="BH111" s="72"/>
      <c r="BI111" s="72"/>
      <c r="BJ111" s="72"/>
      <c r="BK111" s="72"/>
      <c r="BL111" s="72"/>
      <c r="BM111" s="72"/>
    </row>
    <row r="112" spans="20:65" s="73" customFormat="1" x14ac:dyDescent="0.2"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</row>
    <row r="113" spans="20:65" s="73" customFormat="1" x14ac:dyDescent="0.2"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  <c r="AF113" s="72"/>
      <c r="AG113" s="72"/>
      <c r="AH113" s="72"/>
      <c r="AI113" s="72"/>
      <c r="AJ113" s="72"/>
      <c r="AK113" s="72"/>
      <c r="AL113" s="72"/>
      <c r="AM113" s="72"/>
      <c r="AN113" s="72"/>
      <c r="AO113" s="72"/>
      <c r="AP113" s="72"/>
      <c r="AQ113" s="72"/>
      <c r="AR113" s="72"/>
      <c r="AS113" s="72"/>
      <c r="AT113" s="72"/>
      <c r="AU113" s="72"/>
      <c r="AV113" s="72"/>
      <c r="AW113" s="72"/>
      <c r="AX113" s="72"/>
      <c r="AY113" s="72"/>
      <c r="AZ113" s="72"/>
      <c r="BA113" s="72"/>
      <c r="BB113" s="72"/>
      <c r="BC113" s="72"/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</row>
    <row r="114" spans="20:65" s="73" customFormat="1" x14ac:dyDescent="0.2"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  <c r="AF114" s="72"/>
      <c r="AG114" s="72"/>
      <c r="AH114" s="72"/>
      <c r="AI114" s="72"/>
      <c r="AJ114" s="72"/>
      <c r="AK114" s="72"/>
      <c r="AL114" s="72"/>
      <c r="AM114" s="72"/>
      <c r="AN114" s="72"/>
      <c r="AO114" s="72"/>
      <c r="AP114" s="72"/>
      <c r="AQ114" s="72"/>
      <c r="AR114" s="72"/>
      <c r="AS114" s="72"/>
      <c r="AT114" s="72"/>
      <c r="AU114" s="72"/>
      <c r="AV114" s="72"/>
      <c r="AW114" s="72"/>
      <c r="AX114" s="72"/>
      <c r="AY114" s="72"/>
      <c r="AZ114" s="72"/>
      <c r="BA114" s="72"/>
      <c r="BB114" s="72"/>
      <c r="BC114" s="72"/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</row>
    <row r="115" spans="20:65" s="73" customFormat="1" x14ac:dyDescent="0.2"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  <c r="AF115" s="72"/>
      <c r="AG115" s="72"/>
      <c r="AH115" s="72"/>
      <c r="AI115" s="72"/>
      <c r="AJ115" s="72"/>
      <c r="AK115" s="72"/>
      <c r="AL115" s="72"/>
      <c r="AM115" s="72"/>
      <c r="AN115" s="72"/>
      <c r="AO115" s="72"/>
      <c r="AP115" s="72"/>
      <c r="AQ115" s="72"/>
      <c r="AR115" s="72"/>
      <c r="AS115" s="72"/>
      <c r="AT115" s="72"/>
      <c r="AU115" s="72"/>
      <c r="AV115" s="72"/>
      <c r="AW115" s="72"/>
      <c r="AX115" s="72"/>
      <c r="AY115" s="72"/>
      <c r="AZ115" s="72"/>
      <c r="BA115" s="72"/>
      <c r="BB115" s="72"/>
      <c r="BC115" s="72"/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</row>
    <row r="116" spans="20:65" s="73" customFormat="1" x14ac:dyDescent="0.2"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72"/>
      <c r="AO116" s="72"/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2"/>
      <c r="BB116" s="72"/>
      <c r="BC116" s="72"/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</row>
    <row r="117" spans="20:65" s="73" customFormat="1" x14ac:dyDescent="0.2"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72"/>
      <c r="AO117" s="72"/>
      <c r="AP117" s="7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/>
      <c r="BB117" s="72"/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</row>
    <row r="118" spans="20:65" s="73" customFormat="1" x14ac:dyDescent="0.2"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/>
      <c r="BB118" s="72"/>
      <c r="BC118" s="72"/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</row>
    <row r="119" spans="20:65" s="73" customFormat="1" x14ac:dyDescent="0.2"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72"/>
      <c r="AO119" s="72"/>
      <c r="AP119" s="7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/>
      <c r="BB119" s="72"/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</row>
    <row r="120" spans="20:65" s="73" customFormat="1" x14ac:dyDescent="0.2"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72"/>
      <c r="AO120" s="72"/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/>
      <c r="BB120" s="72"/>
      <c r="BC120" s="72"/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</row>
    <row r="121" spans="20:65" s="73" customFormat="1" x14ac:dyDescent="0.2"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72"/>
      <c r="AO121" s="72"/>
      <c r="AP121" s="72"/>
      <c r="AQ121" s="72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/>
      <c r="BB121" s="72"/>
      <c r="BC121" s="72"/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</row>
    <row r="122" spans="20:65" s="73" customFormat="1" x14ac:dyDescent="0.2"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</row>
    <row r="123" spans="20:65" s="73" customFormat="1" x14ac:dyDescent="0.2"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72"/>
      <c r="AO123" s="72"/>
      <c r="AP123" s="72"/>
      <c r="AQ123" s="72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/>
      <c r="BB123" s="72"/>
      <c r="BC123" s="72"/>
      <c r="BD123" s="72"/>
      <c r="BE123" s="72"/>
      <c r="BF123" s="72"/>
      <c r="BG123" s="72"/>
      <c r="BH123" s="72"/>
      <c r="BI123" s="72"/>
      <c r="BJ123" s="72"/>
      <c r="BK123" s="72"/>
      <c r="BL123" s="72"/>
      <c r="BM123" s="72"/>
    </row>
    <row r="124" spans="20:65" s="73" customFormat="1" x14ac:dyDescent="0.2"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O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</row>
    <row r="125" spans="20:65" s="73" customFormat="1" x14ac:dyDescent="0.2"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72"/>
      <c r="AO125" s="72"/>
      <c r="AP125" s="72"/>
      <c r="AQ125" s="72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/>
      <c r="BB125" s="72"/>
      <c r="BC125" s="72"/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</row>
    <row r="126" spans="20:65" s="73" customFormat="1" x14ac:dyDescent="0.2"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72"/>
      <c r="AO126" s="72"/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/>
      <c r="BB126" s="72"/>
      <c r="BC126" s="72"/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</row>
    <row r="127" spans="20:65" s="73" customFormat="1" x14ac:dyDescent="0.2"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72"/>
      <c r="AO127" s="72"/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/>
      <c r="BB127" s="72"/>
      <c r="BC127" s="72"/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</row>
    <row r="128" spans="20:65" s="73" customFormat="1" x14ac:dyDescent="0.2"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72"/>
      <c r="AO128" s="72"/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/>
      <c r="BB128" s="72"/>
      <c r="BC128" s="72"/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</row>
    <row r="129" spans="20:65" s="73" customFormat="1" x14ac:dyDescent="0.2"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72"/>
      <c r="AO129" s="72"/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/>
      <c r="BB129" s="72"/>
      <c r="BC129" s="72"/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</row>
    <row r="130" spans="20:65" s="73" customFormat="1" x14ac:dyDescent="0.2"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/>
      <c r="BB130" s="72"/>
      <c r="BC130" s="72"/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</row>
    <row r="131" spans="20:65" s="73" customFormat="1" x14ac:dyDescent="0.2"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72"/>
      <c r="AO131" s="72"/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/>
      <c r="BB131" s="72"/>
      <c r="BC131" s="72"/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</row>
    <row r="132" spans="20:65" s="73" customFormat="1" x14ac:dyDescent="0.2"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72"/>
      <c r="AO132" s="72"/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/>
      <c r="BB132" s="72"/>
      <c r="BC132" s="72"/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</row>
    <row r="133" spans="20:65" s="73" customFormat="1" x14ac:dyDescent="0.2"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  <c r="AF133" s="72"/>
      <c r="AG133" s="72"/>
      <c r="AH133" s="72"/>
      <c r="AI133" s="72"/>
      <c r="AJ133" s="72"/>
      <c r="AK133" s="72"/>
      <c r="AL133" s="72"/>
      <c r="AM133" s="72"/>
      <c r="AN133" s="72"/>
      <c r="AO133" s="72"/>
      <c r="AP133" s="72"/>
      <c r="AQ133" s="72"/>
      <c r="AR133" s="72"/>
      <c r="AS133" s="72"/>
      <c r="AT133" s="72"/>
      <c r="AU133" s="72"/>
      <c r="AV133" s="72"/>
      <c r="AW133" s="72"/>
      <c r="AX133" s="72"/>
      <c r="AY133" s="72"/>
      <c r="AZ133" s="72"/>
      <c r="BA133" s="72"/>
      <c r="BB133" s="72"/>
      <c r="BC133" s="72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</row>
    <row r="134" spans="20:65" s="73" customFormat="1" x14ac:dyDescent="0.2"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72"/>
      <c r="AO134" s="72"/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/>
      <c r="BB134" s="72"/>
      <c r="BC134" s="7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</row>
    <row r="135" spans="20:65" s="73" customFormat="1" x14ac:dyDescent="0.2"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</row>
    <row r="136" spans="20:65" s="73" customFormat="1" x14ac:dyDescent="0.2"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72"/>
      <c r="AO136" s="72"/>
      <c r="AP136" s="72"/>
      <c r="AQ136" s="72"/>
      <c r="AR136" s="72"/>
      <c r="AS136" s="72"/>
      <c r="AT136" s="72"/>
      <c r="AU136" s="72"/>
      <c r="AV136" s="72"/>
      <c r="AW136" s="72"/>
      <c r="AX136" s="72"/>
      <c r="AY136" s="72"/>
      <c r="AZ136" s="72"/>
      <c r="BA136" s="72"/>
      <c r="BB136" s="72"/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</row>
    <row r="137" spans="20:65" s="73" customFormat="1" x14ac:dyDescent="0.2"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72"/>
      <c r="AO137" s="72"/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/>
      <c r="BB137" s="72"/>
      <c r="BC137" s="72"/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</row>
    <row r="138" spans="20:65" s="73" customFormat="1" x14ac:dyDescent="0.2"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</row>
    <row r="139" spans="20:65" s="73" customFormat="1" x14ac:dyDescent="0.2"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</row>
    <row r="140" spans="20:65" s="73" customFormat="1" x14ac:dyDescent="0.2"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72"/>
      <c r="AO140" s="72"/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/>
      <c r="BB140" s="72"/>
      <c r="BC140" s="72"/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</row>
    <row r="141" spans="20:65" s="73" customFormat="1" x14ac:dyDescent="0.2"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</row>
    <row r="142" spans="20:65" s="73" customFormat="1" x14ac:dyDescent="0.2"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</row>
    <row r="143" spans="20:65" s="73" customFormat="1" x14ac:dyDescent="0.2"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72"/>
      <c r="AO143" s="72"/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/>
      <c r="BB143" s="72"/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</row>
    <row r="144" spans="20:65" s="73" customFormat="1" x14ac:dyDescent="0.2"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72"/>
      <c r="AO144" s="72"/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/>
      <c r="BB144" s="72"/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</row>
    <row r="145" spans="20:65" s="73" customFormat="1" x14ac:dyDescent="0.2"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72"/>
      <c r="AO145" s="72"/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/>
      <c r="BB145" s="72"/>
      <c r="BC145" s="72"/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</row>
    <row r="146" spans="20:65" s="73" customFormat="1" x14ac:dyDescent="0.2"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</row>
    <row r="147" spans="20:65" s="73" customFormat="1" x14ac:dyDescent="0.2"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72"/>
      <c r="AO147" s="72"/>
      <c r="AP147" s="72"/>
      <c r="AQ147" s="72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/>
      <c r="BB147" s="72"/>
      <c r="BC147" s="72"/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</row>
    <row r="148" spans="20:65" s="73" customFormat="1" x14ac:dyDescent="0.2"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2"/>
      <c r="AN148" s="72"/>
      <c r="AO148" s="72"/>
      <c r="AP148" s="72"/>
      <c r="AQ148" s="72"/>
      <c r="AR148" s="72"/>
      <c r="AS148" s="72"/>
      <c r="AT148" s="72"/>
      <c r="AU148" s="72"/>
      <c r="AV148" s="72"/>
      <c r="AW148" s="72"/>
      <c r="AX148" s="72"/>
      <c r="AY148" s="72"/>
      <c r="AZ148" s="72"/>
      <c r="BA148" s="72"/>
      <c r="BB148" s="72"/>
      <c r="BC148" s="72"/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</row>
    <row r="149" spans="20:65" s="73" customFormat="1" x14ac:dyDescent="0.2"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2"/>
      <c r="AN149" s="72"/>
      <c r="AO149" s="72"/>
      <c r="AP149" s="72"/>
      <c r="AQ149" s="72"/>
      <c r="AR149" s="72"/>
      <c r="AS149" s="72"/>
      <c r="AT149" s="72"/>
      <c r="AU149" s="72"/>
      <c r="AV149" s="72"/>
      <c r="AW149" s="72"/>
      <c r="AX149" s="72"/>
      <c r="AY149" s="72"/>
      <c r="AZ149" s="72"/>
      <c r="BA149" s="72"/>
      <c r="BB149" s="72"/>
      <c r="BC149" s="72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</row>
    <row r="150" spans="20:65" s="73" customFormat="1" x14ac:dyDescent="0.2"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  <c r="AF150" s="72"/>
      <c r="AG150" s="72"/>
      <c r="AH150" s="72"/>
      <c r="AI150" s="72"/>
      <c r="AJ150" s="72"/>
      <c r="AK150" s="72"/>
      <c r="AL150" s="72"/>
      <c r="AM150" s="72"/>
      <c r="AN150" s="72"/>
      <c r="AO150" s="72"/>
      <c r="AP150" s="72"/>
      <c r="AQ150" s="72"/>
      <c r="AR150" s="72"/>
      <c r="AS150" s="72"/>
      <c r="AT150" s="72"/>
      <c r="AU150" s="72"/>
      <c r="AV150" s="72"/>
      <c r="AW150" s="72"/>
      <c r="AX150" s="72"/>
      <c r="AY150" s="72"/>
      <c r="AZ150" s="72"/>
      <c r="BA150" s="72"/>
      <c r="BB150" s="72"/>
      <c r="BC150" s="72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</row>
    <row r="151" spans="20:65" s="73" customFormat="1" x14ac:dyDescent="0.2"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2"/>
      <c r="AN151" s="72"/>
      <c r="AO151" s="72"/>
      <c r="AP151" s="72"/>
      <c r="AQ151" s="72"/>
      <c r="AR151" s="72"/>
      <c r="AS151" s="72"/>
      <c r="AT151" s="72"/>
      <c r="AU151" s="72"/>
      <c r="AV151" s="72"/>
      <c r="AW151" s="72"/>
      <c r="AX151" s="72"/>
      <c r="AY151" s="72"/>
      <c r="AZ151" s="72"/>
      <c r="BA151" s="72"/>
      <c r="BB151" s="72"/>
      <c r="BC151" s="72"/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</row>
    <row r="152" spans="20:65" s="73" customFormat="1" x14ac:dyDescent="0.2"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2"/>
      <c r="AN152" s="72"/>
      <c r="AO152" s="72"/>
      <c r="AP152" s="72"/>
      <c r="AQ152" s="72"/>
      <c r="AR152" s="72"/>
      <c r="AS152" s="72"/>
      <c r="AT152" s="72"/>
      <c r="AU152" s="72"/>
      <c r="AV152" s="72"/>
      <c r="AW152" s="72"/>
      <c r="AX152" s="72"/>
      <c r="AY152" s="72"/>
      <c r="AZ152" s="72"/>
      <c r="BA152" s="72"/>
      <c r="BB152" s="72"/>
      <c r="BC152" s="72"/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</row>
    <row r="153" spans="20:65" s="73" customFormat="1" x14ac:dyDescent="0.2"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2"/>
      <c r="AN153" s="72"/>
      <c r="AO153" s="72"/>
      <c r="AP153" s="72"/>
      <c r="AQ153" s="72"/>
      <c r="AR153" s="72"/>
      <c r="AS153" s="72"/>
      <c r="AT153" s="72"/>
      <c r="AU153" s="72"/>
      <c r="AV153" s="72"/>
      <c r="AW153" s="72"/>
      <c r="AX153" s="72"/>
      <c r="AY153" s="72"/>
      <c r="AZ153" s="72"/>
      <c r="BA153" s="72"/>
      <c r="BB153" s="72"/>
      <c r="BC153" s="72"/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</row>
    <row r="154" spans="20:65" s="73" customFormat="1" x14ac:dyDescent="0.2"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2"/>
      <c r="AN154" s="72"/>
      <c r="AO154" s="72"/>
      <c r="AP154" s="72"/>
      <c r="AQ154" s="72"/>
      <c r="AR154" s="72"/>
      <c r="AS154" s="72"/>
      <c r="AT154" s="72"/>
      <c r="AU154" s="72"/>
      <c r="AV154" s="72"/>
      <c r="AW154" s="72"/>
      <c r="AX154" s="72"/>
      <c r="AY154" s="72"/>
      <c r="AZ154" s="72"/>
      <c r="BA154" s="72"/>
      <c r="BB154" s="72"/>
      <c r="BC154" s="72"/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</row>
    <row r="155" spans="20:65" s="73" customFormat="1" x14ac:dyDescent="0.2"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</row>
    <row r="156" spans="20:65" s="73" customFormat="1" x14ac:dyDescent="0.2"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</row>
    <row r="157" spans="20:65" s="73" customFormat="1" x14ac:dyDescent="0.2"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2"/>
      <c r="AN157" s="72"/>
      <c r="AO157" s="72"/>
      <c r="AP157" s="72"/>
      <c r="AQ157" s="72"/>
      <c r="AR157" s="72"/>
      <c r="AS157" s="72"/>
      <c r="AT157" s="72"/>
      <c r="AU157" s="72"/>
      <c r="AV157" s="72"/>
      <c r="AW157" s="72"/>
      <c r="AX157" s="72"/>
      <c r="AY157" s="72"/>
      <c r="AZ157" s="72"/>
      <c r="BA157" s="72"/>
      <c r="BB157" s="72"/>
      <c r="BC157" s="72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</row>
    <row r="158" spans="20:65" s="73" customFormat="1" x14ac:dyDescent="0.2"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72"/>
      <c r="AS158" s="72"/>
      <c r="AT158" s="72"/>
      <c r="AU158" s="72"/>
      <c r="AV158" s="72"/>
      <c r="AW158" s="72"/>
      <c r="AX158" s="72"/>
      <c r="AY158" s="72"/>
      <c r="AZ158" s="72"/>
      <c r="BA158" s="72"/>
      <c r="BB158" s="72"/>
      <c r="BC158" s="72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</row>
    <row r="159" spans="20:65" s="73" customFormat="1" x14ac:dyDescent="0.2"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72"/>
      <c r="AS159" s="72"/>
      <c r="AT159" s="72"/>
      <c r="AU159" s="72"/>
      <c r="AV159" s="72"/>
      <c r="AW159" s="72"/>
      <c r="AX159" s="72"/>
      <c r="AY159" s="72"/>
      <c r="AZ159" s="72"/>
      <c r="BA159" s="72"/>
      <c r="BB159" s="72"/>
      <c r="BC159" s="72"/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</row>
    <row r="160" spans="20:65" s="73" customFormat="1" x14ac:dyDescent="0.2"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</row>
    <row r="161" spans="20:65" s="73" customFormat="1" x14ac:dyDescent="0.2"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2"/>
      <c r="AN161" s="72"/>
      <c r="AO161" s="72"/>
      <c r="AP161" s="72"/>
      <c r="AQ161" s="72"/>
      <c r="AR161" s="72"/>
      <c r="AS161" s="72"/>
      <c r="AT161" s="72"/>
      <c r="AU161" s="72"/>
      <c r="AV161" s="72"/>
      <c r="AW161" s="72"/>
      <c r="AX161" s="72"/>
      <c r="AY161" s="72"/>
      <c r="AZ161" s="72"/>
      <c r="BA161" s="72"/>
      <c r="BB161" s="72"/>
      <c r="BC161" s="72"/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</row>
    <row r="162" spans="20:65" s="73" customFormat="1" x14ac:dyDescent="0.2"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2"/>
      <c r="AN162" s="72"/>
      <c r="AO162" s="72"/>
      <c r="AP162" s="72"/>
      <c r="AQ162" s="72"/>
      <c r="AR162" s="72"/>
      <c r="AS162" s="72"/>
      <c r="AT162" s="72"/>
      <c r="AU162" s="72"/>
      <c r="AV162" s="72"/>
      <c r="AW162" s="72"/>
      <c r="AX162" s="72"/>
      <c r="AY162" s="72"/>
      <c r="AZ162" s="72"/>
      <c r="BA162" s="72"/>
      <c r="BB162" s="72"/>
      <c r="BC162" s="72"/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</row>
    <row r="163" spans="20:65" s="73" customFormat="1" x14ac:dyDescent="0.2"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2"/>
      <c r="AN163" s="72"/>
      <c r="AO163" s="72"/>
      <c r="AP163" s="72"/>
      <c r="AQ163" s="72"/>
      <c r="AR163" s="72"/>
      <c r="AS163" s="72"/>
      <c r="AT163" s="72"/>
      <c r="AU163" s="72"/>
      <c r="AV163" s="72"/>
      <c r="AW163" s="72"/>
      <c r="AX163" s="72"/>
      <c r="AY163" s="72"/>
      <c r="AZ163" s="72"/>
      <c r="BA163" s="72"/>
      <c r="BB163" s="72"/>
      <c r="BC163" s="72"/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</row>
    <row r="164" spans="20:65" s="73" customFormat="1" x14ac:dyDescent="0.2"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2"/>
      <c r="AN164" s="72"/>
      <c r="AO164" s="72"/>
      <c r="AP164" s="72"/>
      <c r="AQ164" s="72"/>
      <c r="AR164" s="72"/>
      <c r="AS164" s="72"/>
      <c r="AT164" s="72"/>
      <c r="AU164" s="72"/>
      <c r="AV164" s="72"/>
      <c r="AW164" s="72"/>
      <c r="AX164" s="72"/>
      <c r="AY164" s="72"/>
      <c r="AZ164" s="72"/>
      <c r="BA164" s="72"/>
      <c r="BB164" s="72"/>
      <c r="BC164" s="72"/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</row>
    <row r="165" spans="20:65" s="73" customFormat="1" x14ac:dyDescent="0.2"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  <c r="AF165" s="72"/>
      <c r="AG165" s="72"/>
      <c r="AH165" s="72"/>
      <c r="AI165" s="72"/>
      <c r="AJ165" s="72"/>
      <c r="AK165" s="72"/>
      <c r="AL165" s="72"/>
      <c r="AM165" s="72"/>
      <c r="AN165" s="72"/>
      <c r="AO165" s="72"/>
      <c r="AP165" s="72"/>
      <c r="AQ165" s="72"/>
      <c r="AR165" s="72"/>
      <c r="AS165" s="72"/>
      <c r="AT165" s="72"/>
      <c r="AU165" s="72"/>
      <c r="AV165" s="72"/>
      <c r="AW165" s="72"/>
      <c r="AX165" s="72"/>
      <c r="AY165" s="72"/>
      <c r="AZ165" s="72"/>
      <c r="BA165" s="72"/>
      <c r="BB165" s="72"/>
      <c r="BC165" s="72"/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</row>
    <row r="166" spans="20:65" s="73" customFormat="1" x14ac:dyDescent="0.2"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72"/>
      <c r="AO166" s="72"/>
      <c r="AP166" s="72"/>
      <c r="AQ166" s="72"/>
      <c r="AR166" s="72"/>
      <c r="AS166" s="72"/>
      <c r="AT166" s="72"/>
      <c r="AU166" s="72"/>
      <c r="AV166" s="72"/>
      <c r="AW166" s="72"/>
      <c r="AX166" s="72"/>
      <c r="AY166" s="72"/>
      <c r="AZ166" s="72"/>
      <c r="BA166" s="72"/>
      <c r="BB166" s="72"/>
      <c r="BC166" s="72"/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</row>
    <row r="167" spans="20:65" s="73" customFormat="1" x14ac:dyDescent="0.2"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72"/>
      <c r="AO167" s="72"/>
      <c r="AP167" s="72"/>
      <c r="AQ167" s="72"/>
      <c r="AR167" s="72"/>
      <c r="AS167" s="72"/>
      <c r="AT167" s="72"/>
      <c r="AU167" s="72"/>
      <c r="AV167" s="72"/>
      <c r="AW167" s="72"/>
      <c r="AX167" s="72"/>
      <c r="AY167" s="72"/>
      <c r="AZ167" s="72"/>
      <c r="BA167" s="72"/>
      <c r="BB167" s="72"/>
      <c r="BC167" s="72"/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</row>
    <row r="168" spans="20:65" s="73" customFormat="1" x14ac:dyDescent="0.2"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72"/>
      <c r="AO168" s="72"/>
      <c r="AP168" s="72"/>
      <c r="AQ168" s="72"/>
      <c r="AR168" s="72"/>
      <c r="AS168" s="72"/>
      <c r="AT168" s="72"/>
      <c r="AU168" s="72"/>
      <c r="AV168" s="72"/>
      <c r="AW168" s="72"/>
      <c r="AX168" s="72"/>
      <c r="AY168" s="72"/>
      <c r="AZ168" s="72"/>
      <c r="BA168" s="72"/>
      <c r="BB168" s="72"/>
      <c r="BC168" s="72"/>
      <c r="BD168" s="72"/>
      <c r="BE168" s="72"/>
      <c r="BF168" s="72"/>
      <c r="BG168" s="72"/>
      <c r="BH168" s="72"/>
      <c r="BI168" s="72"/>
      <c r="BJ168" s="72"/>
      <c r="BK168" s="72"/>
      <c r="BL168" s="72"/>
      <c r="BM168" s="72"/>
    </row>
    <row r="169" spans="20:65" s="73" customFormat="1" x14ac:dyDescent="0.2"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</row>
    <row r="170" spans="20:65" s="73" customFormat="1" x14ac:dyDescent="0.2"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</row>
    <row r="171" spans="20:65" s="73" customFormat="1" x14ac:dyDescent="0.2"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72"/>
      <c r="AO171" s="72"/>
      <c r="AP171" s="72"/>
      <c r="AQ171" s="72"/>
      <c r="AR171" s="72"/>
      <c r="AS171" s="72"/>
      <c r="AT171" s="72"/>
      <c r="AU171" s="72"/>
      <c r="AV171" s="72"/>
      <c r="AW171" s="72"/>
      <c r="AX171" s="72"/>
      <c r="AY171" s="72"/>
      <c r="AZ171" s="72"/>
      <c r="BA171" s="72"/>
      <c r="BB171" s="72"/>
      <c r="BC171" s="72"/>
      <c r="BD171" s="72"/>
      <c r="BE171" s="72"/>
      <c r="BF171" s="72"/>
      <c r="BG171" s="72"/>
      <c r="BH171" s="72"/>
      <c r="BI171" s="72"/>
      <c r="BJ171" s="72"/>
      <c r="BK171" s="72"/>
      <c r="BL171" s="72"/>
      <c r="BM171" s="72"/>
    </row>
    <row r="172" spans="20:65" s="73" customFormat="1" x14ac:dyDescent="0.2"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72"/>
      <c r="AO172" s="72"/>
      <c r="AP172" s="72"/>
      <c r="AQ172" s="72"/>
      <c r="AR172" s="72"/>
      <c r="AS172" s="72"/>
      <c r="AT172" s="72"/>
      <c r="AU172" s="72"/>
      <c r="AV172" s="72"/>
      <c r="AW172" s="72"/>
      <c r="AX172" s="72"/>
      <c r="AY172" s="72"/>
      <c r="AZ172" s="72"/>
      <c r="BA172" s="72"/>
      <c r="BB172" s="72"/>
      <c r="BC172" s="72"/>
      <c r="BD172" s="72"/>
      <c r="BE172" s="72"/>
      <c r="BF172" s="72"/>
      <c r="BG172" s="72"/>
      <c r="BH172" s="72"/>
      <c r="BI172" s="72"/>
      <c r="BJ172" s="72"/>
      <c r="BK172" s="72"/>
      <c r="BL172" s="72"/>
      <c r="BM172" s="72"/>
    </row>
    <row r="173" spans="20:65" s="73" customFormat="1" x14ac:dyDescent="0.2"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72"/>
      <c r="AO173" s="72"/>
      <c r="AP173" s="72"/>
      <c r="AQ173" s="72"/>
      <c r="AR173" s="72"/>
      <c r="AS173" s="72"/>
      <c r="AT173" s="72"/>
      <c r="AU173" s="72"/>
      <c r="AV173" s="72"/>
      <c r="AW173" s="72"/>
      <c r="AX173" s="72"/>
      <c r="AY173" s="72"/>
      <c r="AZ173" s="72"/>
      <c r="BA173" s="72"/>
      <c r="BB173" s="72"/>
      <c r="BC173" s="72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</row>
    <row r="174" spans="20:65" s="73" customFormat="1" x14ac:dyDescent="0.2"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</row>
    <row r="175" spans="20:65" s="73" customFormat="1" x14ac:dyDescent="0.2"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</row>
    <row r="176" spans="20:65" s="73" customFormat="1" x14ac:dyDescent="0.2"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</row>
    <row r="177" spans="20:65" s="73" customFormat="1" x14ac:dyDescent="0.2"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</row>
    <row r="178" spans="20:65" s="73" customFormat="1" x14ac:dyDescent="0.2"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</row>
    <row r="179" spans="20:65" s="73" customFormat="1" x14ac:dyDescent="0.2"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</row>
    <row r="180" spans="20:65" s="73" customFormat="1" x14ac:dyDescent="0.2"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</row>
    <row r="181" spans="20:65" s="73" customFormat="1" x14ac:dyDescent="0.2"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</row>
    <row r="182" spans="20:65" s="73" customFormat="1" x14ac:dyDescent="0.2"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</row>
    <row r="183" spans="20:65" s="73" customFormat="1" x14ac:dyDescent="0.2"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72"/>
      <c r="AO183" s="72"/>
      <c r="AP183" s="72"/>
      <c r="AQ183" s="72"/>
      <c r="AR183" s="72"/>
      <c r="AS183" s="72"/>
      <c r="AT183" s="72"/>
      <c r="AU183" s="72"/>
      <c r="AV183" s="72"/>
      <c r="AW183" s="72"/>
      <c r="AX183" s="72"/>
      <c r="AY183" s="72"/>
      <c r="AZ183" s="72"/>
      <c r="BA183" s="72"/>
      <c r="BB183" s="72"/>
      <c r="BC183" s="72"/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</row>
    <row r="184" spans="20:65" s="73" customFormat="1" x14ac:dyDescent="0.2"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</row>
    <row r="185" spans="20:65" s="73" customFormat="1" x14ac:dyDescent="0.2"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</row>
    <row r="186" spans="20:65" s="73" customFormat="1" x14ac:dyDescent="0.2"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</row>
    <row r="187" spans="20:65" s="73" customFormat="1" x14ac:dyDescent="0.2"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72"/>
      <c r="AO187" s="72"/>
      <c r="AP187" s="72"/>
      <c r="AQ187" s="72"/>
      <c r="AR187" s="72"/>
      <c r="AS187" s="72"/>
      <c r="AT187" s="72"/>
      <c r="AU187" s="72"/>
      <c r="AV187" s="72"/>
      <c r="AW187" s="72"/>
      <c r="AX187" s="72"/>
      <c r="AY187" s="72"/>
      <c r="AZ187" s="72"/>
      <c r="BA187" s="72"/>
      <c r="BB187" s="72"/>
      <c r="BC187" s="72"/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</row>
    <row r="188" spans="20:65" s="73" customFormat="1" x14ac:dyDescent="0.2"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72"/>
      <c r="AO188" s="72"/>
      <c r="AP188" s="72"/>
      <c r="AQ188" s="72"/>
      <c r="AR188" s="72"/>
      <c r="AS188" s="72"/>
      <c r="AT188" s="72"/>
      <c r="AU188" s="72"/>
      <c r="AV188" s="72"/>
      <c r="AW188" s="72"/>
      <c r="AX188" s="72"/>
      <c r="AY188" s="72"/>
      <c r="AZ188" s="72"/>
      <c r="BA188" s="72"/>
      <c r="BB188" s="72"/>
      <c r="BC188" s="72"/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</row>
    <row r="189" spans="20:65" s="73" customFormat="1" x14ac:dyDescent="0.2"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72"/>
      <c r="AO189" s="72"/>
      <c r="AP189" s="72"/>
      <c r="AQ189" s="72"/>
      <c r="AR189" s="72"/>
      <c r="AS189" s="72"/>
      <c r="AT189" s="72"/>
      <c r="AU189" s="72"/>
      <c r="AV189" s="72"/>
      <c r="AW189" s="72"/>
      <c r="AX189" s="72"/>
      <c r="AY189" s="72"/>
      <c r="AZ189" s="72"/>
      <c r="BA189" s="72"/>
      <c r="BB189" s="72"/>
      <c r="BC189" s="72"/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</row>
    <row r="190" spans="20:65" s="73" customFormat="1" x14ac:dyDescent="0.2"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72"/>
      <c r="AO190" s="72"/>
      <c r="AP190" s="72"/>
      <c r="AQ190" s="72"/>
      <c r="AR190" s="72"/>
      <c r="AS190" s="72"/>
      <c r="AT190" s="72"/>
      <c r="AU190" s="72"/>
      <c r="AV190" s="72"/>
      <c r="AW190" s="72"/>
      <c r="AX190" s="72"/>
      <c r="AY190" s="72"/>
      <c r="AZ190" s="72"/>
      <c r="BA190" s="72"/>
      <c r="BB190" s="72"/>
      <c r="BC190" s="72"/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</row>
    <row r="191" spans="20:65" s="73" customFormat="1" x14ac:dyDescent="0.2"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72"/>
      <c r="AO191" s="72"/>
      <c r="AP191" s="72"/>
      <c r="AQ191" s="72"/>
      <c r="AR191" s="72"/>
      <c r="AS191" s="72"/>
      <c r="AT191" s="72"/>
      <c r="AU191" s="72"/>
      <c r="AV191" s="72"/>
      <c r="AW191" s="72"/>
      <c r="AX191" s="72"/>
      <c r="AY191" s="72"/>
      <c r="AZ191" s="72"/>
      <c r="BA191" s="72"/>
      <c r="BB191" s="72"/>
      <c r="BC191" s="72"/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</row>
    <row r="192" spans="20:65" s="73" customFormat="1" x14ac:dyDescent="0.2"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72"/>
      <c r="AO192" s="72"/>
      <c r="AP192" s="72"/>
      <c r="AQ192" s="72"/>
      <c r="AR192" s="72"/>
      <c r="AS192" s="72"/>
      <c r="AT192" s="72"/>
      <c r="AU192" s="72"/>
      <c r="AV192" s="72"/>
      <c r="AW192" s="72"/>
      <c r="AX192" s="72"/>
      <c r="AY192" s="72"/>
      <c r="AZ192" s="72"/>
      <c r="BA192" s="72"/>
      <c r="BB192" s="72"/>
      <c r="BC192" s="72"/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</row>
    <row r="193" spans="20:65" s="73" customFormat="1" x14ac:dyDescent="0.2"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72"/>
      <c r="AO193" s="72"/>
      <c r="AP193" s="72"/>
      <c r="AQ193" s="72"/>
      <c r="AR193" s="72"/>
      <c r="AS193" s="72"/>
      <c r="AT193" s="72"/>
      <c r="AU193" s="72"/>
      <c r="AV193" s="72"/>
      <c r="AW193" s="72"/>
      <c r="AX193" s="72"/>
      <c r="AY193" s="72"/>
      <c r="AZ193" s="72"/>
      <c r="BA193" s="72"/>
      <c r="BB193" s="72"/>
      <c r="BC193" s="72"/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</row>
    <row r="194" spans="20:65" s="73" customFormat="1" x14ac:dyDescent="0.2"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72"/>
      <c r="AS194" s="72"/>
      <c r="AT194" s="72"/>
      <c r="AU194" s="72"/>
      <c r="AV194" s="72"/>
      <c r="AW194" s="72"/>
      <c r="AX194" s="72"/>
      <c r="AY194" s="72"/>
      <c r="AZ194" s="72"/>
      <c r="BA194" s="72"/>
      <c r="BB194" s="72"/>
      <c r="BC194" s="72"/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</row>
    <row r="195" spans="20:65" s="73" customFormat="1" x14ac:dyDescent="0.2"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72"/>
      <c r="AO195" s="72"/>
      <c r="AP195" s="72"/>
      <c r="AQ195" s="72"/>
      <c r="AR195" s="72"/>
      <c r="AS195" s="72"/>
      <c r="AT195" s="72"/>
      <c r="AU195" s="72"/>
      <c r="AV195" s="72"/>
      <c r="AW195" s="72"/>
      <c r="AX195" s="72"/>
      <c r="AY195" s="72"/>
      <c r="AZ195" s="72"/>
      <c r="BA195" s="72"/>
      <c r="BB195" s="72"/>
      <c r="BC195" s="72"/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</row>
    <row r="196" spans="20:65" s="73" customFormat="1" x14ac:dyDescent="0.2"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72"/>
      <c r="AO196" s="72"/>
      <c r="AP196" s="72"/>
      <c r="AQ196" s="72"/>
      <c r="AR196" s="72"/>
      <c r="AS196" s="72"/>
      <c r="AT196" s="72"/>
      <c r="AU196" s="72"/>
      <c r="AV196" s="72"/>
      <c r="AW196" s="72"/>
      <c r="AX196" s="72"/>
      <c r="AY196" s="72"/>
      <c r="AZ196" s="72"/>
      <c r="BA196" s="72"/>
      <c r="BB196" s="72"/>
      <c r="BC196" s="72"/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</row>
    <row r="197" spans="20:65" s="73" customFormat="1" x14ac:dyDescent="0.2"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72"/>
      <c r="AO197" s="72"/>
      <c r="AP197" s="72"/>
      <c r="AQ197" s="72"/>
      <c r="AR197" s="72"/>
      <c r="AS197" s="72"/>
      <c r="AT197" s="72"/>
      <c r="AU197" s="72"/>
      <c r="AV197" s="72"/>
      <c r="AW197" s="72"/>
      <c r="AX197" s="72"/>
      <c r="AY197" s="72"/>
      <c r="AZ197" s="72"/>
      <c r="BA197" s="72"/>
      <c r="BB197" s="72"/>
      <c r="BC197" s="72"/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</row>
    <row r="198" spans="20:65" s="73" customFormat="1" x14ac:dyDescent="0.2"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</row>
    <row r="199" spans="20:65" s="73" customFormat="1" x14ac:dyDescent="0.2"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72"/>
      <c r="AO199" s="72"/>
      <c r="AP199" s="72"/>
      <c r="AQ199" s="72"/>
      <c r="AR199" s="72"/>
      <c r="AS199" s="72"/>
      <c r="AT199" s="72"/>
      <c r="AU199" s="72"/>
      <c r="AV199" s="72"/>
      <c r="AW199" s="72"/>
      <c r="AX199" s="72"/>
      <c r="AY199" s="72"/>
      <c r="AZ199" s="72"/>
      <c r="BA199" s="72"/>
      <c r="BB199" s="72"/>
      <c r="BC199" s="72"/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</row>
    <row r="200" spans="20:65" s="73" customFormat="1" x14ac:dyDescent="0.2"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72"/>
      <c r="AO200" s="72"/>
      <c r="AP200" s="72"/>
      <c r="AQ200" s="72"/>
      <c r="AR200" s="72"/>
      <c r="AS200" s="72"/>
      <c r="AT200" s="72"/>
      <c r="AU200" s="72"/>
      <c r="AV200" s="72"/>
      <c r="AW200" s="72"/>
      <c r="AX200" s="72"/>
      <c r="AY200" s="72"/>
      <c r="AZ200" s="72"/>
      <c r="BA200" s="72"/>
      <c r="BB200" s="72"/>
      <c r="BC200" s="72"/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</row>
    <row r="201" spans="20:65" s="73" customFormat="1" x14ac:dyDescent="0.2"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72"/>
      <c r="AO201" s="72"/>
      <c r="AP201" s="72"/>
      <c r="AQ201" s="72"/>
      <c r="AR201" s="72"/>
      <c r="AS201" s="72"/>
      <c r="AT201" s="72"/>
      <c r="AU201" s="72"/>
      <c r="AV201" s="72"/>
      <c r="AW201" s="72"/>
      <c r="AX201" s="72"/>
      <c r="AY201" s="72"/>
      <c r="AZ201" s="72"/>
      <c r="BA201" s="72"/>
      <c r="BB201" s="72"/>
      <c r="BC201" s="72"/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</row>
    <row r="202" spans="20:65" s="73" customFormat="1" x14ac:dyDescent="0.2"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72"/>
      <c r="AO202" s="72"/>
      <c r="AP202" s="72"/>
      <c r="AQ202" s="72"/>
      <c r="AR202" s="72"/>
      <c r="AS202" s="72"/>
      <c r="AT202" s="72"/>
      <c r="AU202" s="72"/>
      <c r="AV202" s="72"/>
      <c r="AW202" s="72"/>
      <c r="AX202" s="72"/>
      <c r="AY202" s="72"/>
      <c r="AZ202" s="72"/>
      <c r="BA202" s="72"/>
      <c r="BB202" s="72"/>
      <c r="BC202" s="72"/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</row>
    <row r="203" spans="20:65" s="73" customFormat="1" x14ac:dyDescent="0.2"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</row>
    <row r="204" spans="20:65" s="73" customFormat="1" x14ac:dyDescent="0.2"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72"/>
      <c r="AO204" s="72"/>
      <c r="AP204" s="72"/>
      <c r="AQ204" s="72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/>
      <c r="BB204" s="72"/>
      <c r="BC204" s="72"/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</row>
    <row r="205" spans="20:65" s="73" customFormat="1" x14ac:dyDescent="0.2"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/>
      <c r="BB205" s="72"/>
      <c r="BC205" s="72"/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</row>
    <row r="206" spans="20:65" s="73" customFormat="1" x14ac:dyDescent="0.2"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/>
      <c r="BB206" s="72"/>
      <c r="BC206" s="72"/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</row>
    <row r="207" spans="20:65" s="73" customFormat="1" x14ac:dyDescent="0.2"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</row>
    <row r="208" spans="20:65" s="73" customFormat="1" x14ac:dyDescent="0.2"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</row>
    <row r="209" spans="20:65" s="73" customFormat="1" x14ac:dyDescent="0.2"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72"/>
      <c r="AS209" s="72"/>
      <c r="AT209" s="72"/>
      <c r="AU209" s="72"/>
      <c r="AV209" s="72"/>
      <c r="AW209" s="72"/>
      <c r="AX209" s="72"/>
      <c r="AY209" s="72"/>
      <c r="AZ209" s="72"/>
      <c r="BA209" s="72"/>
      <c r="BB209" s="72"/>
      <c r="BC209" s="72"/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</row>
    <row r="210" spans="20:65" s="73" customFormat="1" x14ac:dyDescent="0.2"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72"/>
      <c r="AS210" s="72"/>
      <c r="AT210" s="72"/>
      <c r="AU210" s="72"/>
      <c r="AV210" s="72"/>
      <c r="AW210" s="72"/>
      <c r="AX210" s="72"/>
      <c r="AY210" s="72"/>
      <c r="AZ210" s="72"/>
      <c r="BA210" s="72"/>
      <c r="BB210" s="72"/>
      <c r="BC210" s="72"/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</row>
    <row r="211" spans="20:65" s="73" customFormat="1" x14ac:dyDescent="0.2"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72"/>
      <c r="AS211" s="72"/>
      <c r="AT211" s="72"/>
      <c r="AU211" s="72"/>
      <c r="AV211" s="72"/>
      <c r="AW211" s="72"/>
      <c r="AX211" s="72"/>
      <c r="AY211" s="72"/>
      <c r="AZ211" s="72"/>
      <c r="BA211" s="72"/>
      <c r="BB211" s="72"/>
      <c r="BC211" s="72"/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</row>
    <row r="212" spans="20:65" s="73" customFormat="1" x14ac:dyDescent="0.2"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72"/>
      <c r="AS212" s="72"/>
      <c r="AT212" s="72"/>
      <c r="AU212" s="72"/>
      <c r="AV212" s="72"/>
      <c r="AW212" s="72"/>
      <c r="AX212" s="72"/>
      <c r="AY212" s="72"/>
      <c r="AZ212" s="72"/>
      <c r="BA212" s="72"/>
      <c r="BB212" s="72"/>
      <c r="BC212" s="72"/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</row>
    <row r="213" spans="20:65" s="73" customFormat="1" x14ac:dyDescent="0.2"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72"/>
      <c r="AS213" s="72"/>
      <c r="AT213" s="72"/>
      <c r="AU213" s="72"/>
      <c r="AV213" s="72"/>
      <c r="AW213" s="72"/>
      <c r="AX213" s="72"/>
      <c r="AY213" s="72"/>
      <c r="AZ213" s="72"/>
      <c r="BA213" s="72"/>
      <c r="BB213" s="72"/>
      <c r="BC213" s="72"/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</row>
    <row r="214" spans="20:65" s="73" customFormat="1" x14ac:dyDescent="0.2"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2"/>
      <c r="AN214" s="72"/>
      <c r="AO214" s="72"/>
      <c r="AP214" s="72"/>
      <c r="AQ214" s="72"/>
      <c r="AR214" s="72"/>
      <c r="AS214" s="72"/>
      <c r="AT214" s="72"/>
      <c r="AU214" s="72"/>
      <c r="AV214" s="72"/>
      <c r="AW214" s="72"/>
      <c r="AX214" s="72"/>
      <c r="AY214" s="72"/>
      <c r="AZ214" s="72"/>
      <c r="BA214" s="72"/>
      <c r="BB214" s="72"/>
      <c r="BC214" s="72"/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</row>
    <row r="215" spans="20:65" s="73" customFormat="1" x14ac:dyDescent="0.2"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2"/>
      <c r="AN215" s="72"/>
      <c r="AO215" s="72"/>
      <c r="AP215" s="72"/>
      <c r="AQ215" s="72"/>
      <c r="AR215" s="72"/>
      <c r="AS215" s="72"/>
      <c r="AT215" s="72"/>
      <c r="AU215" s="72"/>
      <c r="AV215" s="72"/>
      <c r="AW215" s="72"/>
      <c r="AX215" s="72"/>
      <c r="AY215" s="72"/>
      <c r="AZ215" s="72"/>
      <c r="BA215" s="72"/>
      <c r="BB215" s="72"/>
      <c r="BC215" s="72"/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</row>
    <row r="216" spans="20:65" s="73" customFormat="1" x14ac:dyDescent="0.2"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2"/>
      <c r="AN216" s="72"/>
      <c r="AO216" s="72"/>
      <c r="AP216" s="72"/>
      <c r="AQ216" s="72"/>
      <c r="AR216" s="72"/>
      <c r="AS216" s="72"/>
      <c r="AT216" s="72"/>
      <c r="AU216" s="72"/>
      <c r="AV216" s="72"/>
      <c r="AW216" s="72"/>
      <c r="AX216" s="72"/>
      <c r="AY216" s="72"/>
      <c r="AZ216" s="72"/>
      <c r="BA216" s="72"/>
      <c r="BB216" s="72"/>
      <c r="BC216" s="72"/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</row>
    <row r="217" spans="20:65" s="73" customFormat="1" x14ac:dyDescent="0.2"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</row>
    <row r="218" spans="20:65" s="73" customFormat="1" x14ac:dyDescent="0.2"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72"/>
      <c r="AO218" s="72"/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/>
      <c r="BB218" s="72"/>
      <c r="BC218" s="72"/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</row>
    <row r="219" spans="20:65" s="73" customFormat="1" x14ac:dyDescent="0.2"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/>
      <c r="AJ219" s="72"/>
      <c r="AK219" s="72"/>
      <c r="AL219" s="72"/>
      <c r="AM219" s="72"/>
      <c r="AN219" s="72"/>
      <c r="AO219" s="72"/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/>
      <c r="BB219" s="72"/>
      <c r="BC219" s="72"/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</row>
    <row r="220" spans="20:65" s="73" customFormat="1" x14ac:dyDescent="0.2"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/>
      <c r="BB220" s="72"/>
      <c r="BC220" s="72"/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</row>
    <row r="221" spans="20:65" s="73" customFormat="1" x14ac:dyDescent="0.2"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/>
      <c r="AJ221" s="72"/>
      <c r="AK221" s="72"/>
      <c r="AL221" s="72"/>
      <c r="AM221" s="72"/>
      <c r="AN221" s="72"/>
      <c r="AO221" s="72"/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/>
      <c r="BB221" s="72"/>
      <c r="BC221" s="72"/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</row>
    <row r="222" spans="20:65" s="73" customFormat="1" x14ac:dyDescent="0.2"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/>
      <c r="AJ222" s="72"/>
      <c r="AK222" s="72"/>
      <c r="AL222" s="72"/>
      <c r="AM222" s="72"/>
      <c r="AN222" s="72"/>
      <c r="AO222" s="72"/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/>
      <c r="BB222" s="72"/>
      <c r="BC222" s="72"/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</row>
    <row r="223" spans="20:65" s="73" customFormat="1" x14ac:dyDescent="0.2"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72"/>
      <c r="AO223" s="72"/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/>
      <c r="BB223" s="72"/>
      <c r="BC223" s="72"/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</row>
    <row r="224" spans="20:65" s="73" customFormat="1" x14ac:dyDescent="0.2"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72"/>
      <c r="AS224" s="72"/>
      <c r="AT224" s="72"/>
      <c r="AU224" s="72"/>
      <c r="AV224" s="72"/>
      <c r="AW224" s="72"/>
      <c r="AX224" s="72"/>
      <c r="AY224" s="72"/>
      <c r="AZ224" s="72"/>
      <c r="BA224" s="72"/>
      <c r="BB224" s="72"/>
      <c r="BC224" s="72"/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</row>
    <row r="225" spans="20:65" s="73" customFormat="1" x14ac:dyDescent="0.2"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/>
      <c r="BB225" s="72"/>
      <c r="BC225" s="72"/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</row>
    <row r="226" spans="20:65" s="73" customFormat="1" x14ac:dyDescent="0.2"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72"/>
      <c r="AS226" s="72"/>
      <c r="AT226" s="72"/>
      <c r="AU226" s="72"/>
      <c r="AV226" s="72"/>
      <c r="AW226" s="72"/>
      <c r="AX226" s="72"/>
      <c r="AY226" s="72"/>
      <c r="AZ226" s="72"/>
      <c r="BA226" s="72"/>
      <c r="BB226" s="72"/>
      <c r="BC226" s="72"/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</row>
    <row r="227" spans="20:65" s="73" customFormat="1" x14ac:dyDescent="0.2"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/>
      <c r="AP227" s="72"/>
      <c r="AQ227" s="72"/>
      <c r="AR227" s="72"/>
      <c r="AS227" s="72"/>
      <c r="AT227" s="72"/>
      <c r="AU227" s="72"/>
      <c r="AV227" s="72"/>
      <c r="AW227" s="72"/>
      <c r="AX227" s="72"/>
      <c r="AY227" s="72"/>
      <c r="AZ227" s="72"/>
      <c r="BA227" s="72"/>
      <c r="BB227" s="72"/>
      <c r="BC227" s="72"/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</row>
    <row r="228" spans="20:65" s="73" customFormat="1" x14ac:dyDescent="0.2"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</row>
    <row r="229" spans="20:65" s="73" customFormat="1" x14ac:dyDescent="0.2"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/>
      <c r="AO229" s="72"/>
      <c r="AP229" s="72"/>
      <c r="AQ229" s="72"/>
      <c r="AR229" s="72"/>
      <c r="AS229" s="72"/>
      <c r="AT229" s="72"/>
      <c r="AU229" s="72"/>
      <c r="AV229" s="72"/>
      <c r="AW229" s="72"/>
      <c r="AX229" s="72"/>
      <c r="AY229" s="72"/>
      <c r="AZ229" s="72"/>
      <c r="BA229" s="72"/>
      <c r="BB229" s="72"/>
      <c r="BC229" s="72"/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</row>
    <row r="230" spans="20:65" s="73" customFormat="1" x14ac:dyDescent="0.2"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</row>
    <row r="231" spans="20:65" s="73" customFormat="1" x14ac:dyDescent="0.2"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72"/>
      <c r="AS231" s="72"/>
      <c r="AT231" s="72"/>
      <c r="AU231" s="72"/>
      <c r="AV231" s="72"/>
      <c r="AW231" s="72"/>
      <c r="AX231" s="72"/>
      <c r="AY231" s="72"/>
      <c r="AZ231" s="72"/>
      <c r="BA231" s="72"/>
      <c r="BB231" s="72"/>
      <c r="BC231" s="72"/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</row>
    <row r="232" spans="20:65" s="73" customFormat="1" x14ac:dyDescent="0.2">
      <c r="T232" s="72"/>
      <c r="U232" s="72"/>
      <c r="V232" s="72"/>
      <c r="W232" s="72"/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/>
      <c r="AO232" s="72"/>
      <c r="AP232" s="72"/>
      <c r="AQ232" s="72"/>
      <c r="AR232" s="72"/>
      <c r="AS232" s="72"/>
      <c r="AT232" s="72"/>
      <c r="AU232" s="72"/>
      <c r="AV232" s="72"/>
      <c r="AW232" s="72"/>
      <c r="AX232" s="72"/>
      <c r="AY232" s="72"/>
      <c r="AZ232" s="72"/>
      <c r="BA232" s="72"/>
      <c r="BB232" s="72"/>
      <c r="BC232" s="72"/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</row>
    <row r="233" spans="20:65" s="73" customFormat="1" x14ac:dyDescent="0.2">
      <c r="T233" s="72"/>
      <c r="U233" s="72"/>
      <c r="V233" s="72"/>
      <c r="W233" s="72"/>
      <c r="X233" s="72"/>
      <c r="Y233" s="72"/>
      <c r="Z233" s="72"/>
      <c r="AA233" s="72"/>
      <c r="AB233" s="72"/>
      <c r="AC233" s="72"/>
      <c r="AD233" s="72"/>
      <c r="AE233" s="72"/>
      <c r="AF233" s="72"/>
      <c r="AG233" s="72"/>
      <c r="AH233" s="72"/>
      <c r="AI233" s="72"/>
      <c r="AJ233" s="72"/>
      <c r="AK233" s="72"/>
      <c r="AL233" s="72"/>
      <c r="AM233" s="72"/>
      <c r="AN233" s="72"/>
      <c r="AO233" s="72"/>
      <c r="AP233" s="72"/>
      <c r="AQ233" s="72"/>
      <c r="AR233" s="72"/>
      <c r="AS233" s="72"/>
      <c r="AT233" s="72"/>
      <c r="AU233" s="72"/>
      <c r="AV233" s="72"/>
      <c r="AW233" s="72"/>
      <c r="AX233" s="72"/>
      <c r="AY233" s="72"/>
      <c r="AZ233" s="72"/>
      <c r="BA233" s="72"/>
      <c r="BB233" s="72"/>
      <c r="BC233" s="72"/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</row>
    <row r="234" spans="20:65" s="73" customFormat="1" x14ac:dyDescent="0.2">
      <c r="T234" s="72"/>
      <c r="U234" s="72"/>
      <c r="V234" s="72"/>
      <c r="W234" s="72"/>
      <c r="X234" s="72"/>
      <c r="Y234" s="72"/>
      <c r="Z234" s="72"/>
      <c r="AA234" s="72"/>
      <c r="AB234" s="72"/>
      <c r="AC234" s="72"/>
      <c r="AD234" s="72"/>
      <c r="AE234" s="72"/>
      <c r="AF234" s="72"/>
      <c r="AG234" s="72"/>
      <c r="AH234" s="72"/>
      <c r="AI234" s="72"/>
      <c r="AJ234" s="72"/>
      <c r="AK234" s="72"/>
      <c r="AL234" s="72"/>
      <c r="AM234" s="72"/>
      <c r="AN234" s="72"/>
      <c r="AO234" s="72"/>
      <c r="AP234" s="72"/>
      <c r="AQ234" s="72"/>
      <c r="AR234" s="72"/>
      <c r="AS234" s="72"/>
      <c r="AT234" s="72"/>
      <c r="AU234" s="72"/>
      <c r="AV234" s="72"/>
      <c r="AW234" s="72"/>
      <c r="AX234" s="72"/>
      <c r="AY234" s="72"/>
      <c r="AZ234" s="72"/>
      <c r="BA234" s="72"/>
      <c r="BB234" s="72"/>
      <c r="BC234" s="72"/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</row>
    <row r="235" spans="20:65" s="73" customFormat="1" x14ac:dyDescent="0.2">
      <c r="T235" s="72"/>
      <c r="U235" s="72"/>
      <c r="V235" s="72"/>
      <c r="W235" s="72"/>
      <c r="X235" s="72"/>
      <c r="Y235" s="72"/>
      <c r="Z235" s="72"/>
      <c r="AA235" s="72"/>
      <c r="AB235" s="72"/>
      <c r="AC235" s="72"/>
      <c r="AD235" s="72"/>
      <c r="AE235" s="72"/>
      <c r="AF235" s="72"/>
      <c r="AG235" s="72"/>
      <c r="AH235" s="72"/>
      <c r="AI235" s="72"/>
      <c r="AJ235" s="72"/>
      <c r="AK235" s="72"/>
      <c r="AL235" s="72"/>
      <c r="AM235" s="72"/>
      <c r="AN235" s="72"/>
      <c r="AO235" s="72"/>
      <c r="AP235" s="72"/>
      <c r="AQ235" s="72"/>
      <c r="AR235" s="72"/>
      <c r="AS235" s="72"/>
      <c r="AT235" s="72"/>
      <c r="AU235" s="72"/>
      <c r="AV235" s="72"/>
      <c r="AW235" s="72"/>
      <c r="AX235" s="72"/>
      <c r="AY235" s="72"/>
      <c r="AZ235" s="72"/>
      <c r="BA235" s="72"/>
      <c r="BB235" s="72"/>
      <c r="BC235" s="72"/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</row>
    <row r="236" spans="20:65" s="73" customFormat="1" x14ac:dyDescent="0.2">
      <c r="T236" s="72"/>
      <c r="U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O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</row>
    <row r="237" spans="20:65" s="73" customFormat="1" x14ac:dyDescent="0.2">
      <c r="T237" s="72"/>
      <c r="U237" s="72"/>
      <c r="V237" s="72"/>
      <c r="W237" s="72"/>
      <c r="X237" s="72"/>
      <c r="Y237" s="72"/>
      <c r="Z237" s="72"/>
      <c r="AA237" s="72"/>
      <c r="AB237" s="72"/>
      <c r="AC237" s="72"/>
      <c r="AD237" s="72"/>
      <c r="AE237" s="72"/>
      <c r="AF237" s="72"/>
      <c r="AG237" s="72"/>
      <c r="AH237" s="72"/>
      <c r="AI237" s="72"/>
      <c r="AJ237" s="72"/>
      <c r="AK237" s="72"/>
      <c r="AL237" s="72"/>
      <c r="AM237" s="72"/>
      <c r="AN237" s="72"/>
      <c r="AO237" s="72"/>
      <c r="AP237" s="72"/>
      <c r="AQ237" s="72"/>
      <c r="AR237" s="72"/>
      <c r="AS237" s="72"/>
      <c r="AT237" s="72"/>
      <c r="AU237" s="72"/>
      <c r="AV237" s="72"/>
      <c r="AW237" s="72"/>
      <c r="AX237" s="72"/>
      <c r="AY237" s="72"/>
      <c r="AZ237" s="72"/>
      <c r="BA237" s="72"/>
      <c r="BB237" s="72"/>
      <c r="BC237" s="72"/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</row>
    <row r="238" spans="20:65" s="73" customFormat="1" x14ac:dyDescent="0.2">
      <c r="T238" s="72"/>
      <c r="U238" s="72"/>
      <c r="V238" s="72"/>
      <c r="W238" s="72"/>
      <c r="X238" s="72"/>
      <c r="Y238" s="72"/>
      <c r="Z238" s="72"/>
      <c r="AA238" s="72"/>
      <c r="AB238" s="72"/>
      <c r="AC238" s="72"/>
      <c r="AD238" s="72"/>
      <c r="AE238" s="72"/>
      <c r="AF238" s="72"/>
      <c r="AG238" s="72"/>
      <c r="AH238" s="72"/>
      <c r="AI238" s="72"/>
      <c r="AJ238" s="72"/>
      <c r="AK238" s="72"/>
      <c r="AL238" s="72"/>
      <c r="AM238" s="72"/>
      <c r="AN238" s="72"/>
      <c r="AO238" s="72"/>
      <c r="AP238" s="72"/>
      <c r="AQ238" s="72"/>
      <c r="AR238" s="72"/>
      <c r="AS238" s="72"/>
      <c r="AT238" s="72"/>
      <c r="AU238" s="72"/>
      <c r="AV238" s="72"/>
      <c r="AW238" s="72"/>
      <c r="AX238" s="72"/>
      <c r="AY238" s="72"/>
      <c r="AZ238" s="72"/>
      <c r="BA238" s="72"/>
      <c r="BB238" s="72"/>
      <c r="BC238" s="72"/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</row>
    <row r="239" spans="20:65" s="73" customFormat="1" x14ac:dyDescent="0.2">
      <c r="T239" s="72"/>
      <c r="U239" s="72"/>
      <c r="V239" s="72"/>
      <c r="W239" s="72"/>
      <c r="X239" s="72"/>
      <c r="Y239" s="72"/>
      <c r="Z239" s="72"/>
      <c r="AA239" s="72"/>
      <c r="AB239" s="72"/>
      <c r="AC239" s="72"/>
      <c r="AD239" s="72"/>
      <c r="AE239" s="72"/>
      <c r="AF239" s="72"/>
      <c r="AG239" s="72"/>
      <c r="AH239" s="72"/>
      <c r="AI239" s="72"/>
      <c r="AJ239" s="72"/>
      <c r="AK239" s="72"/>
      <c r="AL239" s="72"/>
      <c r="AM239" s="72"/>
      <c r="AN239" s="72"/>
      <c r="AO239" s="72"/>
      <c r="AP239" s="72"/>
      <c r="AQ239" s="72"/>
      <c r="AR239" s="72"/>
      <c r="AS239" s="72"/>
      <c r="AT239" s="72"/>
      <c r="AU239" s="72"/>
      <c r="AV239" s="72"/>
      <c r="AW239" s="72"/>
      <c r="AX239" s="72"/>
      <c r="AY239" s="72"/>
      <c r="AZ239" s="72"/>
      <c r="BA239" s="72"/>
      <c r="BB239" s="72"/>
      <c r="BC239" s="72"/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</row>
    <row r="240" spans="20:65" s="73" customFormat="1" x14ac:dyDescent="0.2">
      <c r="T240" s="72"/>
      <c r="U240" s="72"/>
      <c r="V240" s="72"/>
      <c r="W240" s="72"/>
      <c r="X240" s="72"/>
      <c r="Y240" s="72"/>
      <c r="Z240" s="72"/>
      <c r="AA240" s="72"/>
      <c r="AB240" s="72"/>
      <c r="AC240" s="72"/>
      <c r="AD240" s="72"/>
      <c r="AE240" s="72"/>
      <c r="AF240" s="72"/>
      <c r="AG240" s="72"/>
      <c r="AH240" s="72"/>
      <c r="AI240" s="72"/>
      <c r="AJ240" s="72"/>
      <c r="AK240" s="72"/>
      <c r="AL240" s="72"/>
      <c r="AM240" s="72"/>
      <c r="AN240" s="72"/>
      <c r="AO240" s="72"/>
      <c r="AP240" s="72"/>
      <c r="AQ240" s="72"/>
      <c r="AR240" s="72"/>
      <c r="AS240" s="72"/>
      <c r="AT240" s="72"/>
      <c r="AU240" s="72"/>
      <c r="AV240" s="72"/>
      <c r="AW240" s="72"/>
      <c r="AX240" s="72"/>
      <c r="AY240" s="72"/>
      <c r="AZ240" s="72"/>
      <c r="BA240" s="72"/>
      <c r="BB240" s="72"/>
      <c r="BC240" s="72"/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</row>
    <row r="241" spans="20:65" s="73" customFormat="1" x14ac:dyDescent="0.2"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  <c r="AH241" s="72"/>
      <c r="AI241" s="72"/>
      <c r="AJ241" s="72"/>
      <c r="AK241" s="72"/>
      <c r="AL241" s="72"/>
      <c r="AM241" s="72"/>
      <c r="AN241" s="72"/>
      <c r="AO241" s="72"/>
      <c r="AP241" s="72"/>
      <c r="AQ241" s="72"/>
      <c r="AR241" s="72"/>
      <c r="AS241" s="72"/>
      <c r="AT241" s="72"/>
      <c r="AU241" s="72"/>
      <c r="AV241" s="72"/>
      <c r="AW241" s="72"/>
      <c r="AX241" s="72"/>
      <c r="AY241" s="72"/>
      <c r="AZ241" s="72"/>
      <c r="BA241" s="72"/>
      <c r="BB241" s="72"/>
      <c r="BC241" s="72"/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</row>
    <row r="242" spans="20:65" s="73" customFormat="1" x14ac:dyDescent="0.2"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</row>
    <row r="243" spans="20:65" s="73" customFormat="1" x14ac:dyDescent="0.2"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72"/>
      <c r="AS243" s="72"/>
      <c r="AT243" s="72"/>
      <c r="AU243" s="72"/>
      <c r="AV243" s="72"/>
      <c r="AW243" s="72"/>
      <c r="AX243" s="72"/>
      <c r="AY243" s="72"/>
      <c r="AZ243" s="72"/>
      <c r="BA243" s="72"/>
      <c r="BB243" s="72"/>
      <c r="BC243" s="72"/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</row>
    <row r="244" spans="20:65" s="73" customFormat="1" x14ac:dyDescent="0.2"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</row>
    <row r="245" spans="20:65" s="73" customFormat="1" x14ac:dyDescent="0.2"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  <c r="AH245" s="72"/>
      <c r="AI245" s="72"/>
      <c r="AJ245" s="72"/>
      <c r="AK245" s="72"/>
      <c r="AL245" s="72"/>
      <c r="AM245" s="72"/>
      <c r="AN245" s="72"/>
      <c r="AO245" s="72"/>
      <c r="AP245" s="72"/>
      <c r="AQ245" s="72"/>
      <c r="AR245" s="72"/>
      <c r="AS245" s="72"/>
      <c r="AT245" s="72"/>
      <c r="AU245" s="72"/>
      <c r="AV245" s="72"/>
      <c r="AW245" s="72"/>
      <c r="AX245" s="72"/>
      <c r="AY245" s="72"/>
      <c r="AZ245" s="72"/>
      <c r="BA245" s="72"/>
      <c r="BB245" s="72"/>
      <c r="BC245" s="72"/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</row>
    <row r="246" spans="20:65" s="73" customFormat="1" x14ac:dyDescent="0.2"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</row>
    <row r="247" spans="20:65" s="73" customFormat="1" x14ac:dyDescent="0.2"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  <c r="AH247" s="72"/>
      <c r="AI247" s="72"/>
      <c r="AJ247" s="72"/>
      <c r="AK247" s="72"/>
      <c r="AL247" s="72"/>
      <c r="AM247" s="72"/>
      <c r="AN247" s="72"/>
      <c r="AO247" s="72"/>
      <c r="AP247" s="72"/>
      <c r="AQ247" s="72"/>
      <c r="AR247" s="72"/>
      <c r="AS247" s="72"/>
      <c r="AT247" s="72"/>
      <c r="AU247" s="72"/>
      <c r="AV247" s="72"/>
      <c r="AW247" s="72"/>
      <c r="AX247" s="72"/>
      <c r="AY247" s="72"/>
      <c r="AZ247" s="72"/>
      <c r="BA247" s="72"/>
      <c r="BB247" s="72"/>
      <c r="BC247" s="72"/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</row>
    <row r="248" spans="20:65" s="73" customFormat="1" x14ac:dyDescent="0.2"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  <c r="AH248" s="72"/>
      <c r="AI248" s="72"/>
      <c r="AJ248" s="72"/>
      <c r="AK248" s="72"/>
      <c r="AL248" s="72"/>
      <c r="AM248" s="72"/>
      <c r="AN248" s="72"/>
      <c r="AO248" s="72"/>
      <c r="AP248" s="72"/>
      <c r="AQ248" s="72"/>
      <c r="AR248" s="72"/>
      <c r="AS248" s="72"/>
      <c r="AT248" s="72"/>
      <c r="AU248" s="72"/>
      <c r="AV248" s="72"/>
      <c r="AW248" s="72"/>
      <c r="AX248" s="72"/>
      <c r="AY248" s="72"/>
      <c r="AZ248" s="72"/>
      <c r="BA248" s="72"/>
      <c r="BB248" s="72"/>
      <c r="BC248" s="72"/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</row>
    <row r="249" spans="20:65" s="73" customFormat="1" x14ac:dyDescent="0.2"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  <c r="AH249" s="72"/>
      <c r="AI249" s="72"/>
      <c r="AJ249" s="72"/>
      <c r="AK249" s="72"/>
      <c r="AL249" s="72"/>
      <c r="AM249" s="72"/>
      <c r="AN249" s="72"/>
      <c r="AO249" s="72"/>
      <c r="AP249" s="72"/>
      <c r="AQ249" s="72"/>
      <c r="AR249" s="72"/>
      <c r="AS249" s="72"/>
      <c r="AT249" s="72"/>
      <c r="AU249" s="72"/>
      <c r="AV249" s="72"/>
      <c r="AW249" s="72"/>
      <c r="AX249" s="72"/>
      <c r="AY249" s="72"/>
      <c r="AZ249" s="72"/>
      <c r="BA249" s="72"/>
      <c r="BB249" s="72"/>
      <c r="BC249" s="72"/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</row>
    <row r="250" spans="20:65" s="73" customFormat="1" x14ac:dyDescent="0.2"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  <c r="AH250" s="72"/>
      <c r="AI250" s="72"/>
      <c r="AJ250" s="72"/>
      <c r="AK250" s="72"/>
      <c r="AL250" s="72"/>
      <c r="AM250" s="72"/>
      <c r="AN250" s="72"/>
      <c r="AO250" s="72"/>
      <c r="AP250" s="72"/>
      <c r="AQ250" s="72"/>
      <c r="AR250" s="72"/>
      <c r="AS250" s="72"/>
      <c r="AT250" s="72"/>
      <c r="AU250" s="72"/>
      <c r="AV250" s="72"/>
      <c r="AW250" s="72"/>
      <c r="AX250" s="72"/>
      <c r="AY250" s="72"/>
      <c r="AZ250" s="72"/>
      <c r="BA250" s="72"/>
      <c r="BB250" s="72"/>
      <c r="BC250" s="72"/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</row>
    <row r="251" spans="20:65" s="73" customFormat="1" x14ac:dyDescent="0.2"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/>
      <c r="AJ251" s="72"/>
      <c r="AK251" s="72"/>
      <c r="AL251" s="72"/>
      <c r="AM251" s="72"/>
      <c r="AN251" s="72"/>
      <c r="AO251" s="72"/>
      <c r="AP251" s="72"/>
      <c r="AQ251" s="72"/>
      <c r="AR251" s="72"/>
      <c r="AS251" s="72"/>
      <c r="AT251" s="72"/>
      <c r="AU251" s="72"/>
      <c r="AV251" s="72"/>
      <c r="AW251" s="72"/>
      <c r="AX251" s="72"/>
      <c r="AY251" s="72"/>
      <c r="AZ251" s="72"/>
      <c r="BA251" s="72"/>
      <c r="BB251" s="72"/>
      <c r="BC251" s="72"/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</row>
    <row r="252" spans="20:65" s="73" customFormat="1" x14ac:dyDescent="0.2"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/>
      <c r="AL252" s="72"/>
      <c r="AM252" s="72"/>
      <c r="AN252" s="72"/>
      <c r="AO252" s="72"/>
      <c r="AP252" s="72"/>
      <c r="AQ252" s="72"/>
      <c r="AR252" s="72"/>
      <c r="AS252" s="72"/>
      <c r="AT252" s="72"/>
      <c r="AU252" s="72"/>
      <c r="AV252" s="72"/>
      <c r="AW252" s="72"/>
      <c r="AX252" s="72"/>
      <c r="AY252" s="72"/>
      <c r="AZ252" s="72"/>
      <c r="BA252" s="72"/>
      <c r="BB252" s="72"/>
      <c r="BC252" s="72"/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</row>
    <row r="253" spans="20:65" s="73" customFormat="1" x14ac:dyDescent="0.2"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/>
      <c r="AL253" s="72"/>
      <c r="AM253" s="72"/>
      <c r="AN253" s="72"/>
      <c r="AO253" s="72"/>
      <c r="AP253" s="72"/>
      <c r="AQ253" s="72"/>
      <c r="AR253" s="72"/>
      <c r="AS253" s="72"/>
      <c r="AT253" s="72"/>
      <c r="AU253" s="72"/>
      <c r="AV253" s="72"/>
      <c r="AW253" s="72"/>
      <c r="AX253" s="72"/>
      <c r="AY253" s="72"/>
      <c r="AZ253" s="72"/>
      <c r="BA253" s="72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</row>
    <row r="254" spans="20:65" s="73" customFormat="1" x14ac:dyDescent="0.2"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/>
      <c r="AL254" s="72"/>
      <c r="AM254" s="72"/>
      <c r="AN254" s="72"/>
      <c r="AO254" s="72"/>
      <c r="AP254" s="72"/>
      <c r="AQ254" s="72"/>
      <c r="AR254" s="72"/>
      <c r="AS254" s="72"/>
      <c r="AT254" s="72"/>
      <c r="AU254" s="72"/>
      <c r="AV254" s="72"/>
      <c r="AW254" s="72"/>
      <c r="AX254" s="72"/>
      <c r="AY254" s="72"/>
      <c r="AZ254" s="72"/>
      <c r="BA254" s="72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</row>
    <row r="255" spans="20:65" s="73" customFormat="1" x14ac:dyDescent="0.2"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/>
      <c r="AL255" s="72"/>
      <c r="AM255" s="72"/>
      <c r="AN255" s="72"/>
      <c r="AO255" s="72"/>
      <c r="AP255" s="72"/>
      <c r="AQ255" s="72"/>
      <c r="AR255" s="72"/>
      <c r="AS255" s="72"/>
      <c r="AT255" s="72"/>
      <c r="AU255" s="72"/>
      <c r="AV255" s="72"/>
      <c r="AW255" s="72"/>
      <c r="AX255" s="72"/>
      <c r="AY255" s="72"/>
      <c r="AZ255" s="72"/>
      <c r="BA255" s="72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</row>
    <row r="256" spans="20:65" s="73" customFormat="1" x14ac:dyDescent="0.2"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/>
      <c r="AJ256" s="72"/>
      <c r="AK256" s="72"/>
      <c r="AL256" s="72"/>
      <c r="AM256" s="72"/>
      <c r="AN256" s="72"/>
      <c r="AO256" s="72"/>
      <c r="AP256" s="72"/>
      <c r="AQ256" s="72"/>
      <c r="AR256" s="72"/>
      <c r="AS256" s="72"/>
      <c r="AT256" s="72"/>
      <c r="AU256" s="72"/>
      <c r="AV256" s="72"/>
      <c r="AW256" s="72"/>
      <c r="AX256" s="72"/>
      <c r="AY256" s="72"/>
      <c r="AZ256" s="72"/>
      <c r="BA256" s="72"/>
      <c r="BB256" s="72"/>
      <c r="BC256" s="72"/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</row>
    <row r="257" spans="20:65" s="73" customFormat="1" x14ac:dyDescent="0.2"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/>
      <c r="AL257" s="72"/>
      <c r="AM257" s="72"/>
      <c r="AN257" s="72"/>
      <c r="AO257" s="72"/>
      <c r="AP257" s="72"/>
      <c r="AQ257" s="72"/>
      <c r="AR257" s="72"/>
      <c r="AS257" s="72"/>
      <c r="AT257" s="72"/>
      <c r="AU257" s="72"/>
      <c r="AV257" s="72"/>
      <c r="AW257" s="72"/>
      <c r="AX257" s="72"/>
      <c r="AY257" s="72"/>
      <c r="AZ257" s="72"/>
      <c r="BA257" s="72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</row>
    <row r="258" spans="20:65" s="73" customFormat="1" x14ac:dyDescent="0.2"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72"/>
      <c r="AL258" s="72"/>
      <c r="AM258" s="72"/>
      <c r="AN258" s="72"/>
      <c r="AO258" s="72"/>
      <c r="AP258" s="72"/>
      <c r="AQ258" s="72"/>
      <c r="AR258" s="72"/>
      <c r="AS258" s="72"/>
      <c r="AT258" s="72"/>
      <c r="AU258" s="72"/>
      <c r="AV258" s="72"/>
      <c r="AW258" s="72"/>
      <c r="AX258" s="72"/>
      <c r="AY258" s="72"/>
      <c r="AZ258" s="72"/>
      <c r="BA258" s="72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</row>
    <row r="259" spans="20:65" s="73" customFormat="1" x14ac:dyDescent="0.2"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72"/>
      <c r="AL259" s="72"/>
      <c r="AM259" s="72"/>
      <c r="AN259" s="72"/>
      <c r="AO259" s="72"/>
      <c r="AP259" s="72"/>
      <c r="AQ259" s="72"/>
      <c r="AR259" s="72"/>
      <c r="AS259" s="72"/>
      <c r="AT259" s="72"/>
      <c r="AU259" s="72"/>
      <c r="AV259" s="72"/>
      <c r="AW259" s="72"/>
      <c r="AX259" s="72"/>
      <c r="AY259" s="72"/>
      <c r="AZ259" s="72"/>
      <c r="BA259" s="72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</row>
    <row r="260" spans="20:65" s="73" customFormat="1" x14ac:dyDescent="0.2"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/>
      <c r="AJ260" s="72"/>
      <c r="AK260" s="72"/>
      <c r="AL260" s="72"/>
      <c r="AM260" s="72"/>
      <c r="AN260" s="72"/>
      <c r="AO260" s="72"/>
      <c r="AP260" s="72"/>
      <c r="AQ260" s="72"/>
      <c r="AR260" s="72"/>
      <c r="AS260" s="72"/>
      <c r="AT260" s="72"/>
      <c r="AU260" s="72"/>
      <c r="AV260" s="72"/>
      <c r="AW260" s="72"/>
      <c r="AX260" s="72"/>
      <c r="AY260" s="72"/>
      <c r="AZ260" s="72"/>
      <c r="BA260" s="72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</row>
    <row r="261" spans="20:65" s="73" customFormat="1" x14ac:dyDescent="0.2"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/>
      <c r="AJ261" s="72"/>
      <c r="AK261" s="72"/>
      <c r="AL261" s="72"/>
      <c r="AM261" s="72"/>
      <c r="AN261" s="72"/>
      <c r="AO261" s="72"/>
      <c r="AP261" s="72"/>
      <c r="AQ261" s="72"/>
      <c r="AR261" s="72"/>
      <c r="AS261" s="72"/>
      <c r="AT261" s="72"/>
      <c r="AU261" s="72"/>
      <c r="AV261" s="72"/>
      <c r="AW261" s="72"/>
      <c r="AX261" s="72"/>
      <c r="AY261" s="72"/>
      <c r="AZ261" s="72"/>
      <c r="BA261" s="72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</row>
    <row r="262" spans="20:65" s="73" customFormat="1" x14ac:dyDescent="0.2"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72"/>
      <c r="AE262" s="72"/>
      <c r="AF262" s="72"/>
      <c r="AG262" s="72"/>
      <c r="AH262" s="72"/>
      <c r="AI262" s="72"/>
      <c r="AJ262" s="72"/>
      <c r="AK262" s="72"/>
      <c r="AL262" s="72"/>
      <c r="AM262" s="72"/>
      <c r="AN262" s="72"/>
      <c r="AO262" s="72"/>
      <c r="AP262" s="72"/>
      <c r="AQ262" s="72"/>
      <c r="AR262" s="72"/>
      <c r="AS262" s="72"/>
      <c r="AT262" s="72"/>
      <c r="AU262" s="72"/>
      <c r="AV262" s="72"/>
      <c r="AW262" s="72"/>
      <c r="AX262" s="72"/>
      <c r="AY262" s="72"/>
      <c r="AZ262" s="72"/>
      <c r="BA262" s="72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</row>
    <row r="263" spans="20:65" s="73" customFormat="1" x14ac:dyDescent="0.2"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/>
      <c r="AL263" s="72"/>
      <c r="AM263" s="72"/>
      <c r="AN263" s="72"/>
      <c r="AO263" s="72"/>
      <c r="AP263" s="72"/>
      <c r="AQ263" s="72"/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/>
      <c r="BE263" s="72"/>
      <c r="BF263" s="72"/>
      <c r="BG263" s="72"/>
      <c r="BH263" s="72"/>
      <c r="BI263" s="72"/>
      <c r="BJ263" s="72"/>
      <c r="BK263" s="72"/>
      <c r="BL263" s="72"/>
      <c r="BM263" s="72"/>
    </row>
    <row r="264" spans="20:65" s="73" customFormat="1" x14ac:dyDescent="0.2"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/>
      <c r="AL264" s="72"/>
      <c r="AM264" s="72"/>
      <c r="AN264" s="72"/>
      <c r="AO264" s="72"/>
      <c r="AP264" s="72"/>
      <c r="AQ264" s="72"/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/>
      <c r="BE264" s="72"/>
      <c r="BF264" s="72"/>
      <c r="BG264" s="72"/>
      <c r="BH264" s="72"/>
      <c r="BI264" s="72"/>
      <c r="BJ264" s="72"/>
      <c r="BK264" s="72"/>
      <c r="BL264" s="72"/>
      <c r="BM264" s="72"/>
    </row>
    <row r="265" spans="20:65" s="73" customFormat="1" x14ac:dyDescent="0.2"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/>
      <c r="AL265" s="72"/>
      <c r="AM265" s="72"/>
      <c r="AN265" s="72"/>
      <c r="AO265" s="72"/>
      <c r="AP265" s="72"/>
      <c r="AQ265" s="72"/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/>
      <c r="BE265" s="72"/>
      <c r="BF265" s="72"/>
      <c r="BG265" s="72"/>
      <c r="BH265" s="72"/>
      <c r="BI265" s="72"/>
      <c r="BJ265" s="72"/>
      <c r="BK265" s="72"/>
      <c r="BL265" s="72"/>
      <c r="BM265" s="72"/>
    </row>
    <row r="266" spans="20:65" s="73" customFormat="1" x14ac:dyDescent="0.2"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/>
      <c r="AL266" s="72"/>
      <c r="AM266" s="72"/>
      <c r="AN266" s="72"/>
      <c r="AO266" s="72"/>
      <c r="AP266" s="72"/>
      <c r="AQ266" s="72"/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/>
      <c r="BE266" s="72"/>
      <c r="BF266" s="72"/>
      <c r="BG266" s="72"/>
      <c r="BH266" s="72"/>
      <c r="BI266" s="72"/>
      <c r="BJ266" s="72"/>
      <c r="BK266" s="72"/>
      <c r="BL266" s="72"/>
      <c r="BM266" s="72"/>
    </row>
    <row r="267" spans="20:65" s="73" customFormat="1" x14ac:dyDescent="0.2"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/>
      <c r="AL267" s="72"/>
      <c r="AM267" s="72"/>
      <c r="AN267" s="72"/>
      <c r="AO267" s="72"/>
      <c r="AP267" s="72"/>
      <c r="AQ267" s="72"/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/>
      <c r="BE267" s="72"/>
      <c r="BF267" s="72"/>
      <c r="BG267" s="72"/>
      <c r="BH267" s="72"/>
      <c r="BI267" s="72"/>
      <c r="BJ267" s="72"/>
      <c r="BK267" s="72"/>
      <c r="BL267" s="72"/>
      <c r="BM267" s="72"/>
    </row>
    <row r="268" spans="20:65" s="73" customFormat="1" x14ac:dyDescent="0.2"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/>
      <c r="AL268" s="72"/>
      <c r="AM268" s="72"/>
      <c r="AN268" s="72"/>
      <c r="AO268" s="72"/>
      <c r="AP268" s="72"/>
      <c r="AQ268" s="72"/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/>
      <c r="BE268" s="72"/>
      <c r="BF268" s="72"/>
      <c r="BG268" s="72"/>
      <c r="BH268" s="72"/>
      <c r="BI268" s="72"/>
      <c r="BJ268" s="72"/>
      <c r="BK268" s="72"/>
      <c r="BL268" s="72"/>
      <c r="BM268" s="72"/>
    </row>
    <row r="269" spans="20:65" s="73" customFormat="1" x14ac:dyDescent="0.2"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/>
      <c r="AL269" s="72"/>
      <c r="AM269" s="72"/>
      <c r="AN269" s="72"/>
      <c r="AO269" s="72"/>
      <c r="AP269" s="72"/>
      <c r="AQ269" s="72"/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/>
      <c r="BE269" s="72"/>
      <c r="BF269" s="72"/>
      <c r="BG269" s="72"/>
      <c r="BH269" s="72"/>
      <c r="BI269" s="72"/>
      <c r="BJ269" s="72"/>
      <c r="BK269" s="72"/>
      <c r="BL269" s="72"/>
      <c r="BM269" s="72"/>
    </row>
    <row r="270" spans="20:65" s="73" customFormat="1" x14ac:dyDescent="0.2"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/>
      <c r="AJ270" s="72"/>
      <c r="AK270" s="72"/>
      <c r="AL270" s="72"/>
      <c r="AM270" s="72"/>
      <c r="AN270" s="72"/>
      <c r="AO270" s="72"/>
      <c r="AP270" s="72"/>
      <c r="AQ270" s="72"/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72"/>
      <c r="BE270" s="72"/>
      <c r="BF270" s="72"/>
      <c r="BG270" s="72"/>
      <c r="BH270" s="72"/>
      <c r="BI270" s="72"/>
      <c r="BJ270" s="72"/>
      <c r="BK270" s="72"/>
      <c r="BL270" s="72"/>
      <c r="BM270" s="72"/>
    </row>
    <row r="271" spans="20:65" s="73" customFormat="1" x14ac:dyDescent="0.2"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/>
      <c r="AJ271" s="72"/>
      <c r="AK271" s="72"/>
      <c r="AL271" s="72"/>
      <c r="AM271" s="72"/>
      <c r="AN271" s="72"/>
      <c r="AO271" s="72"/>
      <c r="AP271" s="72"/>
      <c r="AQ271" s="72"/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72"/>
      <c r="BE271" s="72"/>
      <c r="BF271" s="72"/>
      <c r="BG271" s="72"/>
      <c r="BH271" s="72"/>
      <c r="BI271" s="72"/>
      <c r="BJ271" s="72"/>
      <c r="BK271" s="72"/>
      <c r="BL271" s="72"/>
      <c r="BM271" s="72"/>
    </row>
    <row r="272" spans="20:65" s="73" customFormat="1" x14ac:dyDescent="0.2"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/>
      <c r="AJ272" s="72"/>
      <c r="AK272" s="72"/>
      <c r="AL272" s="72"/>
      <c r="AM272" s="72"/>
      <c r="AN272" s="72"/>
      <c r="AO272" s="72"/>
      <c r="AP272" s="72"/>
      <c r="AQ272" s="72"/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72"/>
      <c r="BE272" s="72"/>
      <c r="BF272" s="72"/>
      <c r="BG272" s="72"/>
      <c r="BH272" s="72"/>
      <c r="BI272" s="72"/>
      <c r="BJ272" s="72"/>
      <c r="BK272" s="72"/>
      <c r="BL272" s="72"/>
      <c r="BM272" s="72"/>
    </row>
    <row r="273" spans="20:65" s="73" customFormat="1" x14ac:dyDescent="0.2"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/>
      <c r="AJ273" s="72"/>
      <c r="AK273" s="72"/>
      <c r="AL273" s="72"/>
      <c r="AM273" s="72"/>
      <c r="AN273" s="72"/>
      <c r="AO273" s="72"/>
      <c r="AP273" s="72"/>
      <c r="AQ273" s="72"/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72"/>
      <c r="BE273" s="72"/>
      <c r="BF273" s="72"/>
      <c r="BG273" s="72"/>
      <c r="BH273" s="72"/>
      <c r="BI273" s="72"/>
      <c r="BJ273" s="72"/>
      <c r="BK273" s="72"/>
      <c r="BL273" s="72"/>
      <c r="BM273" s="72"/>
    </row>
    <row r="274" spans="20:65" s="73" customFormat="1" x14ac:dyDescent="0.2"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/>
      <c r="AJ274" s="72"/>
      <c r="AK274" s="72"/>
      <c r="AL274" s="72"/>
      <c r="AM274" s="72"/>
      <c r="AN274" s="72"/>
      <c r="AO274" s="72"/>
      <c r="AP274" s="72"/>
      <c r="AQ274" s="72"/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72"/>
      <c r="BE274" s="72"/>
      <c r="BF274" s="72"/>
      <c r="BG274" s="72"/>
      <c r="BH274" s="72"/>
      <c r="BI274" s="72"/>
      <c r="BJ274" s="72"/>
      <c r="BK274" s="72"/>
      <c r="BL274" s="72"/>
      <c r="BM274" s="72"/>
    </row>
    <row r="275" spans="20:65" s="73" customFormat="1" x14ac:dyDescent="0.2"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72"/>
      <c r="AE275" s="72"/>
      <c r="AF275" s="72"/>
      <c r="AG275" s="72"/>
      <c r="AH275" s="72"/>
      <c r="AI275" s="72"/>
      <c r="AJ275" s="72"/>
      <c r="AK275" s="72"/>
      <c r="AL275" s="72"/>
      <c r="AM275" s="72"/>
      <c r="AN275" s="72"/>
      <c r="AO275" s="72"/>
      <c r="AP275" s="72"/>
      <c r="AQ275" s="72"/>
      <c r="AR275" s="72"/>
      <c r="AS275" s="72"/>
      <c r="AT275" s="72"/>
      <c r="AU275" s="72"/>
      <c r="AV275" s="72"/>
      <c r="AW275" s="72"/>
      <c r="AX275" s="72"/>
      <c r="AY275" s="72"/>
      <c r="AZ275" s="72"/>
      <c r="BA275" s="72"/>
      <c r="BB275" s="72"/>
      <c r="BC275" s="72"/>
      <c r="BD275" s="72"/>
      <c r="BE275" s="72"/>
      <c r="BF275" s="72"/>
      <c r="BG275" s="72"/>
      <c r="BH275" s="72"/>
      <c r="BI275" s="72"/>
      <c r="BJ275" s="72"/>
      <c r="BK275" s="72"/>
      <c r="BL275" s="72"/>
      <c r="BM275" s="72"/>
    </row>
    <row r="276" spans="20:65" s="73" customFormat="1" x14ac:dyDescent="0.2"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/>
      <c r="AJ276" s="72"/>
      <c r="AK276" s="72"/>
      <c r="AL276" s="72"/>
      <c r="AM276" s="72"/>
      <c r="AN276" s="72"/>
      <c r="AO276" s="72"/>
      <c r="AP276" s="72"/>
      <c r="AQ276" s="72"/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72"/>
      <c r="BE276" s="72"/>
      <c r="BF276" s="72"/>
      <c r="BG276" s="72"/>
      <c r="BH276" s="72"/>
      <c r="BI276" s="72"/>
      <c r="BJ276" s="72"/>
      <c r="BK276" s="72"/>
      <c r="BL276" s="72"/>
      <c r="BM276" s="72"/>
    </row>
    <row r="277" spans="20:65" s="73" customFormat="1" x14ac:dyDescent="0.2"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/>
      <c r="AJ277" s="72"/>
      <c r="AK277" s="72"/>
      <c r="AL277" s="72"/>
      <c r="AM277" s="72"/>
      <c r="AN277" s="72"/>
      <c r="AO277" s="72"/>
      <c r="AP277" s="72"/>
      <c r="AQ277" s="72"/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72"/>
      <c r="BE277" s="72"/>
      <c r="BF277" s="72"/>
      <c r="BG277" s="72"/>
      <c r="BH277" s="72"/>
      <c r="BI277" s="72"/>
      <c r="BJ277" s="72"/>
      <c r="BK277" s="72"/>
      <c r="BL277" s="72"/>
      <c r="BM277" s="72"/>
    </row>
    <row r="278" spans="20:65" s="73" customFormat="1" x14ac:dyDescent="0.2"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72"/>
      <c r="AE278" s="72"/>
      <c r="AF278" s="72"/>
      <c r="AG278" s="72"/>
      <c r="AH278" s="72"/>
      <c r="AI278" s="72"/>
      <c r="AJ278" s="72"/>
      <c r="AK278" s="72"/>
      <c r="AL278" s="72"/>
      <c r="AM278" s="72"/>
      <c r="AN278" s="72"/>
      <c r="AO278" s="72"/>
      <c r="AP278" s="72"/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/>
      <c r="BE278" s="72"/>
      <c r="BF278" s="72"/>
      <c r="BG278" s="72"/>
      <c r="BH278" s="72"/>
      <c r="BI278" s="72"/>
      <c r="BJ278" s="72"/>
      <c r="BK278" s="72"/>
      <c r="BL278" s="72"/>
      <c r="BM278" s="72"/>
    </row>
    <row r="279" spans="20:65" s="73" customFormat="1" x14ac:dyDescent="0.2"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2"/>
      <c r="AN279" s="72"/>
      <c r="AO279" s="72"/>
      <c r="AP279" s="72"/>
      <c r="AQ279" s="72"/>
      <c r="AR279" s="72"/>
      <c r="AS279" s="72"/>
      <c r="AT279" s="72"/>
      <c r="AU279" s="72"/>
      <c r="AV279" s="72"/>
      <c r="AW279" s="72"/>
      <c r="AX279" s="72"/>
      <c r="AY279" s="72"/>
      <c r="AZ279" s="72"/>
      <c r="BA279" s="72"/>
      <c r="BB279" s="72"/>
      <c r="BC279" s="72"/>
      <c r="BD279" s="72"/>
      <c r="BE279" s="72"/>
      <c r="BF279" s="72"/>
      <c r="BG279" s="72"/>
      <c r="BH279" s="72"/>
      <c r="BI279" s="72"/>
      <c r="BJ279" s="72"/>
      <c r="BK279" s="72"/>
      <c r="BL279" s="72"/>
      <c r="BM279" s="72"/>
    </row>
    <row r="280" spans="20:65" s="73" customFormat="1" x14ac:dyDescent="0.2">
      <c r="T280" s="72"/>
      <c r="U280" s="72"/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2"/>
      <c r="AN280" s="72"/>
      <c r="AO280" s="72"/>
      <c r="AP280" s="72"/>
      <c r="AQ280" s="72"/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/>
      <c r="BE280" s="72"/>
      <c r="BF280" s="72"/>
      <c r="BG280" s="72"/>
      <c r="BH280" s="72"/>
      <c r="BI280" s="72"/>
      <c r="BJ280" s="72"/>
      <c r="BK280" s="72"/>
      <c r="BL280" s="72"/>
      <c r="BM280" s="72"/>
    </row>
    <row r="281" spans="20:65" s="73" customFormat="1" x14ac:dyDescent="0.2">
      <c r="T281" s="72"/>
      <c r="U281" s="72"/>
      <c r="V281" s="72"/>
      <c r="W281" s="72"/>
      <c r="X281" s="72"/>
      <c r="Y281" s="72"/>
      <c r="Z281" s="72"/>
      <c r="AA281" s="72"/>
      <c r="AB281" s="72"/>
      <c r="AC281" s="72"/>
      <c r="AD281" s="72"/>
      <c r="AE281" s="72"/>
      <c r="AF281" s="72"/>
      <c r="AG281" s="72"/>
      <c r="AH281" s="72"/>
      <c r="AI281" s="72"/>
      <c r="AJ281" s="72"/>
      <c r="AK281" s="72"/>
      <c r="AL281" s="72"/>
      <c r="AM281" s="72"/>
      <c r="AN281" s="72"/>
      <c r="AO281" s="72"/>
      <c r="AP281" s="72"/>
      <c r="AQ281" s="72"/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/>
      <c r="BE281" s="72"/>
      <c r="BF281" s="72"/>
      <c r="BG281" s="72"/>
      <c r="BH281" s="72"/>
      <c r="BI281" s="72"/>
      <c r="BJ281" s="72"/>
      <c r="BK281" s="72"/>
      <c r="BL281" s="72"/>
      <c r="BM281" s="72"/>
    </row>
    <row r="282" spans="20:65" s="73" customFormat="1" x14ac:dyDescent="0.2">
      <c r="T282" s="72"/>
      <c r="U282" s="72"/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2"/>
      <c r="AN282" s="72"/>
      <c r="AO282" s="72"/>
      <c r="AP282" s="72"/>
      <c r="AQ282" s="72"/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/>
      <c r="BE282" s="72"/>
      <c r="BF282" s="72"/>
      <c r="BG282" s="72"/>
      <c r="BH282" s="72"/>
      <c r="BI282" s="72"/>
      <c r="BJ282" s="72"/>
      <c r="BK282" s="72"/>
      <c r="BL282" s="72"/>
      <c r="BM282" s="72"/>
    </row>
    <row r="283" spans="20:65" s="73" customFormat="1" x14ac:dyDescent="0.2">
      <c r="T283" s="72"/>
      <c r="U283" s="72"/>
      <c r="V283" s="72"/>
      <c r="W283" s="72"/>
      <c r="X283" s="72"/>
      <c r="Y283" s="72"/>
      <c r="Z283" s="72"/>
      <c r="AA283" s="72"/>
      <c r="AB283" s="72"/>
      <c r="AC283" s="72"/>
      <c r="AD283" s="72"/>
      <c r="AE283" s="72"/>
      <c r="AF283" s="72"/>
      <c r="AG283" s="72"/>
      <c r="AH283" s="72"/>
      <c r="AI283" s="72"/>
      <c r="AJ283" s="72"/>
      <c r="AK283" s="72"/>
      <c r="AL283" s="72"/>
      <c r="AM283" s="72"/>
      <c r="AN283" s="72"/>
      <c r="AO283" s="72"/>
      <c r="AP283" s="72"/>
      <c r="AQ283" s="72"/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/>
      <c r="BE283" s="72"/>
      <c r="BF283" s="72"/>
      <c r="BG283" s="72"/>
      <c r="BH283" s="72"/>
      <c r="BI283" s="72"/>
      <c r="BJ283" s="72"/>
      <c r="BK283" s="72"/>
      <c r="BL283" s="72"/>
      <c r="BM283" s="72"/>
    </row>
    <row r="284" spans="20:65" s="73" customFormat="1" x14ac:dyDescent="0.2"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  <c r="AH284" s="72"/>
      <c r="AI284" s="72"/>
      <c r="AJ284" s="72"/>
      <c r="AK284" s="72"/>
      <c r="AL284" s="72"/>
      <c r="AM284" s="72"/>
      <c r="AN284" s="72"/>
      <c r="AO284" s="72"/>
      <c r="AP284" s="72"/>
      <c r="AQ284" s="72"/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/>
      <c r="BE284" s="72"/>
      <c r="BF284" s="72"/>
      <c r="BG284" s="72"/>
      <c r="BH284" s="72"/>
      <c r="BI284" s="72"/>
      <c r="BJ284" s="72"/>
      <c r="BK284" s="72"/>
      <c r="BL284" s="72"/>
      <c r="BM284" s="72"/>
    </row>
    <row r="285" spans="20:65" s="73" customFormat="1" x14ac:dyDescent="0.2">
      <c r="T285" s="72"/>
      <c r="U285" s="72"/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2"/>
      <c r="AN285" s="72"/>
      <c r="AO285" s="72"/>
      <c r="AP285" s="72"/>
      <c r="AQ285" s="72"/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/>
      <c r="BE285" s="72"/>
      <c r="BF285" s="72"/>
      <c r="BG285" s="72"/>
      <c r="BH285" s="72"/>
      <c r="BI285" s="72"/>
      <c r="BJ285" s="72"/>
      <c r="BK285" s="72"/>
      <c r="BL285" s="72"/>
      <c r="BM285" s="72"/>
    </row>
    <row r="286" spans="20:65" s="73" customFormat="1" x14ac:dyDescent="0.2">
      <c r="T286" s="72"/>
      <c r="U286" s="72"/>
      <c r="V286" s="72"/>
      <c r="W286" s="72"/>
      <c r="X286" s="72"/>
      <c r="Y286" s="72"/>
      <c r="Z286" s="72"/>
      <c r="AA286" s="72"/>
      <c r="AB286" s="72"/>
      <c r="AC286" s="72"/>
      <c r="AD286" s="72"/>
      <c r="AE286" s="72"/>
      <c r="AF286" s="72"/>
      <c r="AG286" s="72"/>
      <c r="AH286" s="72"/>
      <c r="AI286" s="72"/>
      <c r="AJ286" s="72"/>
      <c r="AK286" s="72"/>
      <c r="AL286" s="72"/>
      <c r="AM286" s="72"/>
      <c r="AN286" s="72"/>
      <c r="AO286" s="72"/>
      <c r="AP286" s="72"/>
      <c r="AQ286" s="72"/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/>
      <c r="BE286" s="72"/>
      <c r="BF286" s="72"/>
      <c r="BG286" s="72"/>
      <c r="BH286" s="72"/>
      <c r="BI286" s="72"/>
      <c r="BJ286" s="72"/>
      <c r="BK286" s="72"/>
      <c r="BL286" s="72"/>
      <c r="BM286" s="72"/>
    </row>
    <row r="287" spans="20:65" s="73" customFormat="1" x14ac:dyDescent="0.2">
      <c r="T287" s="72"/>
      <c r="U287" s="72"/>
      <c r="V287" s="72"/>
      <c r="W287" s="72"/>
      <c r="X287" s="72"/>
      <c r="Y287" s="72"/>
      <c r="Z287" s="72"/>
      <c r="AA287" s="72"/>
      <c r="AB287" s="72"/>
      <c r="AC287" s="72"/>
      <c r="AD287" s="72"/>
      <c r="AE287" s="72"/>
      <c r="AF287" s="72"/>
      <c r="AG287" s="72"/>
      <c r="AH287" s="72"/>
      <c r="AI287" s="72"/>
      <c r="AJ287" s="72"/>
      <c r="AK287" s="72"/>
      <c r="AL287" s="72"/>
      <c r="AM287" s="72"/>
      <c r="AN287" s="72"/>
      <c r="AO287" s="72"/>
      <c r="AP287" s="72"/>
      <c r="AQ287" s="72"/>
      <c r="AR287" s="72"/>
      <c r="AS287" s="72"/>
      <c r="AT287" s="72"/>
      <c r="AU287" s="72"/>
      <c r="AV287" s="72"/>
      <c r="AW287" s="72"/>
      <c r="AX287" s="72"/>
      <c r="AY287" s="72"/>
      <c r="AZ287" s="72"/>
      <c r="BA287" s="72"/>
      <c r="BB287" s="72"/>
      <c r="BC287" s="72"/>
      <c r="BD287" s="72"/>
      <c r="BE287" s="72"/>
      <c r="BF287" s="72"/>
      <c r="BG287" s="72"/>
      <c r="BH287" s="72"/>
      <c r="BI287" s="72"/>
      <c r="BJ287" s="72"/>
      <c r="BK287" s="72"/>
      <c r="BL287" s="72"/>
      <c r="BM287" s="72"/>
    </row>
    <row r="288" spans="20:65" s="73" customFormat="1" x14ac:dyDescent="0.2"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</row>
    <row r="289" spans="20:65" s="73" customFormat="1" x14ac:dyDescent="0.2">
      <c r="T289" s="72"/>
      <c r="U289" s="72"/>
      <c r="V289" s="72"/>
      <c r="W289" s="72"/>
      <c r="X289" s="72"/>
      <c r="Y289" s="72"/>
      <c r="Z289" s="72"/>
      <c r="AA289" s="72"/>
      <c r="AB289" s="72"/>
      <c r="AC289" s="72"/>
      <c r="AD289" s="72"/>
      <c r="AE289" s="72"/>
      <c r="AF289" s="72"/>
      <c r="AG289" s="72"/>
      <c r="AH289" s="72"/>
      <c r="AI289" s="72"/>
      <c r="AJ289" s="72"/>
      <c r="AK289" s="72"/>
      <c r="AL289" s="72"/>
      <c r="AM289" s="72"/>
      <c r="AN289" s="72"/>
      <c r="AO289" s="72"/>
      <c r="AP289" s="72"/>
      <c r="AQ289" s="72"/>
      <c r="AR289" s="72"/>
      <c r="AS289" s="72"/>
      <c r="AT289" s="72"/>
      <c r="AU289" s="72"/>
      <c r="AV289" s="72"/>
      <c r="AW289" s="72"/>
      <c r="AX289" s="72"/>
      <c r="AY289" s="72"/>
      <c r="AZ289" s="72"/>
      <c r="BA289" s="72"/>
      <c r="BB289" s="72"/>
      <c r="BC289" s="72"/>
      <c r="BD289" s="72"/>
      <c r="BE289" s="72"/>
      <c r="BF289" s="72"/>
      <c r="BG289" s="72"/>
      <c r="BH289" s="72"/>
      <c r="BI289" s="72"/>
      <c r="BJ289" s="72"/>
      <c r="BK289" s="72"/>
      <c r="BL289" s="72"/>
      <c r="BM289" s="72"/>
    </row>
    <row r="290" spans="20:65" s="73" customFormat="1" x14ac:dyDescent="0.2">
      <c r="T290" s="72"/>
      <c r="U290" s="72"/>
      <c r="V290" s="72"/>
      <c r="W290" s="72"/>
      <c r="X290" s="72"/>
      <c r="Y290" s="72"/>
      <c r="Z290" s="72"/>
      <c r="AA290" s="72"/>
      <c r="AB290" s="72"/>
      <c r="AC290" s="72"/>
      <c r="AD290" s="72"/>
      <c r="AE290" s="72"/>
      <c r="AF290" s="72"/>
      <c r="AG290" s="72"/>
      <c r="AH290" s="72"/>
      <c r="AI290" s="72"/>
      <c r="AJ290" s="72"/>
      <c r="AK290" s="72"/>
      <c r="AL290" s="72"/>
      <c r="AM290" s="72"/>
      <c r="AN290" s="72"/>
      <c r="AO290" s="72"/>
      <c r="AP290" s="72"/>
      <c r="AQ290" s="72"/>
      <c r="AR290" s="72"/>
      <c r="AS290" s="72"/>
      <c r="AT290" s="72"/>
      <c r="AU290" s="72"/>
      <c r="AV290" s="72"/>
      <c r="AW290" s="72"/>
      <c r="AX290" s="72"/>
      <c r="AY290" s="72"/>
      <c r="AZ290" s="72"/>
      <c r="BA290" s="72"/>
      <c r="BB290" s="72"/>
      <c r="BC290" s="72"/>
      <c r="BD290" s="72"/>
      <c r="BE290" s="72"/>
      <c r="BF290" s="72"/>
      <c r="BG290" s="72"/>
      <c r="BH290" s="72"/>
      <c r="BI290" s="72"/>
      <c r="BJ290" s="72"/>
      <c r="BK290" s="72"/>
      <c r="BL290" s="72"/>
      <c r="BM290" s="72"/>
    </row>
    <row r="291" spans="20:65" s="73" customFormat="1" x14ac:dyDescent="0.2">
      <c r="T291" s="72"/>
      <c r="U291" s="72"/>
      <c r="V291" s="72"/>
      <c r="W291" s="72"/>
      <c r="X291" s="72"/>
      <c r="Y291" s="72"/>
      <c r="Z291" s="72"/>
      <c r="AA291" s="72"/>
      <c r="AB291" s="72"/>
      <c r="AC291" s="72"/>
      <c r="AD291" s="72"/>
      <c r="AE291" s="72"/>
      <c r="AF291" s="72"/>
      <c r="AG291" s="72"/>
      <c r="AH291" s="72"/>
      <c r="AI291" s="72"/>
      <c r="AJ291" s="72"/>
      <c r="AK291" s="72"/>
      <c r="AL291" s="72"/>
      <c r="AM291" s="72"/>
      <c r="AN291" s="72"/>
      <c r="AO291" s="72"/>
      <c r="AP291" s="72"/>
      <c r="AQ291" s="72"/>
      <c r="AR291" s="72"/>
      <c r="AS291" s="72"/>
      <c r="AT291" s="72"/>
      <c r="AU291" s="72"/>
      <c r="AV291" s="72"/>
      <c r="AW291" s="72"/>
      <c r="AX291" s="72"/>
      <c r="AY291" s="72"/>
      <c r="AZ291" s="72"/>
      <c r="BA291" s="72"/>
      <c r="BB291" s="72"/>
      <c r="BC291" s="72"/>
      <c r="BD291" s="72"/>
      <c r="BE291" s="72"/>
      <c r="BF291" s="72"/>
      <c r="BG291" s="72"/>
      <c r="BH291" s="72"/>
      <c r="BI291" s="72"/>
      <c r="BJ291" s="72"/>
      <c r="BK291" s="72"/>
      <c r="BL291" s="72"/>
      <c r="BM291" s="72"/>
    </row>
    <row r="292" spans="20:65" s="73" customFormat="1" x14ac:dyDescent="0.2"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/>
      <c r="AJ292" s="72"/>
      <c r="AK292" s="72"/>
      <c r="AL292" s="72"/>
      <c r="AM292" s="72"/>
      <c r="AN292" s="72"/>
      <c r="AO292" s="72"/>
      <c r="AP292" s="72"/>
      <c r="AQ292" s="72"/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</row>
    <row r="293" spans="20:65" s="73" customFormat="1" x14ac:dyDescent="0.2">
      <c r="T293" s="72"/>
      <c r="U293" s="72"/>
      <c r="V293" s="72"/>
      <c r="W293" s="72"/>
      <c r="X293" s="72"/>
      <c r="Y293" s="72"/>
      <c r="Z293" s="72"/>
      <c r="AA293" s="72"/>
      <c r="AB293" s="72"/>
      <c r="AC293" s="72"/>
      <c r="AD293" s="72"/>
      <c r="AE293" s="72"/>
      <c r="AF293" s="72"/>
      <c r="AG293" s="72"/>
      <c r="AH293" s="72"/>
      <c r="AI293" s="72"/>
      <c r="AJ293" s="72"/>
      <c r="AK293" s="72"/>
      <c r="AL293" s="72"/>
      <c r="AM293" s="72"/>
      <c r="AN293" s="72"/>
      <c r="AO293" s="72"/>
      <c r="AP293" s="72"/>
      <c r="AQ293" s="72"/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</row>
    <row r="294" spans="20:65" s="73" customFormat="1" x14ac:dyDescent="0.2"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</row>
    <row r="295" spans="20:65" s="73" customFormat="1" x14ac:dyDescent="0.2">
      <c r="T295" s="72"/>
      <c r="U295" s="72"/>
      <c r="V295" s="72"/>
      <c r="W295" s="72"/>
      <c r="X295" s="72"/>
      <c r="Y295" s="72"/>
      <c r="Z295" s="72"/>
      <c r="AA295" s="72"/>
      <c r="AB295" s="72"/>
      <c r="AC295" s="72"/>
      <c r="AD295" s="72"/>
      <c r="AE295" s="72"/>
      <c r="AF295" s="72"/>
      <c r="AG295" s="72"/>
      <c r="AH295" s="72"/>
      <c r="AI295" s="72"/>
      <c r="AJ295" s="72"/>
      <c r="AK295" s="72"/>
      <c r="AL295" s="72"/>
      <c r="AM295" s="72"/>
      <c r="AN295" s="72"/>
      <c r="AO295" s="72"/>
      <c r="AP295" s="72"/>
      <c r="AQ295" s="72"/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</row>
    <row r="296" spans="20:65" s="73" customFormat="1" x14ac:dyDescent="0.2"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72"/>
      <c r="AK296" s="72"/>
      <c r="AL296" s="72"/>
      <c r="AM296" s="72"/>
      <c r="AN296" s="72"/>
      <c r="AO296" s="72"/>
      <c r="AP296" s="72"/>
      <c r="AQ296" s="72"/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</row>
    <row r="297" spans="20:65" s="73" customFormat="1" x14ac:dyDescent="0.2">
      <c r="T297" s="72"/>
      <c r="U297" s="72"/>
      <c r="V297" s="72"/>
      <c r="W297" s="72"/>
      <c r="X297" s="72"/>
      <c r="Y297" s="72"/>
      <c r="Z297" s="72"/>
      <c r="AA297" s="72"/>
      <c r="AB297" s="72"/>
      <c r="AC297" s="72"/>
      <c r="AD297" s="72"/>
      <c r="AE297" s="72"/>
      <c r="AF297" s="72"/>
      <c r="AG297" s="72"/>
      <c r="AH297" s="72"/>
      <c r="AI297" s="72"/>
      <c r="AJ297" s="72"/>
      <c r="AK297" s="72"/>
      <c r="AL297" s="72"/>
      <c r="AM297" s="72"/>
      <c r="AN297" s="72"/>
      <c r="AO297" s="72"/>
      <c r="AP297" s="72"/>
      <c r="AQ297" s="72"/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</row>
    <row r="298" spans="20:65" s="73" customFormat="1" x14ac:dyDescent="0.2"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72"/>
      <c r="AK298" s="72"/>
      <c r="AL298" s="72"/>
      <c r="AM298" s="72"/>
      <c r="AN298" s="72"/>
      <c r="AO298" s="72"/>
      <c r="AP298" s="72"/>
      <c r="AQ298" s="72"/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</row>
    <row r="299" spans="20:65" s="73" customFormat="1" x14ac:dyDescent="0.2">
      <c r="T299" s="72"/>
      <c r="U299" s="72"/>
      <c r="V299" s="72"/>
      <c r="W299" s="72"/>
      <c r="X299" s="72"/>
      <c r="Y299" s="72"/>
      <c r="Z299" s="72"/>
      <c r="AA299" s="72"/>
      <c r="AB299" s="72"/>
      <c r="AC299" s="72"/>
      <c r="AD299" s="72"/>
      <c r="AE299" s="72"/>
      <c r="AF299" s="72"/>
      <c r="AG299" s="72"/>
      <c r="AH299" s="72"/>
      <c r="AI299" s="72"/>
      <c r="AJ299" s="72"/>
      <c r="AK299" s="72"/>
      <c r="AL299" s="72"/>
      <c r="AM299" s="72"/>
      <c r="AN299" s="72"/>
      <c r="AO299" s="72"/>
      <c r="AP299" s="72"/>
      <c r="AQ299" s="72"/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</row>
    <row r="300" spans="20:65" s="73" customFormat="1" x14ac:dyDescent="0.2">
      <c r="T300" s="72"/>
      <c r="U300" s="72"/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72"/>
      <c r="AO300" s="72"/>
      <c r="AP300" s="72"/>
      <c r="AQ300" s="72"/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</row>
    <row r="301" spans="20:65" s="73" customFormat="1" x14ac:dyDescent="0.2">
      <c r="T301" s="72"/>
      <c r="U301" s="72"/>
      <c r="V301" s="72"/>
      <c r="W301" s="72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72"/>
      <c r="AO301" s="72"/>
      <c r="AP301" s="72"/>
      <c r="AQ301" s="72"/>
      <c r="AR301" s="72"/>
      <c r="AS301" s="72"/>
      <c r="AT301" s="72"/>
      <c r="AU301" s="72"/>
      <c r="AV301" s="72"/>
      <c r="AW301" s="72"/>
      <c r="AX301" s="72"/>
      <c r="AY301" s="72"/>
      <c r="AZ301" s="72"/>
      <c r="BA301" s="72"/>
      <c r="BB301" s="72"/>
      <c r="BC301" s="72"/>
      <c r="BD301" s="72"/>
      <c r="BE301" s="72"/>
      <c r="BF301" s="72"/>
      <c r="BG301" s="72"/>
      <c r="BH301" s="72"/>
      <c r="BI301" s="72"/>
      <c r="BJ301" s="72"/>
      <c r="BK301" s="72"/>
      <c r="BL301" s="72"/>
      <c r="BM301" s="72"/>
    </row>
    <row r="302" spans="20:65" s="73" customFormat="1" x14ac:dyDescent="0.2">
      <c r="T302" s="72"/>
      <c r="U302" s="72"/>
      <c r="V302" s="72"/>
      <c r="W302" s="72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/>
      <c r="AJ302" s="72"/>
      <c r="AK302" s="72"/>
      <c r="AL302" s="72"/>
      <c r="AM302" s="72"/>
      <c r="AN302" s="72"/>
      <c r="AO302" s="72"/>
      <c r="AP302" s="72"/>
      <c r="AQ302" s="72"/>
      <c r="AR302" s="72"/>
      <c r="AS302" s="72"/>
      <c r="AT302" s="72"/>
      <c r="AU302" s="72"/>
      <c r="AV302" s="72"/>
      <c r="AW302" s="72"/>
      <c r="AX302" s="72"/>
      <c r="AY302" s="72"/>
      <c r="AZ302" s="72"/>
      <c r="BA302" s="72"/>
      <c r="BB302" s="72"/>
      <c r="BC302" s="72"/>
      <c r="BD302" s="72"/>
      <c r="BE302" s="72"/>
      <c r="BF302" s="72"/>
      <c r="BG302" s="72"/>
      <c r="BH302" s="72"/>
      <c r="BI302" s="72"/>
      <c r="BJ302" s="72"/>
      <c r="BK302" s="72"/>
      <c r="BL302" s="72"/>
      <c r="BM302" s="72"/>
    </row>
    <row r="303" spans="20:65" s="73" customFormat="1" x14ac:dyDescent="0.2">
      <c r="T303" s="72"/>
      <c r="U303" s="72"/>
      <c r="V303" s="72"/>
      <c r="W303" s="72"/>
      <c r="X303" s="72"/>
      <c r="Y303" s="72"/>
      <c r="Z303" s="72"/>
      <c r="AA303" s="72"/>
      <c r="AB303" s="72"/>
      <c r="AC303" s="72"/>
      <c r="AD303" s="72"/>
      <c r="AE303" s="72"/>
      <c r="AF303" s="72"/>
      <c r="AG303" s="72"/>
      <c r="AH303" s="72"/>
      <c r="AI303" s="72"/>
      <c r="AJ303" s="72"/>
      <c r="AK303" s="72"/>
      <c r="AL303" s="72"/>
      <c r="AM303" s="72"/>
      <c r="AN303" s="72"/>
      <c r="AO303" s="72"/>
      <c r="AP303" s="72"/>
      <c r="AQ303" s="72"/>
      <c r="AR303" s="72"/>
      <c r="AS303" s="72"/>
      <c r="AT303" s="72"/>
      <c r="AU303" s="72"/>
      <c r="AV303" s="72"/>
      <c r="AW303" s="72"/>
      <c r="AX303" s="72"/>
      <c r="AY303" s="72"/>
      <c r="AZ303" s="72"/>
      <c r="BA303" s="72"/>
      <c r="BB303" s="72"/>
      <c r="BC303" s="72"/>
      <c r="BD303" s="72"/>
      <c r="BE303" s="72"/>
      <c r="BF303" s="72"/>
      <c r="BG303" s="72"/>
      <c r="BH303" s="72"/>
      <c r="BI303" s="72"/>
      <c r="BJ303" s="72"/>
      <c r="BK303" s="72"/>
      <c r="BL303" s="72"/>
      <c r="BM303" s="72"/>
    </row>
    <row r="304" spans="20:65" s="73" customFormat="1" x14ac:dyDescent="0.2">
      <c r="T304" s="72"/>
      <c r="U304" s="72"/>
      <c r="V304" s="72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72"/>
      <c r="AI304" s="72"/>
      <c r="AJ304" s="72"/>
      <c r="AK304" s="72"/>
      <c r="AL304" s="72"/>
      <c r="AM304" s="72"/>
      <c r="AN304" s="72"/>
      <c r="AO304" s="72"/>
      <c r="AP304" s="72"/>
      <c r="AQ304" s="72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</row>
    <row r="305" spans="20:65" s="73" customFormat="1" x14ac:dyDescent="0.2">
      <c r="T305" s="72"/>
      <c r="U305" s="72"/>
      <c r="V305" s="72"/>
      <c r="W305" s="72"/>
      <c r="X305" s="72"/>
      <c r="Y305" s="72"/>
      <c r="Z305" s="72"/>
      <c r="AA305" s="72"/>
      <c r="AB305" s="72"/>
      <c r="AC305" s="72"/>
      <c r="AD305" s="72"/>
      <c r="AE305" s="72"/>
      <c r="AF305" s="72"/>
      <c r="AG305" s="72"/>
      <c r="AH305" s="72"/>
      <c r="AI305" s="72"/>
      <c r="AJ305" s="72"/>
      <c r="AK305" s="72"/>
      <c r="AL305" s="72"/>
      <c r="AM305" s="72"/>
      <c r="AN305" s="72"/>
      <c r="AO305" s="72"/>
      <c r="AP305" s="72"/>
      <c r="AQ305" s="72"/>
      <c r="AR305" s="72"/>
      <c r="AS305" s="72"/>
      <c r="AT305" s="72"/>
      <c r="AU305" s="72"/>
      <c r="AV305" s="72"/>
      <c r="AW305" s="72"/>
      <c r="AX305" s="72"/>
      <c r="AY305" s="72"/>
      <c r="AZ305" s="72"/>
      <c r="BA305" s="72"/>
      <c r="BB305" s="72"/>
      <c r="BC305" s="72"/>
      <c r="BD305" s="72"/>
      <c r="BE305" s="72"/>
      <c r="BF305" s="72"/>
      <c r="BG305" s="72"/>
      <c r="BH305" s="72"/>
      <c r="BI305" s="72"/>
      <c r="BJ305" s="72"/>
      <c r="BK305" s="72"/>
      <c r="BL305" s="72"/>
      <c r="BM305" s="72"/>
    </row>
    <row r="306" spans="20:65" s="73" customFormat="1" x14ac:dyDescent="0.2">
      <c r="T306" s="72"/>
      <c r="U306" s="72"/>
      <c r="V306" s="72"/>
      <c r="W306" s="72"/>
      <c r="X306" s="72"/>
      <c r="Y306" s="72"/>
      <c r="Z306" s="72"/>
      <c r="AA306" s="72"/>
      <c r="AB306" s="72"/>
      <c r="AC306" s="72"/>
      <c r="AD306" s="72"/>
      <c r="AE306" s="72"/>
      <c r="AF306" s="72"/>
      <c r="AG306" s="72"/>
      <c r="AH306" s="72"/>
      <c r="AI306" s="72"/>
      <c r="AJ306" s="72"/>
      <c r="AK306" s="72"/>
      <c r="AL306" s="72"/>
      <c r="AM306" s="72"/>
      <c r="AN306" s="72"/>
      <c r="AO306" s="72"/>
      <c r="AP306" s="72"/>
      <c r="AQ306" s="72"/>
      <c r="AR306" s="72"/>
      <c r="AS306" s="72"/>
      <c r="AT306" s="72"/>
      <c r="AU306" s="72"/>
      <c r="AV306" s="72"/>
      <c r="AW306" s="72"/>
      <c r="AX306" s="72"/>
      <c r="AY306" s="72"/>
      <c r="AZ306" s="72"/>
      <c r="BA306" s="72"/>
      <c r="BB306" s="72"/>
      <c r="BC306" s="72"/>
      <c r="BD306" s="72"/>
      <c r="BE306" s="72"/>
      <c r="BF306" s="72"/>
      <c r="BG306" s="72"/>
      <c r="BH306" s="72"/>
      <c r="BI306" s="72"/>
      <c r="BJ306" s="72"/>
      <c r="BK306" s="72"/>
      <c r="BL306" s="72"/>
      <c r="BM306" s="72"/>
    </row>
    <row r="307" spans="20:65" s="73" customFormat="1" x14ac:dyDescent="0.2"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2"/>
      <c r="AG307" s="72"/>
      <c r="AH307" s="72"/>
      <c r="AI307" s="72"/>
      <c r="AJ307" s="72"/>
      <c r="AK307" s="72"/>
      <c r="AL307" s="72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  <c r="BB307" s="72"/>
      <c r="BC307" s="72"/>
      <c r="BD307" s="72"/>
      <c r="BE307" s="72"/>
      <c r="BF307" s="72"/>
      <c r="BG307" s="72"/>
      <c r="BH307" s="72"/>
      <c r="BI307" s="72"/>
      <c r="BJ307" s="72"/>
      <c r="BK307" s="72"/>
      <c r="BL307" s="72"/>
      <c r="BM307" s="72"/>
    </row>
    <row r="308" spans="20:65" s="73" customFormat="1" x14ac:dyDescent="0.2"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2"/>
      <c r="AG308" s="72"/>
      <c r="AH308" s="72"/>
      <c r="AI308" s="72"/>
      <c r="AJ308" s="72"/>
      <c r="AK308" s="72"/>
      <c r="AL308" s="72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</row>
    <row r="309" spans="20:65" s="73" customFormat="1" x14ac:dyDescent="0.2">
      <c r="T309" s="72"/>
      <c r="U309" s="72"/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/>
      <c r="AL309" s="72"/>
      <c r="AM309" s="72"/>
      <c r="AN309" s="72"/>
      <c r="AO309" s="72"/>
      <c r="AP309" s="72"/>
      <c r="AQ309" s="72"/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/>
      <c r="BE309" s="72"/>
      <c r="BF309" s="72"/>
      <c r="BG309" s="72"/>
      <c r="BH309" s="72"/>
      <c r="BI309" s="72"/>
      <c r="BJ309" s="72"/>
      <c r="BK309" s="72"/>
      <c r="BL309" s="72"/>
      <c r="BM309" s="72"/>
    </row>
    <row r="310" spans="20:65" s="73" customFormat="1" x14ac:dyDescent="0.2">
      <c r="T310" s="72"/>
      <c r="U310" s="72"/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/>
      <c r="AL310" s="72"/>
      <c r="AM310" s="72"/>
      <c r="AN310" s="72"/>
      <c r="AO310" s="72"/>
      <c r="AP310" s="72"/>
      <c r="AQ310" s="72"/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72"/>
      <c r="BE310" s="72"/>
      <c r="BF310" s="72"/>
      <c r="BG310" s="72"/>
      <c r="BH310" s="72"/>
      <c r="BI310" s="72"/>
      <c r="BJ310" s="72"/>
      <c r="BK310" s="72"/>
      <c r="BL310" s="72"/>
      <c r="BM310" s="72"/>
    </row>
    <row r="311" spans="20:65" s="73" customFormat="1" x14ac:dyDescent="0.2">
      <c r="T311" s="72"/>
      <c r="U311" s="72"/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/>
      <c r="AL311" s="72"/>
      <c r="AM311" s="72"/>
      <c r="AN311" s="72"/>
      <c r="AO311" s="72"/>
      <c r="AP311" s="72"/>
      <c r="AQ311" s="72"/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72"/>
      <c r="BG311" s="72"/>
      <c r="BH311" s="72"/>
      <c r="BI311" s="72"/>
      <c r="BJ311" s="72"/>
      <c r="BK311" s="72"/>
      <c r="BL311" s="72"/>
      <c r="BM311" s="72"/>
    </row>
    <row r="312" spans="20:65" s="73" customFormat="1" x14ac:dyDescent="0.2">
      <c r="T312" s="72"/>
      <c r="U312" s="72"/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/>
      <c r="AL312" s="72"/>
      <c r="AM312" s="72"/>
      <c r="AN312" s="72"/>
      <c r="AO312" s="72"/>
      <c r="AP312" s="72"/>
      <c r="AQ312" s="72"/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72"/>
      <c r="BG312" s="72"/>
      <c r="BH312" s="72"/>
      <c r="BI312" s="72"/>
      <c r="BJ312" s="72"/>
      <c r="BK312" s="72"/>
      <c r="BL312" s="72"/>
      <c r="BM312" s="72"/>
    </row>
    <row r="313" spans="20:65" s="73" customFormat="1" x14ac:dyDescent="0.2">
      <c r="T313" s="7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72"/>
      <c r="BG313" s="72"/>
      <c r="BH313" s="72"/>
      <c r="BI313" s="72"/>
      <c r="BJ313" s="72"/>
      <c r="BK313" s="72"/>
      <c r="BL313" s="72"/>
      <c r="BM313" s="72"/>
    </row>
    <row r="314" spans="20:65" s="73" customFormat="1" x14ac:dyDescent="0.2">
      <c r="T314" s="7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72"/>
      <c r="BG314" s="72"/>
      <c r="BH314" s="72"/>
      <c r="BI314" s="72"/>
      <c r="BJ314" s="72"/>
      <c r="BK314" s="72"/>
      <c r="BL314" s="72"/>
      <c r="BM314" s="72"/>
    </row>
    <row r="315" spans="20:65" s="73" customFormat="1" x14ac:dyDescent="0.2">
      <c r="T315" s="7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72"/>
      <c r="BG315" s="72"/>
      <c r="BH315" s="72"/>
      <c r="BI315" s="72"/>
      <c r="BJ315" s="72"/>
      <c r="BK315" s="72"/>
      <c r="BL315" s="72"/>
      <c r="BM315" s="72"/>
    </row>
    <row r="316" spans="20:65" s="73" customFormat="1" x14ac:dyDescent="0.2">
      <c r="T316" s="7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72"/>
      <c r="BG316" s="72"/>
      <c r="BH316" s="72"/>
      <c r="BI316" s="72"/>
      <c r="BJ316" s="72"/>
      <c r="BK316" s="72"/>
      <c r="BL316" s="72"/>
      <c r="BM316" s="72"/>
    </row>
    <row r="317" spans="20:65" s="73" customFormat="1" x14ac:dyDescent="0.2"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</row>
    <row r="318" spans="20:65" s="73" customFormat="1" x14ac:dyDescent="0.2">
      <c r="T318" s="7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R318" s="72"/>
      <c r="AS318" s="72"/>
      <c r="AT318" s="72"/>
      <c r="AU318" s="72"/>
      <c r="AV318" s="72"/>
      <c r="AW318" s="72"/>
      <c r="AX318" s="72"/>
      <c r="AY318" s="72"/>
      <c r="AZ318" s="72"/>
      <c r="BA318" s="72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</row>
    <row r="319" spans="20:65" s="73" customFormat="1" x14ac:dyDescent="0.2"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</row>
    <row r="320" spans="20:65" s="73" customFormat="1" x14ac:dyDescent="0.2"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  <c r="BD320" s="72"/>
      <c r="BE320" s="72"/>
      <c r="BF320" s="72"/>
      <c r="BG320" s="72"/>
      <c r="BH320" s="72"/>
      <c r="BI320" s="72"/>
      <c r="BJ320" s="72"/>
      <c r="BK320" s="72"/>
      <c r="BL320" s="72"/>
      <c r="BM320" s="72"/>
    </row>
    <row r="321" spans="20:65" s="73" customFormat="1" x14ac:dyDescent="0.2"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</row>
    <row r="322" spans="20:65" s="73" customFormat="1" x14ac:dyDescent="0.2">
      <c r="T322" s="7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R322" s="72"/>
      <c r="AS322" s="72"/>
      <c r="AT322" s="72"/>
      <c r="AU322" s="72"/>
      <c r="AV322" s="72"/>
      <c r="AW322" s="72"/>
      <c r="AX322" s="72"/>
      <c r="AY322" s="72"/>
      <c r="AZ322" s="72"/>
      <c r="BA322" s="72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</row>
    <row r="323" spans="20:65" s="73" customFormat="1" x14ac:dyDescent="0.2">
      <c r="T323" s="7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  <c r="AR323" s="72"/>
      <c r="AS323" s="72"/>
      <c r="AT323" s="72"/>
      <c r="AU323" s="72"/>
      <c r="AV323" s="72"/>
      <c r="AW323" s="72"/>
      <c r="AX323" s="72"/>
      <c r="AY323" s="72"/>
      <c r="AZ323" s="72"/>
      <c r="BA323" s="72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</row>
    <row r="324" spans="20:65" s="73" customFormat="1" x14ac:dyDescent="0.2">
      <c r="T324" s="7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  <c r="AR324" s="72"/>
      <c r="AS324" s="72"/>
      <c r="AT324" s="72"/>
      <c r="AU324" s="72"/>
      <c r="AV324" s="72"/>
      <c r="AW324" s="72"/>
      <c r="AX324" s="72"/>
      <c r="AY324" s="72"/>
      <c r="AZ324" s="72"/>
      <c r="BA324" s="72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</row>
    <row r="325" spans="20:65" s="73" customFormat="1" x14ac:dyDescent="0.2">
      <c r="T325" s="7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  <c r="AR325" s="72"/>
      <c r="AS325" s="72"/>
      <c r="AT325" s="72"/>
      <c r="AU325" s="72"/>
      <c r="AV325" s="72"/>
      <c r="AW325" s="72"/>
      <c r="AX325" s="72"/>
      <c r="AY325" s="72"/>
      <c r="AZ325" s="72"/>
      <c r="BA325" s="72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</row>
    <row r="326" spans="20:65" s="73" customFormat="1" x14ac:dyDescent="0.2">
      <c r="T326" s="7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  <c r="AR326" s="72"/>
      <c r="AS326" s="72"/>
      <c r="AT326" s="72"/>
      <c r="AU326" s="72"/>
      <c r="AV326" s="72"/>
      <c r="AW326" s="72"/>
      <c r="AX326" s="72"/>
      <c r="AY326" s="72"/>
      <c r="AZ326" s="72"/>
      <c r="BA326" s="72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</row>
    <row r="327" spans="20:65" s="73" customFormat="1" x14ac:dyDescent="0.2">
      <c r="T327" s="7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R327" s="72"/>
      <c r="AS327" s="72"/>
      <c r="AT327" s="72"/>
      <c r="AU327" s="72"/>
      <c r="AV327" s="72"/>
      <c r="AW327" s="72"/>
      <c r="AX327" s="72"/>
      <c r="AY327" s="72"/>
      <c r="AZ327" s="72"/>
      <c r="BA327" s="72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</row>
    <row r="328" spans="20:65" s="73" customFormat="1" x14ac:dyDescent="0.2">
      <c r="T328" s="7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  <c r="AR328" s="72"/>
      <c r="AS328" s="72"/>
      <c r="AT328" s="72"/>
      <c r="AU328" s="72"/>
      <c r="AV328" s="72"/>
      <c r="AW328" s="72"/>
      <c r="AX328" s="72"/>
      <c r="AY328" s="72"/>
      <c r="AZ328" s="72"/>
      <c r="BA328" s="72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</row>
    <row r="329" spans="20:65" s="73" customFormat="1" x14ac:dyDescent="0.2">
      <c r="T329" s="7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R329" s="72"/>
      <c r="AS329" s="72"/>
      <c r="AT329" s="72"/>
      <c r="AU329" s="72"/>
      <c r="AV329" s="72"/>
      <c r="AW329" s="72"/>
      <c r="AX329" s="72"/>
      <c r="AY329" s="72"/>
      <c r="AZ329" s="72"/>
      <c r="BA329" s="72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</row>
    <row r="330" spans="20:65" s="73" customFormat="1" x14ac:dyDescent="0.2">
      <c r="T330" s="7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R330" s="72"/>
      <c r="AS330" s="72"/>
      <c r="AT330" s="72"/>
      <c r="AU330" s="72"/>
      <c r="AV330" s="72"/>
      <c r="AW330" s="72"/>
      <c r="AX330" s="72"/>
      <c r="AY330" s="72"/>
      <c r="AZ330" s="72"/>
      <c r="BA330" s="72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</row>
    <row r="331" spans="20:65" s="73" customFormat="1" x14ac:dyDescent="0.2">
      <c r="T331" s="7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  <c r="AR331" s="72"/>
      <c r="AS331" s="72"/>
      <c r="AT331" s="72"/>
      <c r="AU331" s="72"/>
      <c r="AV331" s="72"/>
      <c r="AW331" s="72"/>
      <c r="AX331" s="72"/>
      <c r="AY331" s="72"/>
      <c r="AZ331" s="72"/>
      <c r="BA331" s="72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</row>
    <row r="332" spans="20:65" s="73" customFormat="1" x14ac:dyDescent="0.2"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</row>
    <row r="333" spans="20:65" s="73" customFormat="1" x14ac:dyDescent="0.2"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</row>
    <row r="334" spans="20:65" s="73" customFormat="1" x14ac:dyDescent="0.2"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</row>
    <row r="335" spans="20:65" s="73" customFormat="1" x14ac:dyDescent="0.2">
      <c r="T335" s="7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  <c r="AR335" s="72"/>
      <c r="AS335" s="72"/>
      <c r="AT335" s="72"/>
      <c r="AU335" s="72"/>
      <c r="AV335" s="72"/>
      <c r="AW335" s="72"/>
      <c r="AX335" s="72"/>
      <c r="AY335" s="72"/>
      <c r="AZ335" s="72"/>
      <c r="BA335" s="72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</row>
    <row r="336" spans="20:65" s="73" customFormat="1" x14ac:dyDescent="0.2">
      <c r="T336" s="72"/>
      <c r="U336" s="72"/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72"/>
      <c r="AL336" s="72"/>
      <c r="AM336" s="72"/>
      <c r="AN336" s="72"/>
      <c r="AO336" s="72"/>
      <c r="AP336" s="72"/>
      <c r="AQ336" s="72"/>
      <c r="AR336" s="72"/>
      <c r="AS336" s="72"/>
      <c r="AT336" s="72"/>
      <c r="AU336" s="72"/>
      <c r="AV336" s="72"/>
      <c r="AW336" s="72"/>
      <c r="AX336" s="72"/>
      <c r="AY336" s="72"/>
      <c r="AZ336" s="72"/>
      <c r="BA336" s="72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</row>
    <row r="337" spans="20:65" s="73" customFormat="1" x14ac:dyDescent="0.2">
      <c r="T337" s="72"/>
      <c r="U337" s="72"/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72"/>
      <c r="AL337" s="72"/>
      <c r="AM337" s="72"/>
      <c r="AN337" s="72"/>
      <c r="AO337" s="72"/>
      <c r="AP337" s="72"/>
      <c r="AQ337" s="72"/>
      <c r="AR337" s="72"/>
      <c r="AS337" s="72"/>
      <c r="AT337" s="72"/>
      <c r="AU337" s="72"/>
      <c r="AV337" s="72"/>
      <c r="AW337" s="72"/>
      <c r="AX337" s="72"/>
      <c r="AY337" s="72"/>
      <c r="AZ337" s="72"/>
      <c r="BA337" s="72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</row>
    <row r="338" spans="20:65" s="73" customFormat="1" x14ac:dyDescent="0.2">
      <c r="T338" s="72"/>
      <c r="U338" s="72"/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72"/>
      <c r="AL338" s="72"/>
      <c r="AM338" s="72"/>
      <c r="AN338" s="72"/>
      <c r="AO338" s="72"/>
      <c r="AP338" s="72"/>
      <c r="AQ338" s="72"/>
      <c r="AR338" s="72"/>
      <c r="AS338" s="72"/>
      <c r="AT338" s="72"/>
      <c r="AU338" s="72"/>
      <c r="AV338" s="72"/>
      <c r="AW338" s="72"/>
      <c r="AX338" s="72"/>
      <c r="AY338" s="72"/>
      <c r="AZ338" s="72"/>
      <c r="BA338" s="72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</row>
    <row r="339" spans="20:65" s="73" customFormat="1" x14ac:dyDescent="0.2">
      <c r="T339" s="72"/>
      <c r="U339" s="72"/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72"/>
      <c r="AL339" s="72"/>
      <c r="AM339" s="72"/>
      <c r="AN339" s="72"/>
      <c r="AO339" s="72"/>
      <c r="AP339" s="72"/>
      <c r="AQ339" s="72"/>
      <c r="AR339" s="72"/>
      <c r="AS339" s="72"/>
      <c r="AT339" s="72"/>
      <c r="AU339" s="72"/>
      <c r="AV339" s="72"/>
      <c r="AW339" s="72"/>
      <c r="AX339" s="72"/>
      <c r="AY339" s="72"/>
      <c r="AZ339" s="72"/>
      <c r="BA339" s="72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</row>
    <row r="340" spans="20:65" s="73" customFormat="1" x14ac:dyDescent="0.2">
      <c r="T340" s="72"/>
      <c r="U340" s="72"/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72"/>
      <c r="AL340" s="72"/>
      <c r="AM340" s="72"/>
      <c r="AN340" s="72"/>
      <c r="AO340" s="72"/>
      <c r="AP340" s="72"/>
      <c r="AQ340" s="72"/>
      <c r="AR340" s="72"/>
      <c r="AS340" s="72"/>
      <c r="AT340" s="72"/>
      <c r="AU340" s="72"/>
      <c r="AV340" s="72"/>
      <c r="AW340" s="72"/>
      <c r="AX340" s="72"/>
      <c r="AY340" s="72"/>
      <c r="AZ340" s="72"/>
      <c r="BA340" s="72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</row>
    <row r="341" spans="20:65" s="73" customFormat="1" x14ac:dyDescent="0.2"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</row>
    <row r="342" spans="20:65" s="73" customFormat="1" x14ac:dyDescent="0.2"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</row>
    <row r="343" spans="20:65" s="73" customFormat="1" x14ac:dyDescent="0.2">
      <c r="T343" s="72"/>
      <c r="U343" s="72"/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72"/>
      <c r="AL343" s="72"/>
      <c r="AM343" s="72"/>
      <c r="AN343" s="72"/>
      <c r="AO343" s="72"/>
      <c r="AP343" s="72"/>
      <c r="AQ343" s="72"/>
      <c r="AR343" s="72"/>
      <c r="AS343" s="72"/>
      <c r="AT343" s="72"/>
      <c r="AU343" s="72"/>
      <c r="AV343" s="72"/>
      <c r="AW343" s="72"/>
      <c r="AX343" s="72"/>
      <c r="AY343" s="72"/>
      <c r="AZ343" s="72"/>
      <c r="BA343" s="72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</row>
    <row r="344" spans="20:65" s="73" customFormat="1" x14ac:dyDescent="0.2">
      <c r="T344" s="72"/>
      <c r="U344" s="72"/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72"/>
      <c r="AL344" s="72"/>
      <c r="AM344" s="72"/>
      <c r="AN344" s="72"/>
      <c r="AO344" s="72"/>
      <c r="AP344" s="72"/>
      <c r="AQ344" s="72"/>
      <c r="AR344" s="72"/>
      <c r="AS344" s="72"/>
      <c r="AT344" s="72"/>
      <c r="AU344" s="72"/>
      <c r="AV344" s="72"/>
      <c r="AW344" s="72"/>
      <c r="AX344" s="72"/>
      <c r="AY344" s="72"/>
      <c r="AZ344" s="72"/>
      <c r="BA344" s="72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</row>
    <row r="345" spans="20:65" s="73" customFormat="1" x14ac:dyDescent="0.2"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</row>
    <row r="346" spans="20:65" s="73" customFormat="1" x14ac:dyDescent="0.2">
      <c r="T346" s="72"/>
      <c r="U346" s="72"/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72"/>
      <c r="AL346" s="72"/>
      <c r="AM346" s="72"/>
      <c r="AN346" s="72"/>
      <c r="AO346" s="72"/>
      <c r="AP346" s="72"/>
      <c r="AQ346" s="72"/>
      <c r="AR346" s="72"/>
      <c r="AS346" s="72"/>
      <c r="AT346" s="72"/>
      <c r="AU346" s="72"/>
      <c r="AV346" s="72"/>
      <c r="AW346" s="72"/>
      <c r="AX346" s="72"/>
      <c r="AY346" s="72"/>
      <c r="AZ346" s="72"/>
      <c r="BA346" s="72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</row>
    <row r="347" spans="20:65" s="73" customFormat="1" x14ac:dyDescent="0.2">
      <c r="T347" s="72"/>
      <c r="U347" s="72"/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72"/>
      <c r="AL347" s="72"/>
      <c r="AM347" s="72"/>
      <c r="AN347" s="72"/>
      <c r="AO347" s="72"/>
      <c r="AP347" s="72"/>
      <c r="AQ347" s="72"/>
      <c r="AR347" s="72"/>
      <c r="AS347" s="72"/>
      <c r="AT347" s="72"/>
      <c r="AU347" s="72"/>
      <c r="AV347" s="72"/>
      <c r="AW347" s="72"/>
      <c r="AX347" s="72"/>
      <c r="AY347" s="72"/>
      <c r="AZ347" s="72"/>
      <c r="BA347" s="72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</row>
    <row r="348" spans="20:65" s="73" customFormat="1" x14ac:dyDescent="0.2">
      <c r="T348" s="72"/>
      <c r="U348" s="72"/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72"/>
      <c r="AL348" s="72"/>
      <c r="AM348" s="72"/>
      <c r="AN348" s="72"/>
      <c r="AO348" s="72"/>
      <c r="AP348" s="72"/>
      <c r="AQ348" s="72"/>
      <c r="AR348" s="72"/>
      <c r="AS348" s="72"/>
      <c r="AT348" s="72"/>
      <c r="AU348" s="72"/>
      <c r="AV348" s="72"/>
      <c r="AW348" s="72"/>
      <c r="AX348" s="72"/>
      <c r="AY348" s="72"/>
      <c r="AZ348" s="72"/>
      <c r="BA348" s="72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</row>
    <row r="349" spans="20:65" s="73" customFormat="1" x14ac:dyDescent="0.2"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72"/>
      <c r="AL349" s="72"/>
      <c r="AM349" s="72"/>
      <c r="AN349" s="72"/>
      <c r="AO349" s="72"/>
      <c r="AP349" s="72"/>
      <c r="AQ349" s="72"/>
      <c r="AR349" s="72"/>
      <c r="AS349" s="72"/>
      <c r="AT349" s="72"/>
      <c r="AU349" s="72"/>
      <c r="AV349" s="72"/>
      <c r="AW349" s="72"/>
      <c r="AX349" s="72"/>
      <c r="AY349" s="72"/>
      <c r="AZ349" s="72"/>
      <c r="BA349" s="72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</row>
    <row r="350" spans="20:65" s="73" customFormat="1" x14ac:dyDescent="0.2">
      <c r="T350" s="72"/>
      <c r="U350" s="72"/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72"/>
      <c r="AL350" s="72"/>
      <c r="AM350" s="72"/>
      <c r="AN350" s="72"/>
      <c r="AO350" s="72"/>
      <c r="AP350" s="72"/>
      <c r="AQ350" s="72"/>
      <c r="AR350" s="72"/>
      <c r="AS350" s="72"/>
      <c r="AT350" s="72"/>
      <c r="AU350" s="72"/>
      <c r="AV350" s="72"/>
      <c r="AW350" s="72"/>
      <c r="AX350" s="72"/>
      <c r="AY350" s="72"/>
      <c r="AZ350" s="72"/>
      <c r="BA350" s="72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</row>
    <row r="351" spans="20:65" s="73" customFormat="1" x14ac:dyDescent="0.2">
      <c r="T351" s="72"/>
      <c r="U351" s="72"/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72"/>
      <c r="AL351" s="72"/>
      <c r="AM351" s="72"/>
      <c r="AN351" s="72"/>
      <c r="AO351" s="72"/>
      <c r="AP351" s="72"/>
      <c r="AQ351" s="72"/>
      <c r="AR351" s="72"/>
      <c r="AS351" s="72"/>
      <c r="AT351" s="72"/>
      <c r="AU351" s="72"/>
      <c r="AV351" s="72"/>
      <c r="AW351" s="72"/>
      <c r="AX351" s="72"/>
      <c r="AY351" s="72"/>
      <c r="AZ351" s="72"/>
      <c r="BA351" s="72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</row>
    <row r="352" spans="20:65" s="73" customFormat="1" x14ac:dyDescent="0.2">
      <c r="T352" s="72"/>
      <c r="U352" s="72"/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72"/>
      <c r="AL352" s="72"/>
      <c r="AM352" s="72"/>
      <c r="AN352" s="72"/>
      <c r="AO352" s="72"/>
      <c r="AP352" s="72"/>
      <c r="AQ352" s="72"/>
      <c r="AR352" s="72"/>
      <c r="AS352" s="72"/>
      <c r="AT352" s="72"/>
      <c r="AU352" s="72"/>
      <c r="AV352" s="72"/>
      <c r="AW352" s="72"/>
      <c r="AX352" s="72"/>
      <c r="AY352" s="72"/>
      <c r="AZ352" s="72"/>
      <c r="BA352" s="72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</row>
    <row r="353" spans="20:65" s="73" customFormat="1" x14ac:dyDescent="0.2">
      <c r="T353" s="72"/>
      <c r="U353" s="72"/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72"/>
      <c r="AL353" s="72"/>
      <c r="AM353" s="72"/>
      <c r="AN353" s="72"/>
      <c r="AO353" s="72"/>
      <c r="AP353" s="72"/>
      <c r="AQ353" s="72"/>
      <c r="AR353" s="72"/>
      <c r="AS353" s="72"/>
      <c r="AT353" s="72"/>
      <c r="AU353" s="72"/>
      <c r="AV353" s="72"/>
      <c r="AW353" s="72"/>
      <c r="AX353" s="72"/>
      <c r="AY353" s="72"/>
      <c r="AZ353" s="72"/>
      <c r="BA353" s="72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</row>
    <row r="354" spans="20:65" s="73" customFormat="1" x14ac:dyDescent="0.2">
      <c r="T354" s="72"/>
      <c r="U354" s="72"/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72"/>
      <c r="AL354" s="72"/>
      <c r="AM354" s="72"/>
      <c r="AN354" s="72"/>
      <c r="AO354" s="72"/>
      <c r="AP354" s="72"/>
      <c r="AQ354" s="72"/>
      <c r="AR354" s="72"/>
      <c r="AS354" s="72"/>
      <c r="AT354" s="72"/>
      <c r="AU354" s="72"/>
      <c r="AV354" s="72"/>
      <c r="AW354" s="72"/>
      <c r="AX354" s="72"/>
      <c r="AY354" s="72"/>
      <c r="AZ354" s="72"/>
      <c r="BA354" s="72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</row>
    <row r="355" spans="20:65" s="73" customFormat="1" x14ac:dyDescent="0.2">
      <c r="T355" s="72"/>
      <c r="U355" s="72"/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72"/>
      <c r="AL355" s="72"/>
      <c r="AM355" s="72"/>
      <c r="AN355" s="72"/>
      <c r="AO355" s="72"/>
      <c r="AP355" s="72"/>
      <c r="AQ355" s="72"/>
      <c r="AR355" s="72"/>
      <c r="AS355" s="72"/>
      <c r="AT355" s="72"/>
      <c r="AU355" s="72"/>
      <c r="AV355" s="72"/>
      <c r="AW355" s="72"/>
      <c r="AX355" s="72"/>
      <c r="AY355" s="72"/>
      <c r="AZ355" s="72"/>
      <c r="BA355" s="72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</row>
    <row r="356" spans="20:65" s="73" customFormat="1" x14ac:dyDescent="0.2">
      <c r="T356" s="72"/>
      <c r="U356" s="72"/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72"/>
      <c r="AL356" s="72"/>
      <c r="AM356" s="72"/>
      <c r="AN356" s="72"/>
      <c r="AO356" s="72"/>
      <c r="AP356" s="72"/>
      <c r="AQ356" s="72"/>
      <c r="AR356" s="72"/>
      <c r="AS356" s="72"/>
      <c r="AT356" s="72"/>
      <c r="AU356" s="72"/>
      <c r="AV356" s="72"/>
      <c r="AW356" s="72"/>
      <c r="AX356" s="72"/>
      <c r="AY356" s="72"/>
      <c r="AZ356" s="72"/>
      <c r="BA356" s="72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</row>
    <row r="357" spans="20:65" s="73" customFormat="1" x14ac:dyDescent="0.2">
      <c r="T357" s="72"/>
      <c r="U357" s="72"/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72"/>
      <c r="AL357" s="72"/>
      <c r="AM357" s="72"/>
      <c r="AN357" s="72"/>
      <c r="AO357" s="72"/>
      <c r="AP357" s="72"/>
      <c r="AQ357" s="72"/>
      <c r="AR357" s="72"/>
      <c r="AS357" s="72"/>
      <c r="AT357" s="72"/>
      <c r="AU357" s="72"/>
      <c r="AV357" s="72"/>
      <c r="AW357" s="72"/>
      <c r="AX357" s="72"/>
      <c r="AY357" s="72"/>
      <c r="AZ357" s="72"/>
      <c r="BA357" s="72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</row>
    <row r="358" spans="20:65" s="73" customFormat="1" x14ac:dyDescent="0.2">
      <c r="T358" s="72"/>
      <c r="U358" s="72"/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72"/>
      <c r="AL358" s="72"/>
      <c r="AM358" s="72"/>
      <c r="AN358" s="72"/>
      <c r="AO358" s="72"/>
      <c r="AP358" s="72"/>
      <c r="AQ358" s="72"/>
      <c r="AR358" s="72"/>
      <c r="AS358" s="72"/>
      <c r="AT358" s="72"/>
      <c r="AU358" s="72"/>
      <c r="AV358" s="72"/>
      <c r="AW358" s="72"/>
      <c r="AX358" s="72"/>
      <c r="AY358" s="72"/>
      <c r="AZ358" s="72"/>
      <c r="BA358" s="72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</row>
    <row r="359" spans="20:65" s="73" customFormat="1" x14ac:dyDescent="0.2">
      <c r="T359" s="72"/>
      <c r="U359" s="72"/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72"/>
      <c r="AL359" s="72"/>
      <c r="AM359" s="72"/>
      <c r="AN359" s="72"/>
      <c r="AO359" s="72"/>
      <c r="AP359" s="72"/>
      <c r="AQ359" s="72"/>
      <c r="AR359" s="72"/>
      <c r="AS359" s="72"/>
      <c r="AT359" s="72"/>
      <c r="AU359" s="72"/>
      <c r="AV359" s="72"/>
      <c r="AW359" s="72"/>
      <c r="AX359" s="72"/>
      <c r="AY359" s="72"/>
      <c r="AZ359" s="72"/>
      <c r="BA359" s="72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</row>
    <row r="360" spans="20:65" s="73" customFormat="1" x14ac:dyDescent="0.2">
      <c r="T360" s="72"/>
      <c r="U360" s="72"/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72"/>
      <c r="AL360" s="72"/>
      <c r="AM360" s="72"/>
      <c r="AN360" s="72"/>
      <c r="AO360" s="72"/>
      <c r="AP360" s="72"/>
      <c r="AQ360" s="72"/>
      <c r="AR360" s="72"/>
      <c r="AS360" s="72"/>
      <c r="AT360" s="72"/>
      <c r="AU360" s="72"/>
      <c r="AV360" s="72"/>
      <c r="AW360" s="72"/>
      <c r="AX360" s="72"/>
      <c r="AY360" s="72"/>
      <c r="AZ360" s="72"/>
      <c r="BA360" s="72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</row>
    <row r="361" spans="20:65" s="73" customFormat="1" x14ac:dyDescent="0.2">
      <c r="T361" s="72"/>
      <c r="U361" s="72"/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72"/>
      <c r="AL361" s="72"/>
      <c r="AM361" s="72"/>
      <c r="AN361" s="72"/>
      <c r="AO361" s="72"/>
      <c r="AP361" s="72"/>
      <c r="AQ361" s="72"/>
      <c r="AR361" s="72"/>
      <c r="AS361" s="72"/>
      <c r="AT361" s="72"/>
      <c r="AU361" s="72"/>
      <c r="AV361" s="72"/>
      <c r="AW361" s="72"/>
      <c r="AX361" s="72"/>
      <c r="AY361" s="72"/>
      <c r="AZ361" s="72"/>
      <c r="BA361" s="72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</row>
    <row r="362" spans="20:65" s="73" customFormat="1" x14ac:dyDescent="0.2">
      <c r="T362" s="72"/>
      <c r="U362" s="72"/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72"/>
      <c r="AL362" s="72"/>
      <c r="AM362" s="72"/>
      <c r="AN362" s="72"/>
      <c r="AO362" s="72"/>
      <c r="AP362" s="72"/>
      <c r="AQ362" s="72"/>
      <c r="AR362" s="72"/>
      <c r="AS362" s="72"/>
      <c r="AT362" s="72"/>
      <c r="AU362" s="72"/>
      <c r="AV362" s="72"/>
      <c r="AW362" s="72"/>
      <c r="AX362" s="72"/>
      <c r="AY362" s="72"/>
      <c r="AZ362" s="72"/>
      <c r="BA362" s="72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</row>
    <row r="363" spans="20:65" s="73" customFormat="1" x14ac:dyDescent="0.2">
      <c r="T363" s="72"/>
      <c r="U363" s="72"/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72"/>
      <c r="AL363" s="72"/>
      <c r="AM363" s="72"/>
      <c r="AN363" s="72"/>
      <c r="AO363" s="72"/>
      <c r="AP363" s="72"/>
      <c r="AQ363" s="72"/>
      <c r="AR363" s="72"/>
      <c r="AS363" s="72"/>
      <c r="AT363" s="72"/>
      <c r="AU363" s="72"/>
      <c r="AV363" s="72"/>
      <c r="AW363" s="72"/>
      <c r="AX363" s="72"/>
      <c r="AY363" s="72"/>
      <c r="AZ363" s="72"/>
      <c r="BA363" s="72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</row>
    <row r="364" spans="20:65" s="73" customFormat="1" x14ac:dyDescent="0.2">
      <c r="T364" s="72"/>
      <c r="U364" s="72"/>
      <c r="V364" s="72"/>
      <c r="W364" s="72"/>
      <c r="X364" s="72"/>
      <c r="Y364" s="72"/>
      <c r="Z364" s="72"/>
      <c r="AA364" s="72"/>
      <c r="AB364" s="72"/>
      <c r="AC364" s="72"/>
      <c r="AD364" s="72"/>
      <c r="AE364" s="72"/>
      <c r="AF364" s="72"/>
      <c r="AG364" s="72"/>
      <c r="AH364" s="72"/>
      <c r="AI364" s="72"/>
      <c r="AJ364" s="72"/>
      <c r="AK364" s="72"/>
      <c r="AL364" s="72"/>
      <c r="AM364" s="72"/>
      <c r="AN364" s="72"/>
      <c r="AO364" s="72"/>
      <c r="AP364" s="72"/>
      <c r="AQ364" s="72"/>
      <c r="AR364" s="72"/>
      <c r="AS364" s="72"/>
      <c r="AT364" s="72"/>
      <c r="AU364" s="72"/>
      <c r="AV364" s="72"/>
      <c r="AW364" s="72"/>
      <c r="AX364" s="72"/>
      <c r="AY364" s="72"/>
      <c r="AZ364" s="72"/>
      <c r="BA364" s="72"/>
      <c r="BB364" s="72"/>
      <c r="BC364" s="72"/>
      <c r="BD364" s="72"/>
      <c r="BE364" s="72"/>
      <c r="BF364" s="72"/>
      <c r="BG364" s="72"/>
      <c r="BH364" s="72"/>
      <c r="BI364" s="72"/>
      <c r="BJ364" s="72"/>
      <c r="BK364" s="72"/>
      <c r="BL364" s="72"/>
      <c r="BM364" s="72"/>
    </row>
    <row r="365" spans="20:65" s="73" customFormat="1" x14ac:dyDescent="0.2">
      <c r="T365" s="72"/>
      <c r="U365" s="72"/>
      <c r="V365" s="72"/>
      <c r="W365" s="72"/>
      <c r="X365" s="72"/>
      <c r="Y365" s="72"/>
      <c r="Z365" s="72"/>
      <c r="AA365" s="72"/>
      <c r="AB365" s="72"/>
      <c r="AC365" s="72"/>
      <c r="AD365" s="72"/>
      <c r="AE365" s="72"/>
      <c r="AF365" s="72"/>
      <c r="AG365" s="72"/>
      <c r="AH365" s="72"/>
      <c r="AI365" s="72"/>
      <c r="AJ365" s="72"/>
      <c r="AK365" s="72"/>
      <c r="AL365" s="72"/>
      <c r="AM365" s="72"/>
      <c r="AN365" s="72"/>
      <c r="AO365" s="72"/>
      <c r="AP365" s="72"/>
      <c r="AQ365" s="72"/>
      <c r="AR365" s="72"/>
      <c r="AS365" s="72"/>
      <c r="AT365" s="72"/>
      <c r="AU365" s="72"/>
      <c r="AV365" s="72"/>
      <c r="AW365" s="72"/>
      <c r="AX365" s="72"/>
      <c r="AY365" s="72"/>
      <c r="AZ365" s="72"/>
      <c r="BA365" s="72"/>
      <c r="BB365" s="72"/>
      <c r="BC365" s="72"/>
      <c r="BD365" s="72"/>
      <c r="BE365" s="72"/>
      <c r="BF365" s="72"/>
      <c r="BG365" s="72"/>
      <c r="BH365" s="72"/>
      <c r="BI365" s="72"/>
      <c r="BJ365" s="72"/>
      <c r="BK365" s="72"/>
      <c r="BL365" s="72"/>
      <c r="BM365" s="72"/>
    </row>
    <row r="366" spans="20:65" s="73" customFormat="1" x14ac:dyDescent="0.2">
      <c r="T366" s="72"/>
      <c r="U366" s="72"/>
      <c r="V366" s="72"/>
      <c r="W366" s="72"/>
      <c r="X366" s="72"/>
      <c r="Y366" s="72"/>
      <c r="Z366" s="72"/>
      <c r="AA366" s="72"/>
      <c r="AB366" s="72"/>
      <c r="AC366" s="72"/>
      <c r="AD366" s="72"/>
      <c r="AE366" s="72"/>
      <c r="AF366" s="72"/>
      <c r="AG366" s="72"/>
      <c r="AH366" s="72"/>
      <c r="AI366" s="72"/>
      <c r="AJ366" s="72"/>
      <c r="AK366" s="72"/>
      <c r="AL366" s="72"/>
      <c r="AM366" s="72"/>
      <c r="AN366" s="72"/>
      <c r="AO366" s="72"/>
      <c r="AP366" s="72"/>
      <c r="AQ366" s="72"/>
      <c r="AR366" s="72"/>
      <c r="AS366" s="72"/>
      <c r="AT366" s="72"/>
      <c r="AU366" s="72"/>
      <c r="AV366" s="72"/>
      <c r="AW366" s="72"/>
      <c r="AX366" s="72"/>
      <c r="AY366" s="72"/>
      <c r="AZ366" s="72"/>
      <c r="BA366" s="72"/>
      <c r="BB366" s="72"/>
      <c r="BC366" s="72"/>
      <c r="BD366" s="72"/>
      <c r="BE366" s="72"/>
      <c r="BF366" s="72"/>
      <c r="BG366" s="72"/>
      <c r="BH366" s="72"/>
      <c r="BI366" s="72"/>
      <c r="BJ366" s="72"/>
      <c r="BK366" s="72"/>
      <c r="BL366" s="72"/>
      <c r="BM366" s="72"/>
    </row>
    <row r="367" spans="20:65" s="73" customFormat="1" x14ac:dyDescent="0.2">
      <c r="T367" s="72"/>
      <c r="U367" s="72"/>
      <c r="V367" s="72"/>
      <c r="W367" s="72"/>
      <c r="X367" s="72"/>
      <c r="Y367" s="72"/>
      <c r="Z367" s="72"/>
      <c r="AA367" s="72"/>
      <c r="AB367" s="72"/>
      <c r="AC367" s="72"/>
      <c r="AD367" s="72"/>
      <c r="AE367" s="72"/>
      <c r="AF367" s="72"/>
      <c r="AG367" s="72"/>
      <c r="AH367" s="72"/>
      <c r="AI367" s="72"/>
      <c r="AJ367" s="72"/>
      <c r="AK367" s="72"/>
      <c r="AL367" s="72"/>
      <c r="AM367" s="72"/>
      <c r="AN367" s="72"/>
      <c r="AO367" s="72"/>
      <c r="AP367" s="72"/>
      <c r="AQ367" s="72"/>
      <c r="AR367" s="72"/>
      <c r="AS367" s="72"/>
      <c r="AT367" s="72"/>
      <c r="AU367" s="72"/>
      <c r="AV367" s="72"/>
      <c r="AW367" s="72"/>
      <c r="AX367" s="72"/>
      <c r="AY367" s="72"/>
      <c r="AZ367" s="72"/>
      <c r="BA367" s="72"/>
      <c r="BB367" s="72"/>
      <c r="BC367" s="72"/>
      <c r="BD367" s="72"/>
      <c r="BE367" s="72"/>
      <c r="BF367" s="72"/>
      <c r="BG367" s="72"/>
      <c r="BH367" s="72"/>
      <c r="BI367" s="72"/>
      <c r="BJ367" s="72"/>
      <c r="BK367" s="72"/>
      <c r="BL367" s="72"/>
      <c r="BM367" s="72"/>
    </row>
    <row r="368" spans="20:65" s="73" customFormat="1" x14ac:dyDescent="0.2">
      <c r="T368" s="72"/>
      <c r="U368" s="72"/>
      <c r="V368" s="72"/>
      <c r="W368" s="72"/>
      <c r="X368" s="72"/>
      <c r="Y368" s="72"/>
      <c r="Z368" s="72"/>
      <c r="AA368" s="72"/>
      <c r="AB368" s="72"/>
      <c r="AC368" s="72"/>
      <c r="AD368" s="72"/>
      <c r="AE368" s="72"/>
      <c r="AF368" s="72"/>
      <c r="AG368" s="72"/>
      <c r="AH368" s="72"/>
      <c r="AI368" s="72"/>
      <c r="AJ368" s="72"/>
      <c r="AK368" s="72"/>
      <c r="AL368" s="72"/>
      <c r="AM368" s="72"/>
      <c r="AN368" s="72"/>
      <c r="AO368" s="72"/>
      <c r="AP368" s="72"/>
      <c r="AQ368" s="72"/>
      <c r="AR368" s="72"/>
      <c r="AS368" s="72"/>
      <c r="AT368" s="72"/>
      <c r="AU368" s="72"/>
      <c r="AV368" s="72"/>
      <c r="AW368" s="72"/>
      <c r="AX368" s="72"/>
      <c r="AY368" s="72"/>
      <c r="AZ368" s="72"/>
      <c r="BA368" s="72"/>
      <c r="BB368" s="72"/>
      <c r="BC368" s="72"/>
      <c r="BD368" s="72"/>
      <c r="BE368" s="72"/>
      <c r="BF368" s="72"/>
      <c r="BG368" s="72"/>
      <c r="BH368" s="72"/>
      <c r="BI368" s="72"/>
      <c r="BJ368" s="72"/>
      <c r="BK368" s="72"/>
      <c r="BL368" s="72"/>
      <c r="BM368" s="72"/>
    </row>
    <row r="369" spans="20:65" s="73" customFormat="1" x14ac:dyDescent="0.2">
      <c r="T369" s="72"/>
      <c r="U369" s="72"/>
      <c r="V369" s="72"/>
      <c r="W369" s="72"/>
      <c r="X369" s="72"/>
      <c r="Y369" s="72"/>
      <c r="Z369" s="72"/>
      <c r="AA369" s="72"/>
      <c r="AB369" s="72"/>
      <c r="AC369" s="72"/>
      <c r="AD369" s="72"/>
      <c r="AE369" s="72"/>
      <c r="AF369" s="72"/>
      <c r="AG369" s="72"/>
      <c r="AH369" s="72"/>
      <c r="AI369" s="72"/>
      <c r="AJ369" s="72"/>
      <c r="AK369" s="72"/>
      <c r="AL369" s="72"/>
      <c r="AM369" s="72"/>
      <c r="AN369" s="72"/>
      <c r="AO369" s="72"/>
      <c r="AP369" s="72"/>
      <c r="AQ369" s="72"/>
      <c r="AR369" s="72"/>
      <c r="AS369" s="72"/>
      <c r="AT369" s="72"/>
      <c r="AU369" s="72"/>
      <c r="AV369" s="72"/>
      <c r="AW369" s="72"/>
      <c r="AX369" s="72"/>
      <c r="AY369" s="72"/>
      <c r="AZ369" s="72"/>
      <c r="BA369" s="72"/>
      <c r="BB369" s="72"/>
      <c r="BC369" s="72"/>
      <c r="BD369" s="72"/>
      <c r="BE369" s="72"/>
      <c r="BF369" s="72"/>
      <c r="BG369" s="72"/>
      <c r="BH369" s="72"/>
      <c r="BI369" s="72"/>
      <c r="BJ369" s="72"/>
      <c r="BK369" s="72"/>
      <c r="BL369" s="72"/>
      <c r="BM369" s="72"/>
    </row>
    <row r="370" spans="20:65" s="73" customFormat="1" x14ac:dyDescent="0.2">
      <c r="T370" s="72"/>
      <c r="U370" s="72"/>
      <c r="V370" s="72"/>
      <c r="W370" s="72"/>
      <c r="X370" s="72"/>
      <c r="Y370" s="72"/>
      <c r="Z370" s="72"/>
      <c r="AA370" s="72"/>
      <c r="AB370" s="72"/>
      <c r="AC370" s="72"/>
      <c r="AD370" s="72"/>
      <c r="AE370" s="72"/>
      <c r="AF370" s="72"/>
      <c r="AG370" s="72"/>
      <c r="AH370" s="72"/>
      <c r="AI370" s="72"/>
      <c r="AJ370" s="72"/>
      <c r="AK370" s="72"/>
      <c r="AL370" s="72"/>
      <c r="AM370" s="72"/>
      <c r="AN370" s="72"/>
      <c r="AO370" s="72"/>
      <c r="AP370" s="72"/>
      <c r="AQ370" s="72"/>
      <c r="AR370" s="72"/>
      <c r="AS370" s="72"/>
      <c r="AT370" s="72"/>
      <c r="AU370" s="72"/>
      <c r="AV370" s="72"/>
      <c r="AW370" s="72"/>
      <c r="AX370" s="72"/>
      <c r="AY370" s="72"/>
      <c r="AZ370" s="72"/>
      <c r="BA370" s="72"/>
      <c r="BB370" s="72"/>
      <c r="BC370" s="72"/>
      <c r="BD370" s="72"/>
      <c r="BE370" s="72"/>
      <c r="BF370" s="72"/>
      <c r="BG370" s="72"/>
      <c r="BH370" s="72"/>
      <c r="BI370" s="72"/>
      <c r="BJ370" s="72"/>
      <c r="BK370" s="72"/>
      <c r="BL370" s="72"/>
      <c r="BM370" s="72"/>
    </row>
    <row r="371" spans="20:65" s="73" customFormat="1" x14ac:dyDescent="0.2">
      <c r="T371" s="72"/>
      <c r="U371" s="72"/>
      <c r="V371" s="72"/>
      <c r="W371" s="72"/>
      <c r="X371" s="72"/>
      <c r="Y371" s="72"/>
      <c r="Z371" s="72"/>
      <c r="AA371" s="72"/>
      <c r="AB371" s="72"/>
      <c r="AC371" s="72"/>
      <c r="AD371" s="72"/>
      <c r="AE371" s="72"/>
      <c r="AF371" s="72"/>
      <c r="AG371" s="72"/>
      <c r="AH371" s="72"/>
      <c r="AI371" s="72"/>
      <c r="AJ371" s="72"/>
      <c r="AK371" s="72"/>
      <c r="AL371" s="72"/>
      <c r="AM371" s="72"/>
      <c r="AN371" s="72"/>
      <c r="AO371" s="72"/>
      <c r="AP371" s="72"/>
      <c r="AQ371" s="72"/>
      <c r="AR371" s="72"/>
      <c r="AS371" s="72"/>
      <c r="AT371" s="72"/>
      <c r="AU371" s="72"/>
      <c r="AV371" s="72"/>
      <c r="AW371" s="72"/>
      <c r="AX371" s="72"/>
      <c r="AY371" s="72"/>
      <c r="AZ371" s="72"/>
      <c r="BA371" s="72"/>
      <c r="BB371" s="72"/>
      <c r="BC371" s="72"/>
      <c r="BD371" s="72"/>
      <c r="BE371" s="72"/>
      <c r="BF371" s="72"/>
      <c r="BG371" s="72"/>
      <c r="BH371" s="72"/>
      <c r="BI371" s="72"/>
      <c r="BJ371" s="72"/>
      <c r="BK371" s="72"/>
      <c r="BL371" s="72"/>
      <c r="BM371" s="72"/>
    </row>
    <row r="372" spans="20:65" s="73" customFormat="1" x14ac:dyDescent="0.2">
      <c r="T372" s="72"/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72"/>
      <c r="AS372" s="72"/>
      <c r="AT372" s="72"/>
      <c r="AU372" s="72"/>
      <c r="AV372" s="72"/>
      <c r="AW372" s="72"/>
      <c r="AX372" s="72"/>
      <c r="AY372" s="72"/>
      <c r="AZ372" s="72"/>
      <c r="BA372" s="72"/>
      <c r="BB372" s="72"/>
      <c r="BC372" s="72"/>
      <c r="BD372" s="72"/>
      <c r="BE372" s="72"/>
      <c r="BF372" s="72"/>
      <c r="BG372" s="72"/>
      <c r="BH372" s="72"/>
      <c r="BI372" s="72"/>
      <c r="BJ372" s="72"/>
      <c r="BK372" s="72"/>
      <c r="BL372" s="72"/>
      <c r="BM372" s="72"/>
    </row>
    <row r="373" spans="20:65" s="73" customFormat="1" x14ac:dyDescent="0.2">
      <c r="T373" s="72"/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72"/>
      <c r="AS373" s="72"/>
      <c r="AT373" s="72"/>
      <c r="AU373" s="72"/>
      <c r="AV373" s="72"/>
      <c r="AW373" s="72"/>
      <c r="AX373" s="72"/>
      <c r="AY373" s="72"/>
      <c r="AZ373" s="72"/>
      <c r="BA373" s="72"/>
      <c r="BB373" s="72"/>
      <c r="BC373" s="72"/>
      <c r="BD373" s="72"/>
      <c r="BE373" s="72"/>
      <c r="BF373" s="72"/>
      <c r="BG373" s="72"/>
      <c r="BH373" s="72"/>
      <c r="BI373" s="72"/>
      <c r="BJ373" s="72"/>
      <c r="BK373" s="72"/>
      <c r="BL373" s="72"/>
      <c r="BM373" s="72"/>
    </row>
    <row r="374" spans="20:65" s="73" customFormat="1" x14ac:dyDescent="0.2">
      <c r="T374" s="72"/>
      <c r="U374" s="72"/>
      <c r="V374" s="72"/>
      <c r="W374" s="72"/>
      <c r="X374" s="72"/>
      <c r="Y374" s="72"/>
      <c r="Z374" s="72"/>
      <c r="AA374" s="72"/>
      <c r="AB374" s="72"/>
      <c r="AC374" s="72"/>
      <c r="AD374" s="72"/>
      <c r="AE374" s="72"/>
      <c r="AF374" s="72"/>
      <c r="AG374" s="72"/>
      <c r="AH374" s="72"/>
      <c r="AI374" s="72"/>
      <c r="AJ374" s="72"/>
      <c r="AK374" s="72"/>
      <c r="AL374" s="72"/>
      <c r="AM374" s="72"/>
      <c r="AN374" s="72"/>
      <c r="AO374" s="72"/>
      <c r="AP374" s="72"/>
      <c r="AQ374" s="72"/>
      <c r="AR374" s="72"/>
      <c r="AS374" s="72"/>
      <c r="AT374" s="72"/>
      <c r="AU374" s="72"/>
      <c r="AV374" s="72"/>
      <c r="AW374" s="72"/>
      <c r="AX374" s="72"/>
      <c r="AY374" s="72"/>
      <c r="AZ374" s="72"/>
      <c r="BA374" s="72"/>
      <c r="BB374" s="72"/>
      <c r="BC374" s="72"/>
      <c r="BD374" s="72"/>
      <c r="BE374" s="72"/>
      <c r="BF374" s="72"/>
      <c r="BG374" s="72"/>
      <c r="BH374" s="72"/>
      <c r="BI374" s="72"/>
      <c r="BJ374" s="72"/>
      <c r="BK374" s="72"/>
      <c r="BL374" s="72"/>
      <c r="BM374" s="72"/>
    </row>
    <row r="375" spans="20:65" s="73" customFormat="1" x14ac:dyDescent="0.2">
      <c r="T375" s="72"/>
      <c r="U375" s="72"/>
      <c r="V375" s="72"/>
      <c r="W375" s="72"/>
      <c r="X375" s="72"/>
      <c r="Y375" s="72"/>
      <c r="Z375" s="72"/>
      <c r="AA375" s="72"/>
      <c r="AB375" s="72"/>
      <c r="AC375" s="72"/>
      <c r="AD375" s="72"/>
      <c r="AE375" s="72"/>
      <c r="AF375" s="72"/>
      <c r="AG375" s="72"/>
      <c r="AH375" s="72"/>
      <c r="AI375" s="72"/>
      <c r="AJ375" s="72"/>
      <c r="AK375" s="72"/>
      <c r="AL375" s="72"/>
      <c r="AM375" s="72"/>
      <c r="AN375" s="72"/>
      <c r="AO375" s="72"/>
      <c r="AP375" s="72"/>
      <c r="AQ375" s="72"/>
      <c r="AR375" s="72"/>
      <c r="AS375" s="72"/>
      <c r="AT375" s="72"/>
      <c r="AU375" s="72"/>
      <c r="AV375" s="72"/>
      <c r="AW375" s="72"/>
      <c r="AX375" s="72"/>
      <c r="AY375" s="72"/>
      <c r="AZ375" s="72"/>
      <c r="BA375" s="72"/>
      <c r="BB375" s="72"/>
      <c r="BC375" s="72"/>
      <c r="BD375" s="72"/>
      <c r="BE375" s="72"/>
      <c r="BF375" s="72"/>
      <c r="BG375" s="72"/>
      <c r="BH375" s="72"/>
      <c r="BI375" s="72"/>
      <c r="BJ375" s="72"/>
      <c r="BK375" s="72"/>
      <c r="BL375" s="72"/>
      <c r="BM375" s="72"/>
    </row>
    <row r="376" spans="20:65" s="73" customFormat="1" x14ac:dyDescent="0.2">
      <c r="T376" s="72"/>
      <c r="U376" s="72"/>
      <c r="V376" s="72"/>
      <c r="W376" s="72"/>
      <c r="X376" s="72"/>
      <c r="Y376" s="72"/>
      <c r="Z376" s="72"/>
      <c r="AA376" s="72"/>
      <c r="AB376" s="72"/>
      <c r="AC376" s="72"/>
      <c r="AD376" s="72"/>
      <c r="AE376" s="72"/>
      <c r="AF376" s="72"/>
      <c r="AG376" s="72"/>
      <c r="AH376" s="72"/>
      <c r="AI376" s="72"/>
      <c r="AJ376" s="72"/>
      <c r="AK376" s="72"/>
      <c r="AL376" s="72"/>
      <c r="AM376" s="72"/>
      <c r="AN376" s="72"/>
      <c r="AO376" s="72"/>
      <c r="AP376" s="72"/>
      <c r="AQ376" s="72"/>
      <c r="AR376" s="72"/>
      <c r="AS376" s="72"/>
      <c r="AT376" s="72"/>
      <c r="AU376" s="72"/>
      <c r="AV376" s="72"/>
      <c r="AW376" s="72"/>
      <c r="AX376" s="72"/>
      <c r="AY376" s="72"/>
      <c r="AZ376" s="72"/>
      <c r="BA376" s="72"/>
      <c r="BB376" s="72"/>
      <c r="BC376" s="72"/>
      <c r="BD376" s="72"/>
      <c r="BE376" s="72"/>
      <c r="BF376" s="72"/>
      <c r="BG376" s="72"/>
      <c r="BH376" s="72"/>
      <c r="BI376" s="72"/>
      <c r="BJ376" s="72"/>
      <c r="BK376" s="72"/>
      <c r="BL376" s="72"/>
      <c r="BM376" s="72"/>
    </row>
    <row r="377" spans="20:65" s="73" customFormat="1" x14ac:dyDescent="0.2">
      <c r="T377" s="72"/>
      <c r="U377" s="72"/>
      <c r="V377" s="72"/>
      <c r="W377" s="72"/>
      <c r="X377" s="72"/>
      <c r="Y377" s="72"/>
      <c r="Z377" s="72"/>
      <c r="AA377" s="72"/>
      <c r="AB377" s="72"/>
      <c r="AC377" s="72"/>
      <c r="AD377" s="72"/>
      <c r="AE377" s="72"/>
      <c r="AF377" s="72"/>
      <c r="AG377" s="72"/>
      <c r="AH377" s="72"/>
      <c r="AI377" s="72"/>
      <c r="AJ377" s="72"/>
      <c r="AK377" s="72"/>
      <c r="AL377" s="72"/>
      <c r="AM377" s="72"/>
      <c r="AN377" s="72"/>
      <c r="AO377" s="72"/>
      <c r="AP377" s="72"/>
      <c r="AQ377" s="72"/>
      <c r="AR377" s="72"/>
      <c r="AS377" s="72"/>
      <c r="AT377" s="72"/>
      <c r="AU377" s="72"/>
      <c r="AV377" s="72"/>
      <c r="AW377" s="72"/>
      <c r="AX377" s="72"/>
      <c r="AY377" s="72"/>
      <c r="AZ377" s="72"/>
      <c r="BA377" s="72"/>
      <c r="BB377" s="72"/>
      <c r="BC377" s="72"/>
      <c r="BD377" s="72"/>
      <c r="BE377" s="72"/>
      <c r="BF377" s="72"/>
      <c r="BG377" s="72"/>
      <c r="BH377" s="72"/>
      <c r="BI377" s="72"/>
      <c r="BJ377" s="72"/>
      <c r="BK377" s="72"/>
      <c r="BL377" s="72"/>
      <c r="BM377" s="72"/>
    </row>
    <row r="378" spans="20:65" s="73" customFormat="1" x14ac:dyDescent="0.2">
      <c r="T378" s="72"/>
      <c r="U378" s="72"/>
      <c r="V378" s="72"/>
      <c r="W378" s="72"/>
      <c r="X378" s="72"/>
      <c r="Y378" s="72"/>
      <c r="Z378" s="72"/>
      <c r="AA378" s="72"/>
      <c r="AB378" s="72"/>
      <c r="AC378" s="72"/>
      <c r="AD378" s="72"/>
      <c r="AE378" s="72"/>
      <c r="AF378" s="72"/>
      <c r="AG378" s="72"/>
      <c r="AH378" s="72"/>
      <c r="AI378" s="72"/>
      <c r="AJ378" s="72"/>
      <c r="AK378" s="72"/>
      <c r="AL378" s="72"/>
      <c r="AM378" s="72"/>
      <c r="AN378" s="72"/>
      <c r="AO378" s="72"/>
      <c r="AP378" s="72"/>
      <c r="AQ378" s="72"/>
      <c r="AR378" s="72"/>
      <c r="AS378" s="72"/>
      <c r="AT378" s="72"/>
      <c r="AU378" s="72"/>
      <c r="AV378" s="72"/>
      <c r="AW378" s="72"/>
      <c r="AX378" s="72"/>
      <c r="AY378" s="72"/>
      <c r="AZ378" s="72"/>
      <c r="BA378" s="72"/>
      <c r="BB378" s="72"/>
      <c r="BC378" s="72"/>
      <c r="BD378" s="72"/>
      <c r="BE378" s="72"/>
      <c r="BF378" s="72"/>
      <c r="BG378" s="72"/>
      <c r="BH378" s="72"/>
      <c r="BI378" s="72"/>
      <c r="BJ378" s="72"/>
      <c r="BK378" s="72"/>
      <c r="BL378" s="72"/>
      <c r="BM378" s="72"/>
    </row>
    <row r="379" spans="20:65" s="73" customFormat="1" x14ac:dyDescent="0.2">
      <c r="T379" s="72"/>
      <c r="U379" s="72"/>
      <c r="V379" s="72"/>
      <c r="W379" s="72"/>
      <c r="X379" s="72"/>
      <c r="Y379" s="72"/>
      <c r="Z379" s="72"/>
      <c r="AA379" s="72"/>
      <c r="AB379" s="72"/>
      <c r="AC379" s="72"/>
      <c r="AD379" s="72"/>
      <c r="AE379" s="72"/>
      <c r="AF379" s="72"/>
      <c r="AG379" s="72"/>
      <c r="AH379" s="72"/>
      <c r="AI379" s="72"/>
      <c r="AJ379" s="72"/>
      <c r="AK379" s="72"/>
      <c r="AL379" s="72"/>
      <c r="AM379" s="72"/>
      <c r="AN379" s="72"/>
      <c r="AO379" s="72"/>
      <c r="AP379" s="72"/>
      <c r="AQ379" s="72"/>
      <c r="AR379" s="72"/>
      <c r="AS379" s="72"/>
      <c r="AT379" s="72"/>
      <c r="AU379" s="72"/>
      <c r="AV379" s="72"/>
      <c r="AW379" s="72"/>
      <c r="AX379" s="72"/>
      <c r="AY379" s="72"/>
      <c r="AZ379" s="72"/>
      <c r="BA379" s="72"/>
      <c r="BB379" s="72"/>
      <c r="BC379" s="72"/>
      <c r="BD379" s="72"/>
      <c r="BE379" s="72"/>
      <c r="BF379" s="72"/>
      <c r="BG379" s="72"/>
      <c r="BH379" s="72"/>
      <c r="BI379" s="72"/>
      <c r="BJ379" s="72"/>
      <c r="BK379" s="72"/>
      <c r="BL379" s="72"/>
      <c r="BM379" s="72"/>
    </row>
    <row r="380" spans="20:65" s="73" customFormat="1" x14ac:dyDescent="0.2">
      <c r="T380" s="72"/>
      <c r="U380" s="72"/>
      <c r="V380" s="72"/>
      <c r="W380" s="72"/>
      <c r="X380" s="72"/>
      <c r="Y380" s="72"/>
      <c r="Z380" s="72"/>
      <c r="AA380" s="72"/>
      <c r="AB380" s="72"/>
      <c r="AC380" s="72"/>
      <c r="AD380" s="72"/>
      <c r="AE380" s="72"/>
      <c r="AF380" s="72"/>
      <c r="AG380" s="72"/>
      <c r="AH380" s="72"/>
      <c r="AI380" s="72"/>
      <c r="AJ380" s="72"/>
      <c r="AK380" s="72"/>
      <c r="AL380" s="72"/>
      <c r="AM380" s="72"/>
      <c r="AN380" s="72"/>
      <c r="AO380" s="72"/>
      <c r="AP380" s="72"/>
      <c r="AQ380" s="72"/>
      <c r="AR380" s="72"/>
      <c r="AS380" s="72"/>
      <c r="AT380" s="72"/>
      <c r="AU380" s="72"/>
      <c r="AV380" s="72"/>
      <c r="AW380" s="72"/>
      <c r="AX380" s="72"/>
      <c r="AY380" s="72"/>
      <c r="AZ380" s="72"/>
      <c r="BA380" s="72"/>
      <c r="BB380" s="72"/>
      <c r="BC380" s="72"/>
      <c r="BD380" s="72"/>
      <c r="BE380" s="72"/>
      <c r="BF380" s="72"/>
      <c r="BG380" s="72"/>
      <c r="BH380" s="72"/>
      <c r="BI380" s="72"/>
      <c r="BJ380" s="72"/>
      <c r="BK380" s="72"/>
      <c r="BL380" s="72"/>
      <c r="BM380" s="72"/>
    </row>
    <row r="381" spans="20:65" s="73" customFormat="1" x14ac:dyDescent="0.2">
      <c r="T381" s="72"/>
      <c r="U381" s="72"/>
      <c r="V381" s="72"/>
      <c r="W381" s="72"/>
      <c r="X381" s="72"/>
      <c r="Y381" s="72"/>
      <c r="Z381" s="72"/>
      <c r="AA381" s="72"/>
      <c r="AB381" s="72"/>
      <c r="AC381" s="72"/>
      <c r="AD381" s="72"/>
      <c r="AE381" s="72"/>
      <c r="AF381" s="72"/>
      <c r="AG381" s="72"/>
      <c r="AH381" s="72"/>
      <c r="AI381" s="72"/>
      <c r="AJ381" s="72"/>
      <c r="AK381" s="72"/>
      <c r="AL381" s="72"/>
      <c r="AM381" s="72"/>
      <c r="AN381" s="72"/>
      <c r="AO381" s="72"/>
      <c r="AP381" s="72"/>
      <c r="AQ381" s="72"/>
      <c r="AR381" s="72"/>
      <c r="AS381" s="72"/>
      <c r="AT381" s="72"/>
      <c r="AU381" s="72"/>
      <c r="AV381" s="72"/>
      <c r="AW381" s="72"/>
      <c r="AX381" s="72"/>
      <c r="AY381" s="72"/>
      <c r="AZ381" s="72"/>
      <c r="BA381" s="72"/>
      <c r="BB381" s="72"/>
      <c r="BC381" s="72"/>
      <c r="BD381" s="72"/>
      <c r="BE381" s="72"/>
      <c r="BF381" s="72"/>
      <c r="BG381" s="72"/>
      <c r="BH381" s="72"/>
      <c r="BI381" s="72"/>
      <c r="BJ381" s="72"/>
      <c r="BK381" s="72"/>
      <c r="BL381" s="72"/>
      <c r="BM381" s="72"/>
    </row>
    <row r="382" spans="20:65" s="73" customFormat="1" x14ac:dyDescent="0.2">
      <c r="T382" s="72"/>
      <c r="U382" s="72"/>
      <c r="V382" s="72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H382" s="72"/>
      <c r="AI382" s="72"/>
      <c r="AJ382" s="72"/>
      <c r="AK382" s="72"/>
      <c r="AL382" s="72"/>
      <c r="AM382" s="72"/>
      <c r="AN382" s="72"/>
      <c r="AO382" s="72"/>
      <c r="AP382" s="72"/>
      <c r="AQ382" s="72"/>
      <c r="AR382" s="72"/>
      <c r="AS382" s="72"/>
      <c r="AT382" s="72"/>
      <c r="AU382" s="72"/>
      <c r="AV382" s="72"/>
      <c r="AW382" s="72"/>
      <c r="AX382" s="72"/>
      <c r="AY382" s="72"/>
      <c r="AZ382" s="72"/>
      <c r="BA382" s="72"/>
      <c r="BB382" s="72"/>
      <c r="BC382" s="72"/>
      <c r="BD382" s="72"/>
      <c r="BE382" s="72"/>
      <c r="BF382" s="72"/>
      <c r="BG382" s="72"/>
      <c r="BH382" s="72"/>
      <c r="BI382" s="72"/>
      <c r="BJ382" s="72"/>
      <c r="BK382" s="72"/>
      <c r="BL382" s="72"/>
      <c r="BM382" s="72"/>
    </row>
    <row r="383" spans="20:65" s="73" customFormat="1" x14ac:dyDescent="0.2">
      <c r="T383" s="72"/>
      <c r="U383" s="72"/>
      <c r="V383" s="72"/>
      <c r="W383" s="72"/>
      <c r="X383" s="72"/>
      <c r="Y383" s="72"/>
      <c r="Z383" s="72"/>
      <c r="AA383" s="72"/>
      <c r="AB383" s="72"/>
      <c r="AC383" s="72"/>
      <c r="AD383" s="72"/>
      <c r="AE383" s="72"/>
      <c r="AF383" s="72"/>
      <c r="AG383" s="72"/>
      <c r="AH383" s="72"/>
      <c r="AI383" s="72"/>
      <c r="AJ383" s="72"/>
      <c r="AK383" s="72"/>
      <c r="AL383" s="72"/>
      <c r="AM383" s="72"/>
      <c r="AN383" s="72"/>
      <c r="AO383" s="72"/>
      <c r="AP383" s="72"/>
      <c r="AQ383" s="72"/>
      <c r="AR383" s="72"/>
      <c r="AS383" s="72"/>
      <c r="AT383" s="72"/>
      <c r="AU383" s="72"/>
      <c r="AV383" s="72"/>
      <c r="AW383" s="72"/>
      <c r="AX383" s="72"/>
      <c r="AY383" s="72"/>
      <c r="AZ383" s="72"/>
      <c r="BA383" s="72"/>
      <c r="BB383" s="72"/>
      <c r="BC383" s="72"/>
      <c r="BD383" s="72"/>
      <c r="BE383" s="72"/>
      <c r="BF383" s="72"/>
      <c r="BG383" s="72"/>
      <c r="BH383" s="72"/>
      <c r="BI383" s="72"/>
      <c r="BJ383" s="72"/>
      <c r="BK383" s="72"/>
      <c r="BL383" s="72"/>
      <c r="BM383" s="72"/>
    </row>
    <row r="384" spans="20:65" s="73" customFormat="1" x14ac:dyDescent="0.2">
      <c r="T384" s="72"/>
      <c r="U384" s="72"/>
      <c r="V384" s="72"/>
      <c r="W384" s="72"/>
      <c r="X384" s="72"/>
      <c r="Y384" s="72"/>
      <c r="Z384" s="72"/>
      <c r="AA384" s="72"/>
      <c r="AB384" s="72"/>
      <c r="AC384" s="72"/>
      <c r="AD384" s="72"/>
      <c r="AE384" s="72"/>
      <c r="AF384" s="72"/>
      <c r="AG384" s="72"/>
      <c r="AH384" s="72"/>
      <c r="AI384" s="72"/>
      <c r="AJ384" s="72"/>
      <c r="AK384" s="72"/>
      <c r="AL384" s="72"/>
      <c r="AM384" s="72"/>
      <c r="AN384" s="72"/>
      <c r="AO384" s="72"/>
      <c r="AP384" s="72"/>
      <c r="AQ384" s="72"/>
      <c r="AR384" s="72"/>
      <c r="AS384" s="72"/>
      <c r="AT384" s="72"/>
      <c r="AU384" s="72"/>
      <c r="AV384" s="72"/>
      <c r="AW384" s="72"/>
      <c r="AX384" s="72"/>
      <c r="AY384" s="72"/>
      <c r="AZ384" s="72"/>
      <c r="BA384" s="72"/>
      <c r="BB384" s="72"/>
      <c r="BC384" s="72"/>
      <c r="BD384" s="72"/>
      <c r="BE384" s="72"/>
      <c r="BF384" s="72"/>
      <c r="BG384" s="72"/>
      <c r="BH384" s="72"/>
      <c r="BI384" s="72"/>
      <c r="BJ384" s="72"/>
      <c r="BK384" s="72"/>
      <c r="BL384" s="72"/>
      <c r="BM384" s="72"/>
    </row>
    <row r="385" spans="20:65" s="73" customFormat="1" x14ac:dyDescent="0.2">
      <c r="T385" s="72"/>
      <c r="U385" s="72"/>
      <c r="V385" s="72"/>
      <c r="W385" s="72"/>
      <c r="X385" s="72"/>
      <c r="Y385" s="72"/>
      <c r="Z385" s="72"/>
      <c r="AA385" s="72"/>
      <c r="AB385" s="72"/>
      <c r="AC385" s="72"/>
      <c r="AD385" s="72"/>
      <c r="AE385" s="72"/>
      <c r="AF385" s="72"/>
      <c r="AG385" s="72"/>
      <c r="AH385" s="72"/>
      <c r="AI385" s="72"/>
      <c r="AJ385" s="72"/>
      <c r="AK385" s="72"/>
      <c r="AL385" s="72"/>
      <c r="AM385" s="72"/>
      <c r="AN385" s="72"/>
      <c r="AO385" s="72"/>
      <c r="AP385" s="72"/>
      <c r="AQ385" s="72"/>
      <c r="AR385" s="72"/>
      <c r="AS385" s="72"/>
      <c r="AT385" s="72"/>
      <c r="AU385" s="72"/>
      <c r="AV385" s="72"/>
      <c r="AW385" s="72"/>
      <c r="AX385" s="72"/>
      <c r="AY385" s="72"/>
      <c r="AZ385" s="72"/>
      <c r="BA385" s="72"/>
      <c r="BB385" s="72"/>
      <c r="BC385" s="72"/>
      <c r="BD385" s="72"/>
      <c r="BE385" s="72"/>
      <c r="BF385" s="72"/>
      <c r="BG385" s="72"/>
      <c r="BH385" s="72"/>
      <c r="BI385" s="72"/>
      <c r="BJ385" s="72"/>
      <c r="BK385" s="72"/>
      <c r="BL385" s="72"/>
      <c r="BM385" s="72"/>
    </row>
    <row r="386" spans="20:65" s="73" customFormat="1" x14ac:dyDescent="0.2">
      <c r="T386" s="72"/>
      <c r="U386" s="72"/>
      <c r="V386" s="72"/>
      <c r="W386" s="72"/>
      <c r="X386" s="72"/>
      <c r="Y386" s="72"/>
      <c r="Z386" s="72"/>
      <c r="AA386" s="72"/>
      <c r="AB386" s="72"/>
      <c r="AC386" s="72"/>
      <c r="AD386" s="72"/>
      <c r="AE386" s="72"/>
      <c r="AF386" s="72"/>
      <c r="AG386" s="72"/>
      <c r="AH386" s="72"/>
      <c r="AI386" s="72"/>
      <c r="AJ386" s="72"/>
      <c r="AK386" s="72"/>
      <c r="AL386" s="72"/>
      <c r="AM386" s="72"/>
      <c r="AN386" s="72"/>
      <c r="AO386" s="72"/>
      <c r="AP386" s="72"/>
      <c r="AQ386" s="72"/>
      <c r="AR386" s="72"/>
      <c r="AS386" s="72"/>
      <c r="AT386" s="72"/>
      <c r="AU386" s="72"/>
      <c r="AV386" s="72"/>
      <c r="AW386" s="72"/>
      <c r="AX386" s="72"/>
      <c r="AY386" s="72"/>
      <c r="AZ386" s="72"/>
      <c r="BA386" s="72"/>
      <c r="BB386" s="72"/>
      <c r="BC386" s="72"/>
      <c r="BD386" s="72"/>
      <c r="BE386" s="72"/>
      <c r="BF386" s="72"/>
      <c r="BG386" s="72"/>
      <c r="BH386" s="72"/>
      <c r="BI386" s="72"/>
      <c r="BJ386" s="72"/>
      <c r="BK386" s="72"/>
      <c r="BL386" s="72"/>
      <c r="BM386" s="72"/>
    </row>
    <row r="387" spans="20:65" s="73" customFormat="1" x14ac:dyDescent="0.2">
      <c r="T387" s="72"/>
      <c r="U387" s="72"/>
      <c r="V387" s="72"/>
      <c r="W387" s="72"/>
      <c r="X387" s="72"/>
      <c r="Y387" s="72"/>
      <c r="Z387" s="72"/>
      <c r="AA387" s="72"/>
      <c r="AB387" s="72"/>
      <c r="AC387" s="72"/>
      <c r="AD387" s="72"/>
      <c r="AE387" s="72"/>
      <c r="AF387" s="72"/>
      <c r="AG387" s="72"/>
      <c r="AH387" s="72"/>
      <c r="AI387" s="72"/>
      <c r="AJ387" s="72"/>
      <c r="AK387" s="72"/>
      <c r="AL387" s="72"/>
      <c r="AM387" s="72"/>
      <c r="AN387" s="72"/>
      <c r="AO387" s="72"/>
      <c r="AP387" s="72"/>
      <c r="AQ387" s="72"/>
      <c r="AR387" s="72"/>
      <c r="AS387" s="72"/>
      <c r="AT387" s="72"/>
      <c r="AU387" s="72"/>
      <c r="AV387" s="72"/>
      <c r="AW387" s="72"/>
      <c r="AX387" s="72"/>
      <c r="AY387" s="72"/>
      <c r="AZ387" s="72"/>
      <c r="BA387" s="72"/>
      <c r="BB387" s="72"/>
      <c r="BC387" s="72"/>
      <c r="BD387" s="72"/>
      <c r="BE387" s="72"/>
      <c r="BF387" s="72"/>
      <c r="BG387" s="72"/>
      <c r="BH387" s="72"/>
      <c r="BI387" s="72"/>
      <c r="BJ387" s="72"/>
      <c r="BK387" s="72"/>
      <c r="BL387" s="72"/>
      <c r="BM387" s="72"/>
    </row>
    <row r="388" spans="20:65" s="73" customFormat="1" x14ac:dyDescent="0.2">
      <c r="T388" s="72"/>
      <c r="U388" s="72"/>
      <c r="V388" s="72"/>
      <c r="W388" s="72"/>
      <c r="X388" s="72"/>
      <c r="Y388" s="72"/>
      <c r="Z388" s="72"/>
      <c r="AA388" s="72"/>
      <c r="AB388" s="72"/>
      <c r="AC388" s="72"/>
      <c r="AD388" s="72"/>
      <c r="AE388" s="72"/>
      <c r="AF388" s="72"/>
      <c r="AG388" s="72"/>
      <c r="AH388" s="72"/>
      <c r="AI388" s="72"/>
      <c r="AJ388" s="72"/>
      <c r="AK388" s="72"/>
      <c r="AL388" s="72"/>
      <c r="AM388" s="72"/>
      <c r="AN388" s="72"/>
      <c r="AO388" s="72"/>
      <c r="AP388" s="72"/>
      <c r="AQ388" s="72"/>
      <c r="AR388" s="72"/>
      <c r="AS388" s="72"/>
      <c r="AT388" s="72"/>
      <c r="AU388" s="72"/>
      <c r="AV388" s="72"/>
      <c r="AW388" s="72"/>
      <c r="AX388" s="72"/>
      <c r="AY388" s="72"/>
      <c r="AZ388" s="72"/>
      <c r="BA388" s="72"/>
      <c r="BB388" s="72"/>
      <c r="BC388" s="72"/>
      <c r="BD388" s="72"/>
      <c r="BE388" s="72"/>
      <c r="BF388" s="72"/>
      <c r="BG388" s="72"/>
      <c r="BH388" s="72"/>
      <c r="BI388" s="72"/>
      <c r="BJ388" s="72"/>
      <c r="BK388" s="72"/>
      <c r="BL388" s="72"/>
      <c r="BM388" s="72"/>
    </row>
    <row r="389" spans="20:65" s="73" customFormat="1" x14ac:dyDescent="0.2">
      <c r="T389" s="72"/>
      <c r="U389" s="72"/>
      <c r="V389" s="72"/>
      <c r="W389" s="72"/>
      <c r="X389" s="72"/>
      <c r="Y389" s="72"/>
      <c r="Z389" s="72"/>
      <c r="AA389" s="72"/>
      <c r="AB389" s="72"/>
      <c r="AC389" s="72"/>
      <c r="AD389" s="72"/>
      <c r="AE389" s="72"/>
      <c r="AF389" s="72"/>
      <c r="AG389" s="72"/>
      <c r="AH389" s="72"/>
      <c r="AI389" s="72"/>
      <c r="AJ389" s="72"/>
      <c r="AK389" s="72"/>
      <c r="AL389" s="72"/>
      <c r="AM389" s="72"/>
      <c r="AN389" s="72"/>
      <c r="AO389" s="72"/>
      <c r="AP389" s="72"/>
      <c r="AQ389" s="72"/>
      <c r="AR389" s="72"/>
      <c r="AS389" s="72"/>
      <c r="AT389" s="72"/>
      <c r="AU389" s="72"/>
      <c r="AV389" s="72"/>
      <c r="AW389" s="72"/>
      <c r="AX389" s="72"/>
      <c r="AY389" s="72"/>
      <c r="AZ389" s="72"/>
      <c r="BA389" s="72"/>
      <c r="BB389" s="72"/>
      <c r="BC389" s="72"/>
      <c r="BD389" s="72"/>
      <c r="BE389" s="72"/>
      <c r="BF389" s="72"/>
      <c r="BG389" s="72"/>
      <c r="BH389" s="72"/>
      <c r="BI389" s="72"/>
      <c r="BJ389" s="72"/>
      <c r="BK389" s="72"/>
      <c r="BL389" s="72"/>
      <c r="BM389" s="72"/>
    </row>
    <row r="390" spans="20:65" s="73" customFormat="1" x14ac:dyDescent="0.2">
      <c r="T390" s="72"/>
      <c r="U390" s="72"/>
      <c r="V390" s="72"/>
      <c r="W390" s="72"/>
      <c r="X390" s="72"/>
      <c r="Y390" s="72"/>
      <c r="Z390" s="72"/>
      <c r="AA390" s="72"/>
      <c r="AB390" s="72"/>
      <c r="AC390" s="72"/>
      <c r="AD390" s="72"/>
      <c r="AE390" s="72"/>
      <c r="AF390" s="72"/>
      <c r="AG390" s="72"/>
      <c r="AH390" s="72"/>
      <c r="AI390" s="72"/>
      <c r="AJ390" s="72"/>
      <c r="AK390" s="72"/>
      <c r="AL390" s="72"/>
      <c r="AM390" s="72"/>
      <c r="AN390" s="72"/>
      <c r="AO390" s="72"/>
      <c r="AP390" s="72"/>
      <c r="AQ390" s="72"/>
      <c r="AR390" s="72"/>
      <c r="AS390" s="72"/>
      <c r="AT390" s="72"/>
      <c r="AU390" s="72"/>
      <c r="AV390" s="72"/>
      <c r="AW390" s="72"/>
      <c r="AX390" s="72"/>
      <c r="AY390" s="72"/>
      <c r="AZ390" s="72"/>
      <c r="BA390" s="72"/>
      <c r="BB390" s="72"/>
      <c r="BC390" s="72"/>
      <c r="BD390" s="72"/>
      <c r="BE390" s="72"/>
      <c r="BF390" s="72"/>
      <c r="BG390" s="72"/>
      <c r="BH390" s="72"/>
      <c r="BI390" s="72"/>
      <c r="BJ390" s="72"/>
      <c r="BK390" s="72"/>
      <c r="BL390" s="72"/>
      <c r="BM390" s="72"/>
    </row>
    <row r="391" spans="20:65" s="73" customFormat="1" x14ac:dyDescent="0.2">
      <c r="T391" s="72"/>
      <c r="U391" s="72"/>
      <c r="V391" s="72"/>
      <c r="W391" s="72"/>
      <c r="X391" s="72"/>
      <c r="Y391" s="72"/>
      <c r="Z391" s="72"/>
      <c r="AA391" s="72"/>
      <c r="AB391" s="72"/>
      <c r="AC391" s="72"/>
      <c r="AD391" s="72"/>
      <c r="AE391" s="72"/>
      <c r="AF391" s="72"/>
      <c r="AG391" s="72"/>
      <c r="AH391" s="72"/>
      <c r="AI391" s="72"/>
      <c r="AJ391" s="72"/>
      <c r="AK391" s="72"/>
      <c r="AL391" s="72"/>
      <c r="AM391" s="72"/>
      <c r="AN391" s="72"/>
      <c r="AO391" s="72"/>
      <c r="AP391" s="72"/>
      <c r="AQ391" s="72"/>
      <c r="AR391" s="72"/>
      <c r="AS391" s="72"/>
      <c r="AT391" s="72"/>
      <c r="AU391" s="72"/>
      <c r="AV391" s="72"/>
      <c r="AW391" s="72"/>
      <c r="AX391" s="72"/>
      <c r="AY391" s="72"/>
      <c r="AZ391" s="72"/>
      <c r="BA391" s="72"/>
      <c r="BB391" s="72"/>
      <c r="BC391" s="72"/>
      <c r="BD391" s="72"/>
      <c r="BE391" s="72"/>
      <c r="BF391" s="72"/>
      <c r="BG391" s="72"/>
      <c r="BH391" s="72"/>
      <c r="BI391" s="72"/>
      <c r="BJ391" s="72"/>
      <c r="BK391" s="72"/>
      <c r="BL391" s="72"/>
      <c r="BM391" s="72"/>
    </row>
    <row r="392" spans="20:65" s="73" customFormat="1" x14ac:dyDescent="0.2">
      <c r="T392" s="72"/>
      <c r="U392" s="72"/>
      <c r="V392" s="72"/>
      <c r="W392" s="72"/>
      <c r="X392" s="72"/>
      <c r="Y392" s="72"/>
      <c r="Z392" s="72"/>
      <c r="AA392" s="72"/>
      <c r="AB392" s="72"/>
      <c r="AC392" s="72"/>
      <c r="AD392" s="72"/>
      <c r="AE392" s="72"/>
      <c r="AF392" s="72"/>
      <c r="AG392" s="72"/>
      <c r="AH392" s="72"/>
      <c r="AI392" s="72"/>
      <c r="AJ392" s="72"/>
      <c r="AK392" s="72"/>
      <c r="AL392" s="72"/>
      <c r="AM392" s="72"/>
      <c r="AN392" s="72"/>
      <c r="AO392" s="72"/>
      <c r="AP392" s="72"/>
      <c r="AQ392" s="72"/>
      <c r="AR392" s="72"/>
      <c r="AS392" s="72"/>
      <c r="AT392" s="72"/>
      <c r="AU392" s="72"/>
      <c r="AV392" s="72"/>
      <c r="AW392" s="72"/>
      <c r="AX392" s="72"/>
      <c r="AY392" s="72"/>
      <c r="AZ392" s="72"/>
      <c r="BA392" s="72"/>
      <c r="BB392" s="72"/>
      <c r="BC392" s="72"/>
      <c r="BD392" s="72"/>
      <c r="BE392" s="72"/>
      <c r="BF392" s="72"/>
      <c r="BG392" s="72"/>
      <c r="BH392" s="72"/>
      <c r="BI392" s="72"/>
      <c r="BJ392" s="72"/>
      <c r="BK392" s="72"/>
      <c r="BL392" s="72"/>
      <c r="BM392" s="72"/>
    </row>
    <row r="393" spans="20:65" s="73" customFormat="1" x14ac:dyDescent="0.2">
      <c r="T393" s="72"/>
      <c r="U393" s="72"/>
      <c r="V393" s="72"/>
      <c r="W393" s="72"/>
      <c r="X393" s="72"/>
      <c r="Y393" s="72"/>
      <c r="Z393" s="72"/>
      <c r="AA393" s="72"/>
      <c r="AB393" s="72"/>
      <c r="AC393" s="72"/>
      <c r="AD393" s="72"/>
      <c r="AE393" s="72"/>
      <c r="AF393" s="72"/>
      <c r="AG393" s="72"/>
      <c r="AH393" s="72"/>
      <c r="AI393" s="72"/>
      <c r="AJ393" s="72"/>
      <c r="AK393" s="72"/>
      <c r="AL393" s="72"/>
      <c r="AM393" s="72"/>
      <c r="AN393" s="72"/>
      <c r="AO393" s="72"/>
      <c r="AP393" s="72"/>
      <c r="AQ393" s="72"/>
      <c r="AR393" s="72"/>
      <c r="AS393" s="72"/>
      <c r="AT393" s="72"/>
      <c r="AU393" s="72"/>
      <c r="AV393" s="72"/>
      <c r="AW393" s="72"/>
      <c r="AX393" s="72"/>
      <c r="AY393" s="72"/>
      <c r="AZ393" s="72"/>
      <c r="BA393" s="72"/>
      <c r="BB393" s="72"/>
      <c r="BC393" s="72"/>
      <c r="BD393" s="72"/>
      <c r="BE393" s="72"/>
      <c r="BF393" s="72"/>
      <c r="BG393" s="72"/>
      <c r="BH393" s="72"/>
      <c r="BI393" s="72"/>
      <c r="BJ393" s="72"/>
      <c r="BK393" s="72"/>
      <c r="BL393" s="72"/>
      <c r="BM393" s="72"/>
    </row>
    <row r="394" spans="20:65" s="73" customFormat="1" x14ac:dyDescent="0.2">
      <c r="T394" s="72"/>
      <c r="U394" s="72"/>
      <c r="V394" s="72"/>
      <c r="W394" s="72"/>
      <c r="X394" s="72"/>
      <c r="Y394" s="72"/>
      <c r="Z394" s="72"/>
      <c r="AA394" s="72"/>
      <c r="AB394" s="72"/>
      <c r="AC394" s="72"/>
      <c r="AD394" s="72"/>
      <c r="AE394" s="72"/>
      <c r="AF394" s="72"/>
      <c r="AG394" s="72"/>
      <c r="AH394" s="72"/>
      <c r="AI394" s="72"/>
      <c r="AJ394" s="72"/>
      <c r="AK394" s="72"/>
      <c r="AL394" s="72"/>
      <c r="AM394" s="72"/>
      <c r="AN394" s="72"/>
      <c r="AO394" s="72"/>
      <c r="AP394" s="72"/>
      <c r="AQ394" s="72"/>
      <c r="AR394" s="72"/>
      <c r="AS394" s="72"/>
      <c r="AT394" s="72"/>
      <c r="AU394" s="72"/>
      <c r="AV394" s="72"/>
      <c r="AW394" s="72"/>
      <c r="AX394" s="72"/>
      <c r="AY394" s="72"/>
      <c r="AZ394" s="72"/>
      <c r="BA394" s="72"/>
      <c r="BB394" s="72"/>
      <c r="BC394" s="72"/>
      <c r="BD394" s="72"/>
      <c r="BE394" s="72"/>
      <c r="BF394" s="72"/>
      <c r="BG394" s="72"/>
      <c r="BH394" s="72"/>
      <c r="BI394" s="72"/>
      <c r="BJ394" s="72"/>
      <c r="BK394" s="72"/>
      <c r="BL394" s="72"/>
      <c r="BM394" s="72"/>
    </row>
    <row r="395" spans="20:65" s="73" customFormat="1" x14ac:dyDescent="0.2">
      <c r="T395" s="72"/>
      <c r="U395" s="72"/>
      <c r="V395" s="72"/>
      <c r="W395" s="72"/>
      <c r="X395" s="72"/>
      <c r="Y395" s="72"/>
      <c r="Z395" s="72"/>
      <c r="AA395" s="72"/>
      <c r="AB395" s="72"/>
      <c r="AC395" s="72"/>
      <c r="AD395" s="72"/>
      <c r="AE395" s="72"/>
      <c r="AF395" s="72"/>
      <c r="AG395" s="72"/>
      <c r="AH395" s="72"/>
      <c r="AI395" s="72"/>
      <c r="AJ395" s="72"/>
      <c r="AK395" s="72"/>
      <c r="AL395" s="72"/>
      <c r="AM395" s="72"/>
      <c r="AN395" s="72"/>
      <c r="AO395" s="72"/>
      <c r="AP395" s="72"/>
      <c r="AQ395" s="72"/>
      <c r="AR395" s="72"/>
      <c r="AS395" s="72"/>
      <c r="AT395" s="72"/>
      <c r="AU395" s="72"/>
      <c r="AV395" s="72"/>
      <c r="AW395" s="72"/>
      <c r="AX395" s="72"/>
      <c r="AY395" s="72"/>
      <c r="AZ395" s="72"/>
      <c r="BA395" s="72"/>
      <c r="BB395" s="72"/>
      <c r="BC395" s="72"/>
      <c r="BD395" s="72"/>
      <c r="BE395" s="72"/>
      <c r="BF395" s="72"/>
      <c r="BG395" s="72"/>
      <c r="BH395" s="72"/>
      <c r="BI395" s="72"/>
      <c r="BJ395" s="72"/>
      <c r="BK395" s="72"/>
      <c r="BL395" s="72"/>
      <c r="BM395" s="72"/>
    </row>
    <row r="396" spans="20:65" s="73" customFormat="1" x14ac:dyDescent="0.2">
      <c r="T396" s="72"/>
      <c r="U396" s="72"/>
      <c r="V396" s="72"/>
      <c r="W396" s="72"/>
      <c r="X396" s="72"/>
      <c r="Y396" s="72"/>
      <c r="Z396" s="72"/>
      <c r="AA396" s="72"/>
      <c r="AB396" s="72"/>
      <c r="AC396" s="72"/>
      <c r="AD396" s="72"/>
      <c r="AE396" s="72"/>
      <c r="AF396" s="72"/>
      <c r="AG396" s="72"/>
      <c r="AH396" s="72"/>
      <c r="AI396" s="72"/>
      <c r="AJ396" s="72"/>
      <c r="AK396" s="72"/>
      <c r="AL396" s="72"/>
      <c r="AM396" s="72"/>
      <c r="AN396" s="72"/>
      <c r="AO396" s="72"/>
      <c r="AP396" s="72"/>
      <c r="AQ396" s="72"/>
      <c r="AR396" s="72"/>
      <c r="AS396" s="72"/>
      <c r="AT396" s="72"/>
      <c r="AU396" s="72"/>
      <c r="AV396" s="72"/>
      <c r="AW396" s="72"/>
      <c r="AX396" s="72"/>
      <c r="AY396" s="72"/>
      <c r="AZ396" s="72"/>
      <c r="BA396" s="72"/>
      <c r="BB396" s="72"/>
      <c r="BC396" s="72"/>
      <c r="BD396" s="72"/>
      <c r="BE396" s="72"/>
      <c r="BF396" s="72"/>
      <c r="BG396" s="72"/>
      <c r="BH396" s="72"/>
      <c r="BI396" s="72"/>
      <c r="BJ396" s="72"/>
      <c r="BK396" s="72"/>
      <c r="BL396" s="72"/>
      <c r="BM396" s="72"/>
    </row>
    <row r="397" spans="20:65" s="73" customFormat="1" x14ac:dyDescent="0.2">
      <c r="T397" s="72"/>
      <c r="U397" s="72"/>
      <c r="V397" s="72"/>
      <c r="W397" s="72"/>
      <c r="X397" s="72"/>
      <c r="Y397" s="72"/>
      <c r="Z397" s="72"/>
      <c r="AA397" s="72"/>
      <c r="AB397" s="72"/>
      <c r="AC397" s="72"/>
      <c r="AD397" s="72"/>
      <c r="AE397" s="72"/>
      <c r="AF397" s="72"/>
      <c r="AG397" s="72"/>
      <c r="AH397" s="72"/>
      <c r="AI397" s="72"/>
      <c r="AJ397" s="72"/>
      <c r="AK397" s="72"/>
      <c r="AL397" s="72"/>
      <c r="AM397" s="72"/>
      <c r="AN397" s="72"/>
      <c r="AO397" s="72"/>
      <c r="AP397" s="72"/>
      <c r="AQ397" s="72"/>
      <c r="AR397" s="72"/>
      <c r="AS397" s="72"/>
      <c r="AT397" s="72"/>
      <c r="AU397" s="72"/>
      <c r="AV397" s="72"/>
      <c r="AW397" s="72"/>
      <c r="AX397" s="72"/>
      <c r="AY397" s="72"/>
      <c r="AZ397" s="72"/>
      <c r="BA397" s="72"/>
      <c r="BB397" s="72"/>
      <c r="BC397" s="72"/>
      <c r="BD397" s="72"/>
      <c r="BE397" s="72"/>
      <c r="BF397" s="72"/>
      <c r="BG397" s="72"/>
      <c r="BH397" s="72"/>
      <c r="BI397" s="72"/>
      <c r="BJ397" s="72"/>
      <c r="BK397" s="72"/>
      <c r="BL397" s="72"/>
      <c r="BM397" s="72"/>
    </row>
    <row r="398" spans="20:65" s="73" customFormat="1" x14ac:dyDescent="0.2">
      <c r="T398" s="72"/>
      <c r="U398" s="72"/>
      <c r="V398" s="72"/>
      <c r="W398" s="72"/>
      <c r="X398" s="72"/>
      <c r="Y398" s="72"/>
      <c r="Z398" s="72"/>
      <c r="AA398" s="72"/>
      <c r="AB398" s="72"/>
      <c r="AC398" s="72"/>
      <c r="AD398" s="72"/>
      <c r="AE398" s="72"/>
      <c r="AF398" s="72"/>
      <c r="AG398" s="72"/>
      <c r="AH398" s="72"/>
      <c r="AI398" s="72"/>
      <c r="AJ398" s="72"/>
      <c r="AK398" s="72"/>
      <c r="AL398" s="72"/>
      <c r="AM398" s="72"/>
      <c r="AN398" s="72"/>
      <c r="AO398" s="72"/>
      <c r="AP398" s="72"/>
      <c r="AQ398" s="72"/>
      <c r="AR398" s="72"/>
      <c r="AS398" s="72"/>
      <c r="AT398" s="72"/>
      <c r="AU398" s="72"/>
      <c r="AV398" s="72"/>
      <c r="AW398" s="72"/>
      <c r="AX398" s="72"/>
      <c r="AY398" s="72"/>
      <c r="AZ398" s="72"/>
      <c r="BA398" s="72"/>
      <c r="BB398" s="72"/>
      <c r="BC398" s="72"/>
      <c r="BD398" s="72"/>
      <c r="BE398" s="72"/>
      <c r="BF398" s="72"/>
      <c r="BG398" s="72"/>
      <c r="BH398" s="72"/>
      <c r="BI398" s="72"/>
      <c r="BJ398" s="72"/>
      <c r="BK398" s="72"/>
      <c r="BL398" s="72"/>
      <c r="BM398" s="72"/>
    </row>
    <row r="399" spans="20:65" s="73" customFormat="1" x14ac:dyDescent="0.2">
      <c r="T399" s="72"/>
      <c r="U399" s="72"/>
      <c r="V399" s="72"/>
      <c r="W399" s="72"/>
      <c r="X399" s="72"/>
      <c r="Y399" s="72"/>
      <c r="Z399" s="72"/>
      <c r="AA399" s="72"/>
      <c r="AB399" s="72"/>
      <c r="AC399" s="72"/>
      <c r="AD399" s="72"/>
      <c r="AE399" s="72"/>
      <c r="AF399" s="72"/>
      <c r="AG399" s="72"/>
      <c r="AH399" s="72"/>
      <c r="AI399" s="72"/>
      <c r="AJ399" s="72"/>
      <c r="AK399" s="72"/>
      <c r="AL399" s="72"/>
      <c r="AM399" s="72"/>
      <c r="AN399" s="72"/>
      <c r="AO399" s="72"/>
      <c r="AP399" s="72"/>
      <c r="AQ399" s="72"/>
      <c r="AR399" s="72"/>
      <c r="AS399" s="72"/>
      <c r="AT399" s="72"/>
      <c r="AU399" s="72"/>
      <c r="AV399" s="72"/>
      <c r="AW399" s="72"/>
      <c r="AX399" s="72"/>
      <c r="AY399" s="72"/>
      <c r="AZ399" s="72"/>
      <c r="BA399" s="72"/>
      <c r="BB399" s="72"/>
      <c r="BC399" s="72"/>
      <c r="BD399" s="72"/>
      <c r="BE399" s="72"/>
      <c r="BF399" s="72"/>
      <c r="BG399" s="72"/>
      <c r="BH399" s="72"/>
      <c r="BI399" s="72"/>
      <c r="BJ399" s="72"/>
      <c r="BK399" s="72"/>
      <c r="BL399" s="72"/>
      <c r="BM399" s="72"/>
    </row>
    <row r="400" spans="20:65" s="73" customFormat="1" x14ac:dyDescent="0.2">
      <c r="T400" s="72"/>
      <c r="U400" s="72"/>
      <c r="V400" s="72"/>
      <c r="W400" s="72"/>
      <c r="X400" s="72"/>
      <c r="Y400" s="72"/>
      <c r="Z400" s="72"/>
      <c r="AA400" s="72"/>
      <c r="AB400" s="72"/>
      <c r="AC400" s="72"/>
      <c r="AD400" s="72"/>
      <c r="AE400" s="72"/>
      <c r="AF400" s="72"/>
      <c r="AG400" s="72"/>
      <c r="AH400" s="72"/>
      <c r="AI400" s="72"/>
      <c r="AJ400" s="72"/>
      <c r="AK400" s="72"/>
      <c r="AL400" s="72"/>
      <c r="AM400" s="72"/>
      <c r="AN400" s="72"/>
      <c r="AO400" s="72"/>
      <c r="AP400" s="72"/>
      <c r="AQ400" s="72"/>
      <c r="AR400" s="72"/>
      <c r="AS400" s="72"/>
      <c r="AT400" s="72"/>
      <c r="AU400" s="72"/>
      <c r="AV400" s="72"/>
      <c r="AW400" s="72"/>
      <c r="AX400" s="72"/>
      <c r="AY400" s="72"/>
      <c r="AZ400" s="72"/>
      <c r="BA400" s="72"/>
      <c r="BB400" s="72"/>
      <c r="BC400" s="72"/>
      <c r="BD400" s="72"/>
      <c r="BE400" s="72"/>
      <c r="BF400" s="72"/>
      <c r="BG400" s="72"/>
      <c r="BH400" s="72"/>
      <c r="BI400" s="72"/>
      <c r="BJ400" s="72"/>
      <c r="BK400" s="72"/>
      <c r="BL400" s="72"/>
      <c r="BM400" s="72"/>
    </row>
    <row r="401" spans="20:65" s="73" customFormat="1" x14ac:dyDescent="0.2">
      <c r="T401" s="72"/>
      <c r="U401" s="72"/>
      <c r="V401" s="72"/>
      <c r="W401" s="72"/>
      <c r="X401" s="72"/>
      <c r="Y401" s="72"/>
      <c r="Z401" s="72"/>
      <c r="AA401" s="72"/>
      <c r="AB401" s="72"/>
      <c r="AC401" s="72"/>
      <c r="AD401" s="72"/>
      <c r="AE401" s="72"/>
      <c r="AF401" s="72"/>
      <c r="AG401" s="72"/>
      <c r="AH401" s="72"/>
      <c r="AI401" s="72"/>
      <c r="AJ401" s="72"/>
      <c r="AK401" s="72"/>
      <c r="AL401" s="72"/>
      <c r="AM401" s="72"/>
      <c r="AN401" s="72"/>
      <c r="AO401" s="72"/>
      <c r="AP401" s="72"/>
      <c r="AQ401" s="72"/>
      <c r="AR401" s="72"/>
      <c r="AS401" s="72"/>
      <c r="AT401" s="72"/>
      <c r="AU401" s="72"/>
      <c r="AV401" s="72"/>
      <c r="AW401" s="72"/>
      <c r="AX401" s="72"/>
      <c r="AY401" s="72"/>
      <c r="AZ401" s="72"/>
      <c r="BA401" s="72"/>
      <c r="BB401" s="72"/>
      <c r="BC401" s="72"/>
      <c r="BD401" s="72"/>
      <c r="BE401" s="72"/>
      <c r="BF401" s="72"/>
      <c r="BG401" s="72"/>
      <c r="BH401" s="72"/>
      <c r="BI401" s="72"/>
      <c r="BJ401" s="72"/>
      <c r="BK401" s="72"/>
      <c r="BL401" s="72"/>
      <c r="BM401" s="72"/>
    </row>
    <row r="402" spans="20:65" s="73" customFormat="1" x14ac:dyDescent="0.2"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72"/>
      <c r="AK402" s="72"/>
      <c r="AL402" s="72"/>
      <c r="AM402" s="72"/>
      <c r="AN402" s="72"/>
      <c r="AO402" s="72"/>
      <c r="AP402" s="72"/>
      <c r="AQ402" s="72"/>
      <c r="AR402" s="72"/>
      <c r="AS402" s="72"/>
      <c r="AT402" s="72"/>
      <c r="AU402" s="72"/>
      <c r="AV402" s="72"/>
      <c r="AW402" s="72"/>
      <c r="AX402" s="72"/>
      <c r="AY402" s="72"/>
      <c r="AZ402" s="72"/>
      <c r="BA402" s="72"/>
      <c r="BB402" s="72"/>
      <c r="BC402" s="72"/>
      <c r="BD402" s="72"/>
      <c r="BE402" s="72"/>
      <c r="BF402" s="72"/>
      <c r="BG402" s="72"/>
      <c r="BH402" s="72"/>
      <c r="BI402" s="72"/>
      <c r="BJ402" s="72"/>
      <c r="BK402" s="72"/>
      <c r="BL402" s="72"/>
      <c r="BM402" s="72"/>
    </row>
    <row r="403" spans="20:65" s="73" customFormat="1" x14ac:dyDescent="0.2">
      <c r="T403" s="72"/>
      <c r="U403" s="72"/>
      <c r="V403" s="72"/>
      <c r="W403" s="72"/>
      <c r="X403" s="72"/>
      <c r="Y403" s="72"/>
      <c r="Z403" s="72"/>
      <c r="AA403" s="72"/>
      <c r="AB403" s="72"/>
      <c r="AC403" s="72"/>
      <c r="AD403" s="72"/>
      <c r="AE403" s="72"/>
      <c r="AF403" s="72"/>
      <c r="AG403" s="72"/>
      <c r="AH403" s="72"/>
      <c r="AI403" s="72"/>
      <c r="AJ403" s="72"/>
      <c r="AK403" s="72"/>
      <c r="AL403" s="72"/>
      <c r="AM403" s="72"/>
      <c r="AN403" s="72"/>
      <c r="AO403" s="72"/>
      <c r="AP403" s="72"/>
      <c r="AQ403" s="72"/>
      <c r="AR403" s="72"/>
      <c r="AS403" s="72"/>
      <c r="AT403" s="72"/>
      <c r="AU403" s="72"/>
      <c r="AV403" s="72"/>
      <c r="AW403" s="72"/>
      <c r="AX403" s="72"/>
      <c r="AY403" s="72"/>
      <c r="AZ403" s="72"/>
      <c r="BA403" s="72"/>
      <c r="BB403" s="72"/>
      <c r="BC403" s="72"/>
      <c r="BD403" s="72"/>
      <c r="BE403" s="72"/>
      <c r="BF403" s="72"/>
      <c r="BG403" s="72"/>
      <c r="BH403" s="72"/>
      <c r="BI403" s="72"/>
      <c r="BJ403" s="72"/>
      <c r="BK403" s="72"/>
      <c r="BL403" s="72"/>
      <c r="BM403" s="72"/>
    </row>
    <row r="404" spans="20:65" s="73" customFormat="1" x14ac:dyDescent="0.2">
      <c r="T404" s="72"/>
      <c r="U404" s="72"/>
      <c r="V404" s="72"/>
      <c r="W404" s="72"/>
      <c r="X404" s="72"/>
      <c r="Y404" s="72"/>
      <c r="Z404" s="72"/>
      <c r="AA404" s="72"/>
      <c r="AB404" s="72"/>
      <c r="AC404" s="72"/>
      <c r="AD404" s="72"/>
      <c r="AE404" s="72"/>
      <c r="AF404" s="72"/>
      <c r="AG404" s="72"/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72"/>
      <c r="AS404" s="72"/>
      <c r="AT404" s="72"/>
      <c r="AU404" s="72"/>
      <c r="AV404" s="72"/>
      <c r="AW404" s="72"/>
      <c r="AX404" s="72"/>
      <c r="AY404" s="72"/>
      <c r="AZ404" s="72"/>
      <c r="BA404" s="72"/>
      <c r="BB404" s="72"/>
      <c r="BC404" s="72"/>
      <c r="BD404" s="72"/>
      <c r="BE404" s="72"/>
      <c r="BF404" s="72"/>
      <c r="BG404" s="72"/>
      <c r="BH404" s="72"/>
      <c r="BI404" s="72"/>
      <c r="BJ404" s="72"/>
      <c r="BK404" s="72"/>
      <c r="BL404" s="72"/>
      <c r="BM404" s="72"/>
    </row>
    <row r="405" spans="20:65" s="73" customFormat="1" x14ac:dyDescent="0.2">
      <c r="T405" s="72"/>
      <c r="U405" s="72"/>
      <c r="V405" s="72"/>
      <c r="W405" s="72"/>
      <c r="X405" s="72"/>
      <c r="Y405" s="72"/>
      <c r="Z405" s="72"/>
      <c r="AA405" s="72"/>
      <c r="AB405" s="72"/>
      <c r="AC405" s="72"/>
      <c r="AD405" s="72"/>
      <c r="AE405" s="72"/>
      <c r="AF405" s="72"/>
      <c r="AG405" s="72"/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72"/>
      <c r="AS405" s="72"/>
      <c r="AT405" s="72"/>
      <c r="AU405" s="72"/>
      <c r="AV405" s="72"/>
      <c r="AW405" s="72"/>
      <c r="AX405" s="72"/>
      <c r="AY405" s="72"/>
      <c r="AZ405" s="72"/>
      <c r="BA405" s="72"/>
      <c r="BB405" s="72"/>
      <c r="BC405" s="72"/>
      <c r="BD405" s="72"/>
      <c r="BE405" s="72"/>
      <c r="BF405" s="72"/>
      <c r="BG405" s="72"/>
      <c r="BH405" s="72"/>
      <c r="BI405" s="72"/>
      <c r="BJ405" s="72"/>
      <c r="BK405" s="72"/>
      <c r="BL405" s="72"/>
      <c r="BM405" s="72"/>
    </row>
    <row r="406" spans="20:65" s="73" customFormat="1" x14ac:dyDescent="0.2">
      <c r="T406" s="72"/>
      <c r="U406" s="72"/>
      <c r="V406" s="72"/>
      <c r="W406" s="72"/>
      <c r="X406" s="72"/>
      <c r="Y406" s="72"/>
      <c r="Z406" s="72"/>
      <c r="AA406" s="72"/>
      <c r="AB406" s="72"/>
      <c r="AC406" s="72"/>
      <c r="AD406" s="72"/>
      <c r="AE406" s="72"/>
      <c r="AF406" s="72"/>
      <c r="AG406" s="72"/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72"/>
      <c r="AS406" s="72"/>
      <c r="AT406" s="72"/>
      <c r="AU406" s="72"/>
      <c r="AV406" s="72"/>
      <c r="AW406" s="72"/>
      <c r="AX406" s="72"/>
      <c r="AY406" s="72"/>
      <c r="AZ406" s="72"/>
      <c r="BA406" s="72"/>
      <c r="BB406" s="72"/>
      <c r="BC406" s="72"/>
      <c r="BD406" s="72"/>
      <c r="BE406" s="72"/>
      <c r="BF406" s="72"/>
      <c r="BG406" s="72"/>
      <c r="BH406" s="72"/>
      <c r="BI406" s="72"/>
      <c r="BJ406" s="72"/>
      <c r="BK406" s="72"/>
      <c r="BL406" s="72"/>
      <c r="BM406" s="72"/>
    </row>
    <row r="407" spans="20:65" s="73" customFormat="1" x14ac:dyDescent="0.2">
      <c r="T407" s="72"/>
      <c r="U407" s="72"/>
      <c r="V407" s="72"/>
      <c r="W407" s="72"/>
      <c r="X407" s="72"/>
      <c r="Y407" s="72"/>
      <c r="Z407" s="72"/>
      <c r="AA407" s="72"/>
      <c r="AB407" s="72"/>
      <c r="AC407" s="72"/>
      <c r="AD407" s="72"/>
      <c r="AE407" s="72"/>
      <c r="AF407" s="72"/>
      <c r="AG407" s="72"/>
      <c r="AH407" s="72"/>
      <c r="AI407" s="72"/>
      <c r="AJ407" s="72"/>
      <c r="AK407" s="72"/>
      <c r="AL407" s="72"/>
      <c r="AM407" s="72"/>
      <c r="AN407" s="72"/>
      <c r="AO407" s="72"/>
      <c r="AP407" s="72"/>
      <c r="AQ407" s="72"/>
      <c r="AR407" s="72"/>
      <c r="AS407" s="72"/>
      <c r="AT407" s="72"/>
      <c r="AU407" s="72"/>
      <c r="AV407" s="72"/>
      <c r="AW407" s="72"/>
      <c r="AX407" s="72"/>
      <c r="AY407" s="72"/>
      <c r="AZ407" s="72"/>
      <c r="BA407" s="72"/>
      <c r="BB407" s="72"/>
      <c r="BC407" s="72"/>
      <c r="BD407" s="72"/>
      <c r="BE407" s="72"/>
      <c r="BF407" s="72"/>
      <c r="BG407" s="72"/>
      <c r="BH407" s="72"/>
      <c r="BI407" s="72"/>
      <c r="BJ407" s="72"/>
      <c r="BK407" s="72"/>
      <c r="BL407" s="72"/>
      <c r="BM407" s="72"/>
    </row>
    <row r="408" spans="20:65" s="73" customFormat="1" x14ac:dyDescent="0.2">
      <c r="T408" s="72"/>
      <c r="U408" s="72"/>
      <c r="V408" s="72"/>
      <c r="W408" s="72"/>
      <c r="X408" s="72"/>
      <c r="Y408" s="72"/>
      <c r="Z408" s="72"/>
      <c r="AA408" s="72"/>
      <c r="AB408" s="72"/>
      <c r="AC408" s="72"/>
      <c r="AD408" s="72"/>
      <c r="AE408" s="72"/>
      <c r="AF408" s="72"/>
      <c r="AG408" s="72"/>
      <c r="AH408" s="72"/>
      <c r="AI408" s="72"/>
      <c r="AJ408" s="72"/>
      <c r="AK408" s="72"/>
      <c r="AL408" s="72"/>
      <c r="AM408" s="72"/>
      <c r="AN408" s="72"/>
      <c r="AO408" s="72"/>
      <c r="AP408" s="72"/>
      <c r="AQ408" s="72"/>
      <c r="AR408" s="72"/>
      <c r="AS408" s="72"/>
      <c r="AT408" s="72"/>
      <c r="AU408" s="72"/>
      <c r="AV408" s="72"/>
      <c r="AW408" s="72"/>
      <c r="AX408" s="72"/>
      <c r="AY408" s="72"/>
      <c r="AZ408" s="72"/>
      <c r="BA408" s="72"/>
      <c r="BB408" s="72"/>
      <c r="BC408" s="72"/>
      <c r="BD408" s="72"/>
      <c r="BE408" s="72"/>
      <c r="BF408" s="72"/>
      <c r="BG408" s="72"/>
      <c r="BH408" s="72"/>
      <c r="BI408" s="72"/>
      <c r="BJ408" s="72"/>
      <c r="BK408" s="72"/>
      <c r="BL408" s="72"/>
      <c r="BM408" s="72"/>
    </row>
    <row r="409" spans="20:65" s="73" customFormat="1" x14ac:dyDescent="0.2">
      <c r="T409" s="72"/>
      <c r="U409" s="72"/>
      <c r="V409" s="72"/>
      <c r="W409" s="72"/>
      <c r="X409" s="72"/>
      <c r="Y409" s="72"/>
      <c r="Z409" s="72"/>
      <c r="AA409" s="72"/>
      <c r="AB409" s="72"/>
      <c r="AC409" s="72"/>
      <c r="AD409" s="72"/>
      <c r="AE409" s="72"/>
      <c r="AF409" s="72"/>
      <c r="AG409" s="72"/>
      <c r="AH409" s="72"/>
      <c r="AI409" s="72"/>
      <c r="AJ409" s="72"/>
      <c r="AK409" s="72"/>
      <c r="AL409" s="72"/>
      <c r="AM409" s="72"/>
      <c r="AN409" s="72"/>
      <c r="AO409" s="72"/>
      <c r="AP409" s="72"/>
      <c r="AQ409" s="72"/>
      <c r="AR409" s="72"/>
      <c r="AS409" s="72"/>
      <c r="AT409" s="72"/>
      <c r="AU409" s="72"/>
      <c r="AV409" s="72"/>
      <c r="AW409" s="72"/>
      <c r="AX409" s="72"/>
      <c r="AY409" s="72"/>
      <c r="AZ409" s="72"/>
      <c r="BA409" s="72"/>
      <c r="BB409" s="72"/>
      <c r="BC409" s="72"/>
      <c r="BD409" s="72"/>
      <c r="BE409" s="72"/>
      <c r="BF409" s="72"/>
      <c r="BG409" s="72"/>
      <c r="BH409" s="72"/>
      <c r="BI409" s="72"/>
      <c r="BJ409" s="72"/>
      <c r="BK409" s="72"/>
      <c r="BL409" s="72"/>
      <c r="BM409" s="72"/>
    </row>
    <row r="410" spans="20:65" s="73" customFormat="1" x14ac:dyDescent="0.2">
      <c r="T410" s="72"/>
      <c r="U410" s="72"/>
      <c r="V410" s="72"/>
      <c r="W410" s="72"/>
      <c r="X410" s="72"/>
      <c r="Y410" s="72"/>
      <c r="Z410" s="72"/>
      <c r="AA410" s="72"/>
      <c r="AB410" s="72"/>
      <c r="AC410" s="72"/>
      <c r="AD410" s="72"/>
      <c r="AE410" s="72"/>
      <c r="AF410" s="72"/>
      <c r="AG410" s="72"/>
      <c r="AH410" s="72"/>
      <c r="AI410" s="72"/>
      <c r="AJ410" s="72"/>
      <c r="AK410" s="72"/>
      <c r="AL410" s="72"/>
      <c r="AM410" s="72"/>
      <c r="AN410" s="72"/>
      <c r="AO410" s="72"/>
      <c r="AP410" s="72"/>
      <c r="AQ410" s="72"/>
      <c r="AR410" s="72"/>
      <c r="AS410" s="72"/>
      <c r="AT410" s="72"/>
      <c r="AU410" s="72"/>
      <c r="AV410" s="72"/>
      <c r="AW410" s="72"/>
      <c r="AX410" s="72"/>
      <c r="AY410" s="72"/>
      <c r="AZ410" s="72"/>
      <c r="BA410" s="72"/>
      <c r="BB410" s="72"/>
      <c r="BC410" s="72"/>
      <c r="BD410" s="72"/>
      <c r="BE410" s="72"/>
      <c r="BF410" s="72"/>
      <c r="BG410" s="72"/>
      <c r="BH410" s="72"/>
      <c r="BI410" s="72"/>
      <c r="BJ410" s="72"/>
      <c r="BK410" s="72"/>
      <c r="BL410" s="72"/>
      <c r="BM410" s="72"/>
    </row>
    <row r="411" spans="20:65" s="73" customFormat="1" x14ac:dyDescent="0.2">
      <c r="T411" s="72"/>
      <c r="U411" s="72"/>
      <c r="V411" s="72"/>
      <c r="W411" s="72"/>
      <c r="X411" s="72"/>
      <c r="Y411" s="72"/>
      <c r="Z411" s="72"/>
      <c r="AA411" s="72"/>
      <c r="AB411" s="72"/>
      <c r="AC411" s="72"/>
      <c r="AD411" s="72"/>
      <c r="AE411" s="72"/>
      <c r="AF411" s="72"/>
      <c r="AG411" s="72"/>
      <c r="AH411" s="72"/>
      <c r="AI411" s="72"/>
      <c r="AJ411" s="72"/>
      <c r="AK411" s="72"/>
      <c r="AL411" s="72"/>
      <c r="AM411" s="72"/>
      <c r="AN411" s="72"/>
      <c r="AO411" s="72"/>
      <c r="AP411" s="72"/>
      <c r="AQ411" s="72"/>
      <c r="AR411" s="72"/>
      <c r="AS411" s="72"/>
      <c r="AT411" s="72"/>
      <c r="AU411" s="72"/>
      <c r="AV411" s="72"/>
      <c r="AW411" s="72"/>
      <c r="AX411" s="72"/>
      <c r="AY411" s="72"/>
      <c r="AZ411" s="72"/>
      <c r="BA411" s="72"/>
      <c r="BB411" s="72"/>
      <c r="BC411" s="72"/>
      <c r="BD411" s="72"/>
      <c r="BE411" s="72"/>
      <c r="BF411" s="72"/>
      <c r="BG411" s="72"/>
      <c r="BH411" s="72"/>
      <c r="BI411" s="72"/>
      <c r="BJ411" s="72"/>
      <c r="BK411" s="72"/>
      <c r="BL411" s="72"/>
      <c r="BM411" s="72"/>
    </row>
    <row r="412" spans="20:65" s="73" customFormat="1" x14ac:dyDescent="0.2">
      <c r="T412" s="72"/>
      <c r="U412" s="72"/>
      <c r="V412" s="72"/>
      <c r="W412" s="72"/>
      <c r="X412" s="72"/>
      <c r="Y412" s="72"/>
      <c r="Z412" s="72"/>
      <c r="AA412" s="72"/>
      <c r="AB412" s="72"/>
      <c r="AC412" s="72"/>
      <c r="AD412" s="72"/>
      <c r="AE412" s="72"/>
      <c r="AF412" s="72"/>
      <c r="AG412" s="72"/>
      <c r="AH412" s="72"/>
      <c r="AI412" s="72"/>
      <c r="AJ412" s="72"/>
      <c r="AK412" s="72"/>
      <c r="AL412" s="72"/>
      <c r="AM412" s="72"/>
      <c r="AN412" s="72"/>
      <c r="AO412" s="72"/>
      <c r="AP412" s="72"/>
      <c r="AQ412" s="72"/>
      <c r="AR412" s="72"/>
      <c r="AS412" s="72"/>
      <c r="AT412" s="72"/>
      <c r="AU412" s="72"/>
      <c r="AV412" s="72"/>
      <c r="AW412" s="72"/>
      <c r="AX412" s="72"/>
      <c r="AY412" s="72"/>
      <c r="AZ412" s="72"/>
      <c r="BA412" s="72"/>
      <c r="BB412" s="72"/>
      <c r="BC412" s="72"/>
      <c r="BD412" s="72"/>
      <c r="BE412" s="72"/>
      <c r="BF412" s="72"/>
      <c r="BG412" s="72"/>
      <c r="BH412" s="72"/>
      <c r="BI412" s="72"/>
      <c r="BJ412" s="72"/>
      <c r="BK412" s="72"/>
      <c r="BL412" s="72"/>
      <c r="BM412" s="72"/>
    </row>
    <row r="413" spans="20:65" s="73" customFormat="1" x14ac:dyDescent="0.2">
      <c r="T413" s="72"/>
      <c r="U413" s="72"/>
      <c r="V413" s="72"/>
      <c r="W413" s="72"/>
      <c r="X413" s="72"/>
      <c r="Y413" s="72"/>
      <c r="Z413" s="72"/>
      <c r="AA413" s="72"/>
      <c r="AB413" s="72"/>
      <c r="AC413" s="72"/>
      <c r="AD413" s="72"/>
      <c r="AE413" s="72"/>
      <c r="AF413" s="72"/>
      <c r="AG413" s="72"/>
      <c r="AH413" s="72"/>
      <c r="AI413" s="72"/>
      <c r="AJ413" s="72"/>
      <c r="AK413" s="72"/>
      <c r="AL413" s="72"/>
      <c r="AM413" s="72"/>
      <c r="AN413" s="72"/>
      <c r="AO413" s="72"/>
      <c r="AP413" s="72"/>
      <c r="AQ413" s="72"/>
      <c r="AR413" s="72"/>
      <c r="AS413" s="72"/>
      <c r="AT413" s="72"/>
      <c r="AU413" s="72"/>
      <c r="AV413" s="72"/>
      <c r="AW413" s="72"/>
      <c r="AX413" s="72"/>
      <c r="AY413" s="72"/>
      <c r="AZ413" s="72"/>
      <c r="BA413" s="72"/>
      <c r="BB413" s="72"/>
      <c r="BC413" s="72"/>
      <c r="BD413" s="72"/>
      <c r="BE413" s="72"/>
      <c r="BF413" s="72"/>
      <c r="BG413" s="72"/>
      <c r="BH413" s="72"/>
      <c r="BI413" s="72"/>
      <c r="BJ413" s="72"/>
      <c r="BK413" s="72"/>
      <c r="BL413" s="72"/>
      <c r="BM413" s="72"/>
    </row>
    <row r="414" spans="20:65" s="73" customFormat="1" x14ac:dyDescent="0.2">
      <c r="T414" s="72"/>
      <c r="U414" s="72"/>
      <c r="V414" s="72"/>
      <c r="W414" s="72"/>
      <c r="X414" s="72"/>
      <c r="Y414" s="72"/>
      <c r="Z414" s="72"/>
      <c r="AA414" s="72"/>
      <c r="AB414" s="72"/>
      <c r="AC414" s="72"/>
      <c r="AD414" s="72"/>
      <c r="AE414" s="72"/>
      <c r="AF414" s="72"/>
      <c r="AG414" s="72"/>
      <c r="AH414" s="72"/>
      <c r="AI414" s="72"/>
      <c r="AJ414" s="72"/>
      <c r="AK414" s="72"/>
      <c r="AL414" s="72"/>
      <c r="AM414" s="72"/>
      <c r="AN414" s="72"/>
      <c r="AO414" s="72"/>
      <c r="AP414" s="72"/>
      <c r="AQ414" s="72"/>
      <c r="AR414" s="72"/>
      <c r="AS414" s="72"/>
      <c r="AT414" s="72"/>
      <c r="AU414" s="72"/>
      <c r="AV414" s="72"/>
      <c r="AW414" s="72"/>
      <c r="AX414" s="72"/>
      <c r="AY414" s="72"/>
      <c r="AZ414" s="72"/>
      <c r="BA414" s="72"/>
      <c r="BB414" s="72"/>
      <c r="BC414" s="72"/>
      <c r="BD414" s="72"/>
      <c r="BE414" s="72"/>
      <c r="BF414" s="72"/>
      <c r="BG414" s="72"/>
      <c r="BH414" s="72"/>
      <c r="BI414" s="72"/>
      <c r="BJ414" s="72"/>
      <c r="BK414" s="72"/>
      <c r="BL414" s="72"/>
      <c r="BM414" s="72"/>
    </row>
    <row r="415" spans="20:65" s="73" customFormat="1" x14ac:dyDescent="0.2">
      <c r="T415" s="72"/>
      <c r="U415" s="72"/>
      <c r="V415" s="72"/>
      <c r="W415" s="72"/>
      <c r="X415" s="72"/>
      <c r="Y415" s="72"/>
      <c r="Z415" s="72"/>
      <c r="AA415" s="72"/>
      <c r="AB415" s="72"/>
      <c r="AC415" s="72"/>
      <c r="AD415" s="72"/>
      <c r="AE415" s="72"/>
      <c r="AF415" s="72"/>
      <c r="AG415" s="72"/>
      <c r="AH415" s="72"/>
      <c r="AI415" s="72"/>
      <c r="AJ415" s="72"/>
      <c r="AK415" s="72"/>
      <c r="AL415" s="72"/>
      <c r="AM415" s="72"/>
      <c r="AN415" s="72"/>
      <c r="AO415" s="72"/>
      <c r="AP415" s="72"/>
      <c r="AQ415" s="72"/>
      <c r="AR415" s="72"/>
      <c r="AS415" s="72"/>
      <c r="AT415" s="72"/>
      <c r="AU415" s="72"/>
      <c r="AV415" s="72"/>
      <c r="AW415" s="72"/>
      <c r="AX415" s="72"/>
      <c r="AY415" s="72"/>
      <c r="AZ415" s="72"/>
      <c r="BA415" s="72"/>
      <c r="BB415" s="72"/>
      <c r="BC415" s="72"/>
      <c r="BD415" s="72"/>
      <c r="BE415" s="72"/>
      <c r="BF415" s="72"/>
      <c r="BG415" s="72"/>
      <c r="BH415" s="72"/>
      <c r="BI415" s="72"/>
      <c r="BJ415" s="72"/>
      <c r="BK415" s="72"/>
      <c r="BL415" s="72"/>
      <c r="BM415" s="72"/>
    </row>
    <row r="416" spans="20:65" s="73" customFormat="1" x14ac:dyDescent="0.2">
      <c r="T416" s="72"/>
      <c r="U416" s="72"/>
      <c r="V416" s="72"/>
      <c r="W416" s="72"/>
      <c r="X416" s="72"/>
      <c r="Y416" s="72"/>
      <c r="Z416" s="72"/>
      <c r="AA416" s="72"/>
      <c r="AB416" s="72"/>
      <c r="AC416" s="72"/>
      <c r="AD416" s="72"/>
      <c r="AE416" s="72"/>
      <c r="AF416" s="72"/>
      <c r="AG416" s="72"/>
      <c r="AH416" s="72"/>
      <c r="AI416" s="72"/>
      <c r="AJ416" s="72"/>
      <c r="AK416" s="72"/>
      <c r="AL416" s="72"/>
      <c r="AM416" s="72"/>
      <c r="AN416" s="72"/>
      <c r="AO416" s="72"/>
      <c r="AP416" s="72"/>
      <c r="AQ416" s="72"/>
      <c r="AR416" s="72"/>
      <c r="AS416" s="72"/>
      <c r="AT416" s="72"/>
      <c r="AU416" s="72"/>
      <c r="AV416" s="72"/>
      <c r="AW416" s="72"/>
      <c r="AX416" s="72"/>
      <c r="AY416" s="72"/>
      <c r="AZ416" s="72"/>
      <c r="BA416" s="72"/>
      <c r="BB416" s="72"/>
      <c r="BC416" s="72"/>
      <c r="BD416" s="72"/>
      <c r="BE416" s="72"/>
      <c r="BF416" s="72"/>
      <c r="BG416" s="72"/>
      <c r="BH416" s="72"/>
      <c r="BI416" s="72"/>
      <c r="BJ416" s="72"/>
      <c r="BK416" s="72"/>
      <c r="BL416" s="72"/>
      <c r="BM416" s="72"/>
    </row>
    <row r="417" spans="20:65" s="69" customFormat="1" x14ac:dyDescent="0.2"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</row>
    <row r="418" spans="20:65" s="69" customFormat="1" x14ac:dyDescent="0.2"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</row>
    <row r="419" spans="20:65" s="69" customFormat="1" x14ac:dyDescent="0.2"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</row>
    <row r="420" spans="20:65" s="69" customFormat="1" x14ac:dyDescent="0.2"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</row>
    <row r="421" spans="20:65" s="69" customFormat="1" x14ac:dyDescent="0.2"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</row>
    <row r="422" spans="20:65" s="69" customFormat="1" x14ac:dyDescent="0.2"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</row>
    <row r="423" spans="20:65" s="69" customFormat="1" x14ac:dyDescent="0.2"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</row>
    <row r="424" spans="20:65" s="69" customFormat="1" x14ac:dyDescent="0.2"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</row>
    <row r="425" spans="20:65" s="69" customFormat="1" x14ac:dyDescent="0.2"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</row>
    <row r="426" spans="20:65" s="69" customFormat="1" x14ac:dyDescent="0.2"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</row>
    <row r="427" spans="20:65" s="69" customFormat="1" x14ac:dyDescent="0.2"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</row>
    <row r="428" spans="20:65" s="69" customFormat="1" x14ac:dyDescent="0.2"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</row>
    <row r="429" spans="20:65" s="69" customFormat="1" x14ac:dyDescent="0.2"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</row>
    <row r="430" spans="20:65" s="69" customFormat="1" x14ac:dyDescent="0.2"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</row>
    <row r="431" spans="20:65" s="69" customFormat="1" x14ac:dyDescent="0.2"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</row>
    <row r="432" spans="20:65" s="69" customFormat="1" x14ac:dyDescent="0.2"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</row>
    <row r="433" spans="20:65" s="69" customFormat="1" x14ac:dyDescent="0.2"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</row>
    <row r="434" spans="20:65" s="69" customFormat="1" x14ac:dyDescent="0.2"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</row>
    <row r="435" spans="20:65" s="69" customFormat="1" x14ac:dyDescent="0.2"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</row>
    <row r="436" spans="20:65" s="69" customFormat="1" x14ac:dyDescent="0.2"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</row>
    <row r="437" spans="20:65" s="69" customFormat="1" x14ac:dyDescent="0.2"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</row>
    <row r="438" spans="20:65" s="69" customFormat="1" x14ac:dyDescent="0.2"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</row>
    <row r="439" spans="20:65" s="69" customFormat="1" x14ac:dyDescent="0.2"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</row>
    <row r="440" spans="20:65" s="69" customFormat="1" x14ac:dyDescent="0.2"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</row>
    <row r="441" spans="20:65" s="69" customFormat="1" x14ac:dyDescent="0.2"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</row>
    <row r="442" spans="20:65" s="69" customFormat="1" x14ac:dyDescent="0.2"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</row>
    <row r="443" spans="20:65" s="69" customFormat="1" x14ac:dyDescent="0.2"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</row>
    <row r="444" spans="20:65" s="69" customFormat="1" x14ac:dyDescent="0.2"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</row>
    <row r="445" spans="20:65" s="69" customFormat="1" x14ac:dyDescent="0.2"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</row>
    <row r="446" spans="20:65" s="69" customFormat="1" x14ac:dyDescent="0.2"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</row>
    <row r="447" spans="20:65" s="69" customFormat="1" x14ac:dyDescent="0.2"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</row>
    <row r="448" spans="20:65" s="69" customFormat="1" x14ac:dyDescent="0.2"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</row>
    <row r="449" spans="20:65" s="69" customFormat="1" x14ac:dyDescent="0.2"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</row>
    <row r="450" spans="20:65" s="69" customFormat="1" x14ac:dyDescent="0.2"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</row>
    <row r="451" spans="20:65" s="69" customFormat="1" x14ac:dyDescent="0.2"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</row>
    <row r="452" spans="20:65" s="69" customFormat="1" x14ac:dyDescent="0.2"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</row>
    <row r="453" spans="20:65" s="69" customFormat="1" x14ac:dyDescent="0.2"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</row>
    <row r="454" spans="20:65" s="69" customFormat="1" x14ac:dyDescent="0.2"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</row>
    <row r="455" spans="20:65" s="69" customFormat="1" x14ac:dyDescent="0.2"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</row>
    <row r="456" spans="20:65" s="69" customFormat="1" x14ac:dyDescent="0.2"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</row>
    <row r="457" spans="20:65" s="69" customFormat="1" x14ac:dyDescent="0.2"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</row>
    <row r="458" spans="20:65" s="69" customFormat="1" x14ac:dyDescent="0.2"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</row>
    <row r="459" spans="20:65" s="69" customFormat="1" x14ac:dyDescent="0.2"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</row>
    <row r="460" spans="20:65" s="69" customFormat="1" x14ac:dyDescent="0.2"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</row>
    <row r="461" spans="20:65" s="69" customFormat="1" x14ac:dyDescent="0.2"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</row>
    <row r="462" spans="20:65" s="69" customFormat="1" x14ac:dyDescent="0.2"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</row>
    <row r="463" spans="20:65" s="69" customFormat="1" x14ac:dyDescent="0.2"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</row>
    <row r="464" spans="20:65" s="69" customFormat="1" x14ac:dyDescent="0.2"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</row>
    <row r="465" spans="20:65" s="69" customFormat="1" x14ac:dyDescent="0.2"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</row>
    <row r="466" spans="20:65" s="69" customFormat="1" x14ac:dyDescent="0.2"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</row>
    <row r="467" spans="20:65" s="69" customFormat="1" x14ac:dyDescent="0.2"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</row>
    <row r="468" spans="20:65" s="69" customFormat="1" x14ac:dyDescent="0.2"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</row>
    <row r="469" spans="20:65" s="69" customFormat="1" x14ac:dyDescent="0.2"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</row>
    <row r="470" spans="20:65" s="69" customFormat="1" x14ac:dyDescent="0.2"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</row>
    <row r="471" spans="20:65" s="69" customFormat="1" x14ac:dyDescent="0.2"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</row>
    <row r="472" spans="20:65" s="69" customFormat="1" x14ac:dyDescent="0.2"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</row>
    <row r="473" spans="20:65" s="69" customFormat="1" x14ac:dyDescent="0.2"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</row>
    <row r="474" spans="20:65" s="69" customFormat="1" x14ac:dyDescent="0.2"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</row>
    <row r="475" spans="20:65" s="69" customFormat="1" x14ac:dyDescent="0.2"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</row>
    <row r="476" spans="20:65" s="69" customFormat="1" x14ac:dyDescent="0.2"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</row>
    <row r="477" spans="20:65" s="69" customFormat="1" x14ac:dyDescent="0.2"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</row>
    <row r="478" spans="20:65" s="69" customFormat="1" x14ac:dyDescent="0.2"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</row>
    <row r="479" spans="20:65" s="69" customFormat="1" x14ac:dyDescent="0.2"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</row>
    <row r="480" spans="20:65" s="69" customFormat="1" x14ac:dyDescent="0.2"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</row>
    <row r="481" spans="20:65" s="69" customFormat="1" x14ac:dyDescent="0.2"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</row>
    <row r="482" spans="20:65" s="69" customFormat="1" x14ac:dyDescent="0.2"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</row>
    <row r="483" spans="20:65" s="69" customFormat="1" x14ac:dyDescent="0.2"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</row>
    <row r="484" spans="20:65" s="69" customFormat="1" x14ac:dyDescent="0.2"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</row>
    <row r="485" spans="20:65" s="69" customFormat="1" x14ac:dyDescent="0.2"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</row>
    <row r="486" spans="20:65" s="69" customFormat="1" x14ac:dyDescent="0.2"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</row>
    <row r="487" spans="20:65" s="69" customFormat="1" x14ac:dyDescent="0.2"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</row>
    <row r="488" spans="20:65" s="69" customFormat="1" x14ac:dyDescent="0.2"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</row>
    <row r="489" spans="20:65" s="69" customFormat="1" x14ac:dyDescent="0.2"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</row>
    <row r="490" spans="20:65" s="69" customFormat="1" x14ac:dyDescent="0.2"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</row>
    <row r="491" spans="20:65" s="69" customFormat="1" x14ac:dyDescent="0.2"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</row>
    <row r="492" spans="20:65" s="69" customFormat="1" x14ac:dyDescent="0.2"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</row>
    <row r="493" spans="20:65" s="69" customFormat="1" x14ac:dyDescent="0.2"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</row>
    <row r="494" spans="20:65" s="69" customFormat="1" x14ac:dyDescent="0.2"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</row>
    <row r="495" spans="20:65" s="69" customFormat="1" x14ac:dyDescent="0.2"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</row>
    <row r="496" spans="20:65" s="69" customFormat="1" x14ac:dyDescent="0.2"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</row>
    <row r="497" spans="20:65" s="69" customFormat="1" x14ac:dyDescent="0.2"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</row>
    <row r="498" spans="20:65" s="69" customFormat="1" x14ac:dyDescent="0.2"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</row>
    <row r="499" spans="20:65" s="69" customFormat="1" x14ac:dyDescent="0.2"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</row>
    <row r="500" spans="20:65" s="69" customFormat="1" x14ac:dyDescent="0.2"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</row>
    <row r="501" spans="20:65" s="69" customFormat="1" x14ac:dyDescent="0.2"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</row>
    <row r="502" spans="20:65" s="69" customFormat="1" x14ac:dyDescent="0.2"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</row>
    <row r="503" spans="20:65" s="69" customFormat="1" x14ac:dyDescent="0.2"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</row>
    <row r="504" spans="20:65" s="69" customFormat="1" x14ac:dyDescent="0.2"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</row>
    <row r="505" spans="20:65" s="69" customFormat="1" x14ac:dyDescent="0.2"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</row>
    <row r="506" spans="20:65" s="69" customFormat="1" x14ac:dyDescent="0.2"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</row>
    <row r="507" spans="20:65" s="69" customFormat="1" x14ac:dyDescent="0.2"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</row>
    <row r="508" spans="20:65" s="69" customFormat="1" x14ac:dyDescent="0.2"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</row>
    <row r="509" spans="20:65" s="69" customFormat="1" x14ac:dyDescent="0.2"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</row>
    <row r="510" spans="20:65" s="69" customFormat="1" x14ac:dyDescent="0.2"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</row>
    <row r="511" spans="20:65" s="69" customFormat="1" x14ac:dyDescent="0.2"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</row>
    <row r="512" spans="20:65" s="69" customFormat="1" x14ac:dyDescent="0.2"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</row>
    <row r="513" spans="20:65" s="69" customFormat="1" x14ac:dyDescent="0.2"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</row>
    <row r="514" spans="20:65" s="69" customFormat="1" x14ac:dyDescent="0.2"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</row>
    <row r="515" spans="20:65" s="69" customFormat="1" x14ac:dyDescent="0.2"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</row>
    <row r="516" spans="20:65" s="69" customFormat="1" x14ac:dyDescent="0.2"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</row>
    <row r="517" spans="20:65" s="69" customFormat="1" x14ac:dyDescent="0.2"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</row>
    <row r="518" spans="20:65" s="69" customFormat="1" x14ac:dyDescent="0.2"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</row>
    <row r="519" spans="20:65" s="69" customFormat="1" x14ac:dyDescent="0.2"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</row>
    <row r="520" spans="20:65" s="69" customFormat="1" x14ac:dyDescent="0.2"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</row>
    <row r="521" spans="20:65" s="69" customFormat="1" x14ac:dyDescent="0.2"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</row>
    <row r="522" spans="20:65" s="69" customFormat="1" x14ac:dyDescent="0.2"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</row>
    <row r="523" spans="20:65" s="69" customFormat="1" x14ac:dyDescent="0.2"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</row>
    <row r="524" spans="20:65" s="69" customFormat="1" x14ac:dyDescent="0.2"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</row>
    <row r="525" spans="20:65" s="69" customFormat="1" x14ac:dyDescent="0.2"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</row>
    <row r="526" spans="20:65" s="69" customFormat="1" x14ac:dyDescent="0.2"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</row>
    <row r="527" spans="20:65" s="69" customFormat="1" x14ac:dyDescent="0.2"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</row>
    <row r="528" spans="20:65" s="69" customFormat="1" x14ac:dyDescent="0.2"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</row>
    <row r="529" spans="20:65" s="69" customFormat="1" x14ac:dyDescent="0.2"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</row>
    <row r="530" spans="20:65" s="69" customFormat="1" x14ac:dyDescent="0.2"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</row>
    <row r="531" spans="20:65" s="69" customFormat="1" x14ac:dyDescent="0.2"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</row>
    <row r="532" spans="20:65" s="69" customFormat="1" x14ac:dyDescent="0.2"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</row>
    <row r="533" spans="20:65" s="69" customFormat="1" x14ac:dyDescent="0.2"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</row>
    <row r="534" spans="20:65" s="69" customFormat="1" x14ac:dyDescent="0.2"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</row>
    <row r="535" spans="20:65" s="69" customFormat="1" x14ac:dyDescent="0.2"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</row>
    <row r="536" spans="20:65" s="69" customFormat="1" x14ac:dyDescent="0.2"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</row>
    <row r="537" spans="20:65" s="69" customFormat="1" x14ac:dyDescent="0.2"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</row>
    <row r="538" spans="20:65" s="69" customFormat="1" x14ac:dyDescent="0.2"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</row>
    <row r="539" spans="20:65" s="69" customFormat="1" x14ac:dyDescent="0.2"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</row>
    <row r="540" spans="20:65" s="69" customFormat="1" x14ac:dyDescent="0.2"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</row>
    <row r="541" spans="20:65" s="69" customFormat="1" x14ac:dyDescent="0.2"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</row>
    <row r="542" spans="20:65" s="69" customFormat="1" x14ac:dyDescent="0.2"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</row>
    <row r="543" spans="20:65" s="69" customFormat="1" x14ac:dyDescent="0.2"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</row>
    <row r="544" spans="20:65" s="69" customFormat="1" x14ac:dyDescent="0.2"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</row>
    <row r="545" spans="1:65" s="69" customFormat="1" x14ac:dyDescent="0.2"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</row>
    <row r="546" spans="1:65" s="69" customFormat="1" x14ac:dyDescent="0.2"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</row>
    <row r="547" spans="1:65" s="69" customFormat="1" x14ac:dyDescent="0.2"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</row>
    <row r="548" spans="1:65" s="69" customFormat="1" x14ac:dyDescent="0.2"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</row>
    <row r="549" spans="1:65" s="69" customFormat="1" x14ac:dyDescent="0.2"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</row>
    <row r="550" spans="1:65" s="69" customFormat="1" x14ac:dyDescent="0.2"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</row>
    <row r="551" spans="1:65" s="69" customFormat="1" x14ac:dyDescent="0.2"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</row>
    <row r="621" spans="1:65" x14ac:dyDescent="0.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</row>
    <row r="622" spans="1:65" x14ac:dyDescent="0.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</row>
  </sheetData>
  <sheetProtection algorithmName="SHA-512" hashValue="/wFt/hn9fWO3bBzqcWMO6Yka6hYeU013L+x+nIXoTNDKHa0ppDHAa3bIv4MUsYpaUBYESXs5zZsgw5BmQpZMJA==" saltValue="hellbZNa2ui2VEFpk3Q6/g==" spinCount="100000" sheet="1" objects="1" scenarios="1"/>
  <mergeCells count="1">
    <mergeCell ref="A8:A10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M620"/>
  <sheetViews>
    <sheetView topLeftCell="A2"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3.6640625" style="56" customWidth="1"/>
    <col min="4" max="13" width="14.1640625" style="56" customWidth="1"/>
    <col min="14" max="15" width="14.1640625" style="56" hidden="1" customWidth="1"/>
    <col min="16" max="19" width="14.1640625" style="56" customWidth="1"/>
    <col min="20" max="29" width="14.1640625" style="69" customWidth="1"/>
    <col min="30" max="65" width="12.5" style="69" customWidth="1"/>
    <col min="66" max="16384" width="10.83203125" style="56"/>
  </cols>
  <sheetData>
    <row r="1" spans="1:65" s="69" customFormat="1" x14ac:dyDescent="0.2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</row>
    <row r="2" spans="1:65" s="69" customFormat="1" x14ac:dyDescent="0.2">
      <c r="A2" s="70" t="s">
        <v>80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</row>
    <row r="3" spans="1:65" s="69" customFormat="1" ht="16" thickBot="1" x14ac:dyDescent="0.25">
      <c r="A3" s="68"/>
      <c r="B3" s="71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75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</row>
    <row r="8" spans="1:65" ht="20" customHeight="1" thickBot="1" x14ac:dyDescent="0.25">
      <c r="A8" s="94" t="str">
        <f>'WA Apr 2017'!D2</f>
        <v>South West</v>
      </c>
      <c r="B8" s="65" t="str">
        <f>'WA Apr 2017'!F2</f>
        <v>Alinta Energy</v>
      </c>
      <c r="C8" s="65" t="str">
        <f>'WA Apr 2017'!G2</f>
        <v>Business</v>
      </c>
      <c r="D8" s="95">
        <f>365*'WA Apr 2017'!H2/100</f>
        <v>127.64049999999999</v>
      </c>
      <c r="E8" s="96">
        <f>IF($C$5*'WA Apr 2017'!AK2/'WA Apr 2017'!AI2&gt;='WA Apr 2017'!J2,('WA Apr 2017'!J2*'WA Apr 2017'!O2/100)*'WA Apr 2017'!AI2,($C$5*'WA Apr 2017'!AK2/'WA Apr 2017'!AI2*'WA Apr 2017'!O2/100)*'WA Apr 2017'!AI2)</f>
        <v>1655.0000000000002</v>
      </c>
      <c r="F8" s="95">
        <f>IF(($C$5*'WA Apr 2017'!AK2/'WA Apr 2017'!AI2&gt;'WA Apr 2017'!N2),($C$5*'WA Apr 2017'!AK2/'WA Apr 2017'!AI2-'WA Apr 2017'!N2)*'WA Apr 2017'!T2/100*'WA Apr 2017'!AI2,0)</f>
        <v>0</v>
      </c>
      <c r="G8" s="95">
        <f>IF($C$5*'WA Apr 2017'!AL2/'WA Apr 2017'!AJ2&gt;='WA Apr 2017'!J2,('WA Apr 2017'!J2*'WA Apr 2017'!U2/100)*'WA Apr 2017'!AJ2,($C$5*'WA Apr 2017'!AL2/'WA Apr 2017'!AJ2*'WA Apr 2017'!U2/100)*'WA Apr 2017'!AJ2)</f>
        <v>1655.0000000000002</v>
      </c>
      <c r="H8" s="95">
        <f>IF(($C$5*'WA Apr 2017'!AL2/'WA Apr 2017'!AJ2&gt;'WA Apr 2017'!N2),($C$5*'WA Apr 2017'!AL2/'WA Apr 2017'!AJ2-'WA Apr 2017'!N2)*'WA Apr 2017'!Z2/100*'WA Apr 2017'!AJ2,0)</f>
        <v>0</v>
      </c>
      <c r="I8" s="97">
        <f>SUM(D8:H8)</f>
        <v>3437.6405000000004</v>
      </c>
      <c r="J8" s="98">
        <f>'WA Apr 2017'!AM2</f>
        <v>0</v>
      </c>
      <c r="K8" s="98">
        <f>'WA Apr 2017'!AN2</f>
        <v>0</v>
      </c>
      <c r="L8" s="98">
        <f>'WA Apr 2017'!AO2</f>
        <v>0</v>
      </c>
      <c r="M8" s="98">
        <f>'WA Apr 2017'!AP2</f>
        <v>0</v>
      </c>
      <c r="N8" s="97">
        <f>I8</f>
        <v>3437.6405000000004</v>
      </c>
      <c r="O8" s="97">
        <f>N8</f>
        <v>3437.6405000000004</v>
      </c>
      <c r="P8" s="97">
        <f>N8*1.1</f>
        <v>3781.4045500000007</v>
      </c>
      <c r="Q8" s="97">
        <f>O8*1.1</f>
        <v>3781.4045500000007</v>
      </c>
      <c r="R8" s="99">
        <f>'WA Apr 2017'!AW2</f>
        <v>0</v>
      </c>
      <c r="S8" s="100" t="str">
        <f>'WA Apr 2017'!AX2</f>
        <v>n</v>
      </c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</row>
    <row r="9" spans="1:65" ht="20" customHeight="1" thickTop="1" thickBot="1" x14ac:dyDescent="0.25">
      <c r="A9" s="94" t="str">
        <f>'WA Apr 2017'!D3</f>
        <v>Albany</v>
      </c>
      <c r="B9" s="65" t="str">
        <f>'WA Apr 2017'!F3</f>
        <v>Alinta Energy</v>
      </c>
      <c r="C9" s="65" t="str">
        <f>'WA Apr 2017'!G3</f>
        <v>Business</v>
      </c>
      <c r="D9" s="95">
        <f>365*'WA Apr 2017'!H3/100</f>
        <v>97.155699999999996</v>
      </c>
      <c r="E9" s="101">
        <f>($C$5*'WA Apr 2017'!O3/100)/2</f>
        <v>2065</v>
      </c>
      <c r="F9" s="96">
        <v>0</v>
      </c>
      <c r="G9" s="101">
        <f>($C$5*'WA Apr 2017'!U3/100)/2</f>
        <v>2065</v>
      </c>
      <c r="H9" s="95">
        <v>0</v>
      </c>
      <c r="I9" s="97">
        <f t="shared" ref="I9:I10" si="0">SUM(D9:H9)</f>
        <v>4227.1556999999993</v>
      </c>
      <c r="J9" s="98">
        <f>'WA Apr 2017'!AM3</f>
        <v>0</v>
      </c>
      <c r="K9" s="98">
        <f>'WA Apr 2017'!AN3</f>
        <v>0</v>
      </c>
      <c r="L9" s="98">
        <f>'WA Apr 2017'!AO3</f>
        <v>0</v>
      </c>
      <c r="M9" s="98">
        <f>'WA Apr 2017'!AP3</f>
        <v>0</v>
      </c>
      <c r="N9" s="97">
        <f t="shared" ref="N9:N10" si="1">I9</f>
        <v>4227.1556999999993</v>
      </c>
      <c r="O9" s="97">
        <f t="shared" ref="O9:O10" si="2">N9</f>
        <v>4227.1556999999993</v>
      </c>
      <c r="P9" s="97">
        <f t="shared" ref="P9:Q10" si="3">N9*1.1</f>
        <v>4649.8712699999996</v>
      </c>
      <c r="Q9" s="97">
        <f t="shared" si="3"/>
        <v>4649.8712699999996</v>
      </c>
      <c r="R9" s="99">
        <f>'WA Apr 2017'!AW3</f>
        <v>0</v>
      </c>
      <c r="S9" s="100" t="str">
        <f>'WA Apr 2017'!AX3</f>
        <v>n</v>
      </c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</row>
    <row r="10" spans="1:65" ht="20" customHeight="1" thickTop="1" thickBot="1" x14ac:dyDescent="0.25">
      <c r="A10" s="102" t="str">
        <f>'WA Apr 2017'!D4</f>
        <v>Kalgoorlie</v>
      </c>
      <c r="B10" s="103" t="str">
        <f>'WA Apr 2017'!F4</f>
        <v>Alinta Energy</v>
      </c>
      <c r="C10" s="103" t="str">
        <f>'WA Apr 2017'!G4</f>
        <v>Business</v>
      </c>
      <c r="D10" s="104">
        <f>365*'WA Apr 2017'!H4/100</f>
        <v>219.4307</v>
      </c>
      <c r="E10" s="105">
        <f>($C$5*'WA Apr 2017'!O4/100)/2</f>
        <v>1502.5</v>
      </c>
      <c r="F10" s="106">
        <v>0</v>
      </c>
      <c r="G10" s="105">
        <f>($C$5*'WA Apr 2017'!U4/100)/2</f>
        <v>1502.5</v>
      </c>
      <c r="H10" s="104">
        <v>0</v>
      </c>
      <c r="I10" s="107">
        <f t="shared" si="0"/>
        <v>3224.4306999999999</v>
      </c>
      <c r="J10" s="108">
        <f>'WA Apr 2017'!AM4</f>
        <v>0</v>
      </c>
      <c r="K10" s="108">
        <f>'WA Apr 2017'!AN4</f>
        <v>0</v>
      </c>
      <c r="L10" s="108">
        <f>'WA Apr 2017'!AO4</f>
        <v>0</v>
      </c>
      <c r="M10" s="108">
        <f>'WA Apr 2017'!AP4</f>
        <v>0</v>
      </c>
      <c r="N10" s="107">
        <f t="shared" si="1"/>
        <v>3224.4306999999999</v>
      </c>
      <c r="O10" s="107">
        <f t="shared" si="2"/>
        <v>3224.4306999999999</v>
      </c>
      <c r="P10" s="107">
        <f t="shared" si="3"/>
        <v>3546.8737700000001</v>
      </c>
      <c r="Q10" s="107">
        <f t="shared" si="3"/>
        <v>3546.8737700000001</v>
      </c>
      <c r="R10" s="109">
        <f>'WA Apr 2017'!AW4</f>
        <v>0</v>
      </c>
      <c r="S10" s="110" t="str">
        <f>'WA Apr 2017'!AX4</f>
        <v>n</v>
      </c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</row>
    <row r="11" spans="1:65" s="69" customFormat="1" x14ac:dyDescent="0.2"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</row>
    <row r="12" spans="1:65" s="69" customFormat="1" x14ac:dyDescent="0.2"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</row>
    <row r="13" spans="1:65" s="69" customFormat="1" x14ac:dyDescent="0.2"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</row>
    <row r="14" spans="1:65" s="69" customFormat="1" x14ac:dyDescent="0.2"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</row>
    <row r="15" spans="1:65" s="69" customFormat="1" x14ac:dyDescent="0.2"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</row>
    <row r="16" spans="1:65" s="69" customFormat="1" x14ac:dyDescent="0.2"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</row>
    <row r="17" spans="20:65" s="69" customFormat="1" x14ac:dyDescent="0.2"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</row>
    <row r="18" spans="20:65" s="69" customFormat="1" x14ac:dyDescent="0.2"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</row>
    <row r="19" spans="20:65" s="69" customFormat="1" x14ac:dyDescent="0.2"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</row>
    <row r="20" spans="20:65" s="69" customFormat="1" x14ac:dyDescent="0.2"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</row>
    <row r="21" spans="20:65" s="69" customFormat="1" x14ac:dyDescent="0.2"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</row>
    <row r="22" spans="20:65" s="69" customFormat="1" x14ac:dyDescent="0.2"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</row>
    <row r="23" spans="20:65" s="69" customFormat="1" x14ac:dyDescent="0.2"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</row>
    <row r="24" spans="20:65" s="69" customFormat="1" x14ac:dyDescent="0.2"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</row>
    <row r="25" spans="20:65" s="69" customFormat="1" x14ac:dyDescent="0.2"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</row>
    <row r="26" spans="20:65" s="69" customFormat="1" x14ac:dyDescent="0.2"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</row>
    <row r="27" spans="20:65" s="69" customFormat="1" x14ac:dyDescent="0.2"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</row>
    <row r="28" spans="20:65" s="69" customFormat="1" x14ac:dyDescent="0.2"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</row>
    <row r="29" spans="20:65" s="69" customFormat="1" x14ac:dyDescent="0.2"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</row>
    <row r="30" spans="20:65" s="69" customFormat="1" x14ac:dyDescent="0.2"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</row>
    <row r="31" spans="20:65" s="69" customFormat="1" x14ac:dyDescent="0.2"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</row>
    <row r="32" spans="20:65" s="69" customFormat="1" x14ac:dyDescent="0.2"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</row>
    <row r="33" spans="20:65" s="69" customFormat="1" x14ac:dyDescent="0.2"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</row>
    <row r="34" spans="20:65" s="69" customFormat="1" x14ac:dyDescent="0.2"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</row>
    <row r="35" spans="20:65" s="69" customFormat="1" x14ac:dyDescent="0.2"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</row>
    <row r="36" spans="20:65" s="69" customFormat="1" x14ac:dyDescent="0.2"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</row>
    <row r="37" spans="20:65" s="69" customFormat="1" x14ac:dyDescent="0.2"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</row>
    <row r="38" spans="20:65" s="69" customFormat="1" x14ac:dyDescent="0.2"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</row>
    <row r="39" spans="20:65" s="69" customFormat="1" x14ac:dyDescent="0.2"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</row>
    <row r="40" spans="20:65" s="69" customFormat="1" x14ac:dyDescent="0.2"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</row>
    <row r="41" spans="20:65" s="69" customFormat="1" x14ac:dyDescent="0.2"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</row>
    <row r="42" spans="20:65" s="69" customFormat="1" x14ac:dyDescent="0.2"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</row>
    <row r="43" spans="20:65" s="69" customFormat="1" x14ac:dyDescent="0.2"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</row>
    <row r="44" spans="20:65" s="69" customFormat="1" x14ac:dyDescent="0.2"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</row>
    <row r="45" spans="20:65" s="69" customFormat="1" x14ac:dyDescent="0.2"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</row>
    <row r="46" spans="20:65" s="69" customFormat="1" x14ac:dyDescent="0.2"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</row>
    <row r="47" spans="20:65" s="69" customFormat="1" x14ac:dyDescent="0.2"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</row>
    <row r="48" spans="20:65" s="69" customFormat="1" x14ac:dyDescent="0.2"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</row>
    <row r="49" spans="20:65" s="69" customFormat="1" x14ac:dyDescent="0.2"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</row>
    <row r="50" spans="20:65" s="69" customFormat="1" x14ac:dyDescent="0.2"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</row>
    <row r="51" spans="20:65" s="69" customFormat="1" x14ac:dyDescent="0.2"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</row>
    <row r="52" spans="20:65" s="69" customFormat="1" x14ac:dyDescent="0.2"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</row>
    <row r="53" spans="20:65" s="69" customFormat="1" x14ac:dyDescent="0.2"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</row>
    <row r="54" spans="20:65" s="69" customFormat="1" x14ac:dyDescent="0.2"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</row>
    <row r="55" spans="20:65" s="69" customFormat="1" x14ac:dyDescent="0.2"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</row>
    <row r="56" spans="20:65" s="69" customFormat="1" x14ac:dyDescent="0.2"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</row>
    <row r="57" spans="20:65" s="69" customFormat="1" x14ac:dyDescent="0.2"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</row>
    <row r="58" spans="20:65" s="69" customFormat="1" x14ac:dyDescent="0.2"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</row>
    <row r="59" spans="20:65" s="69" customFormat="1" x14ac:dyDescent="0.2"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</row>
    <row r="60" spans="20:65" s="69" customFormat="1" x14ac:dyDescent="0.2"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</row>
    <row r="61" spans="20:65" s="69" customFormat="1" x14ac:dyDescent="0.2"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</row>
    <row r="62" spans="20:65" s="69" customFormat="1" x14ac:dyDescent="0.2"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</row>
    <row r="63" spans="20:65" s="69" customFormat="1" x14ac:dyDescent="0.2"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</row>
    <row r="64" spans="20:65" s="69" customFormat="1" x14ac:dyDescent="0.2"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</row>
    <row r="65" spans="20:65" s="69" customFormat="1" x14ac:dyDescent="0.2"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</row>
    <row r="66" spans="20:65" s="69" customFormat="1" x14ac:dyDescent="0.2"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</row>
    <row r="67" spans="20:65" s="69" customFormat="1" x14ac:dyDescent="0.2"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</row>
    <row r="68" spans="20:65" s="69" customFormat="1" x14ac:dyDescent="0.2"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</row>
    <row r="69" spans="20:65" s="69" customFormat="1" x14ac:dyDescent="0.2"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</row>
    <row r="70" spans="20:65" s="69" customFormat="1" x14ac:dyDescent="0.2"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</row>
    <row r="71" spans="20:65" s="69" customFormat="1" x14ac:dyDescent="0.2"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</row>
    <row r="72" spans="20:65" s="69" customFormat="1" x14ac:dyDescent="0.2"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</row>
    <row r="73" spans="20:65" s="69" customFormat="1" x14ac:dyDescent="0.2"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</row>
    <row r="74" spans="20:65" s="69" customFormat="1" x14ac:dyDescent="0.2"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</row>
    <row r="75" spans="20:65" s="69" customFormat="1" x14ac:dyDescent="0.2"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</row>
    <row r="76" spans="20:65" s="69" customFormat="1" x14ac:dyDescent="0.2"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</row>
    <row r="77" spans="20:65" s="69" customFormat="1" x14ac:dyDescent="0.2"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</row>
    <row r="78" spans="20:65" s="69" customFormat="1" x14ac:dyDescent="0.2"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</row>
    <row r="79" spans="20:65" s="69" customFormat="1" x14ac:dyDescent="0.2"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</row>
    <row r="80" spans="20:65" s="69" customFormat="1" x14ac:dyDescent="0.2"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</row>
    <row r="81" spans="20:65" s="69" customFormat="1" x14ac:dyDescent="0.2"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</row>
    <row r="82" spans="20:65" s="69" customFormat="1" x14ac:dyDescent="0.2"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</row>
    <row r="83" spans="20:65" s="69" customFormat="1" x14ac:dyDescent="0.2"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</row>
    <row r="84" spans="20:65" s="69" customFormat="1" x14ac:dyDescent="0.2"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</row>
    <row r="85" spans="20:65" s="69" customFormat="1" x14ac:dyDescent="0.2"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</row>
    <row r="86" spans="20:65" s="69" customFormat="1" x14ac:dyDescent="0.2"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</row>
    <row r="87" spans="20:65" s="69" customFormat="1" x14ac:dyDescent="0.2"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</row>
    <row r="88" spans="20:65" s="69" customFormat="1" x14ac:dyDescent="0.2"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</row>
    <row r="89" spans="20:65" s="69" customFormat="1" x14ac:dyDescent="0.2"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</row>
    <row r="90" spans="20:65" s="69" customFormat="1" x14ac:dyDescent="0.2"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</row>
    <row r="91" spans="20:65" s="69" customFormat="1" x14ac:dyDescent="0.2"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</row>
    <row r="92" spans="20:65" s="69" customFormat="1" x14ac:dyDescent="0.2"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</row>
    <row r="93" spans="20:65" s="69" customFormat="1" x14ac:dyDescent="0.2"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</row>
    <row r="94" spans="20:65" s="69" customFormat="1" x14ac:dyDescent="0.2"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</row>
    <row r="95" spans="20:65" s="69" customFormat="1" x14ac:dyDescent="0.2"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</row>
    <row r="96" spans="20:65" s="69" customFormat="1" x14ac:dyDescent="0.2"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</row>
    <row r="97" spans="20:65" s="69" customFormat="1" x14ac:dyDescent="0.2"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</row>
    <row r="98" spans="20:65" s="69" customFormat="1" x14ac:dyDescent="0.2"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</row>
    <row r="99" spans="20:65" s="69" customFormat="1" x14ac:dyDescent="0.2"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</row>
    <row r="100" spans="20:65" s="69" customFormat="1" x14ac:dyDescent="0.2"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</row>
    <row r="101" spans="20:65" s="69" customFormat="1" x14ac:dyDescent="0.2"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</row>
    <row r="102" spans="20:65" s="69" customFormat="1" x14ac:dyDescent="0.2"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</row>
    <row r="103" spans="20:65" s="69" customFormat="1" x14ac:dyDescent="0.2"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</row>
    <row r="104" spans="20:65" s="69" customFormat="1" x14ac:dyDescent="0.2"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</row>
    <row r="105" spans="20:65" s="69" customFormat="1" x14ac:dyDescent="0.2"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</row>
    <row r="106" spans="20:65" s="69" customFormat="1" x14ac:dyDescent="0.2"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</row>
    <row r="107" spans="20:65" s="69" customFormat="1" x14ac:dyDescent="0.2"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</row>
    <row r="108" spans="20:65" s="69" customFormat="1" x14ac:dyDescent="0.2"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</row>
    <row r="109" spans="20:65" s="69" customFormat="1" x14ac:dyDescent="0.2"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</row>
    <row r="110" spans="20:65" s="69" customFormat="1" x14ac:dyDescent="0.2"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</row>
    <row r="111" spans="20:65" s="69" customFormat="1" x14ac:dyDescent="0.2"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</row>
    <row r="112" spans="20:65" s="69" customFormat="1" x14ac:dyDescent="0.2"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</row>
    <row r="113" spans="20:65" s="69" customFormat="1" x14ac:dyDescent="0.2"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</row>
    <row r="114" spans="20:65" s="69" customFormat="1" x14ac:dyDescent="0.2"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</row>
    <row r="115" spans="20:65" s="69" customFormat="1" x14ac:dyDescent="0.2"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</row>
    <row r="116" spans="20:65" s="69" customFormat="1" x14ac:dyDescent="0.2"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</row>
    <row r="117" spans="20:65" s="69" customFormat="1" x14ac:dyDescent="0.2"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</row>
    <row r="118" spans="20:65" s="69" customFormat="1" x14ac:dyDescent="0.2"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</row>
    <row r="119" spans="20:65" s="69" customFormat="1" x14ac:dyDescent="0.2"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</row>
    <row r="120" spans="20:65" s="69" customFormat="1" x14ac:dyDescent="0.2"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</row>
    <row r="121" spans="20:65" s="69" customFormat="1" x14ac:dyDescent="0.2"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</row>
    <row r="122" spans="20:65" s="69" customFormat="1" x14ac:dyDescent="0.2"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</row>
    <row r="123" spans="20:65" s="69" customFormat="1" x14ac:dyDescent="0.2"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</row>
    <row r="124" spans="20:65" s="69" customFormat="1" x14ac:dyDescent="0.2"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</row>
    <row r="125" spans="20:65" s="69" customFormat="1" x14ac:dyDescent="0.2"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</row>
    <row r="126" spans="20:65" s="69" customFormat="1" x14ac:dyDescent="0.2"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</row>
    <row r="127" spans="20:65" s="69" customFormat="1" x14ac:dyDescent="0.2"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</row>
    <row r="128" spans="20:65" s="69" customFormat="1" x14ac:dyDescent="0.2"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</row>
    <row r="129" spans="20:65" s="69" customFormat="1" x14ac:dyDescent="0.2"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</row>
    <row r="130" spans="20:65" s="69" customFormat="1" x14ac:dyDescent="0.2"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</row>
    <row r="131" spans="20:65" s="69" customFormat="1" x14ac:dyDescent="0.2"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</row>
    <row r="132" spans="20:65" s="69" customFormat="1" x14ac:dyDescent="0.2"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</row>
    <row r="133" spans="20:65" s="69" customFormat="1" x14ac:dyDescent="0.2"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</row>
    <row r="134" spans="20:65" s="69" customFormat="1" x14ac:dyDescent="0.2"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</row>
    <row r="135" spans="20:65" s="69" customFormat="1" x14ac:dyDescent="0.2"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</row>
    <row r="136" spans="20:65" s="69" customFormat="1" x14ac:dyDescent="0.2"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</row>
    <row r="137" spans="20:65" s="69" customFormat="1" x14ac:dyDescent="0.2"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</row>
    <row r="138" spans="20:65" s="69" customFormat="1" x14ac:dyDescent="0.2"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</row>
    <row r="139" spans="20:65" s="69" customFormat="1" x14ac:dyDescent="0.2"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</row>
    <row r="140" spans="20:65" s="69" customFormat="1" x14ac:dyDescent="0.2"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</row>
    <row r="141" spans="20:65" s="69" customFormat="1" x14ac:dyDescent="0.2"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</row>
    <row r="142" spans="20:65" s="69" customFormat="1" x14ac:dyDescent="0.2"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</row>
    <row r="143" spans="20:65" s="69" customFormat="1" x14ac:dyDescent="0.2"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</row>
    <row r="144" spans="20:65" s="69" customFormat="1" x14ac:dyDescent="0.2"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</row>
    <row r="145" spans="20:65" s="69" customFormat="1" x14ac:dyDescent="0.2"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</row>
    <row r="146" spans="20:65" s="69" customFormat="1" x14ac:dyDescent="0.2"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</row>
    <row r="147" spans="20:65" s="69" customFormat="1" x14ac:dyDescent="0.2"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</row>
    <row r="148" spans="20:65" s="69" customFormat="1" x14ac:dyDescent="0.2"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</row>
    <row r="149" spans="20:65" s="69" customFormat="1" x14ac:dyDescent="0.2"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</row>
    <row r="150" spans="20:65" s="69" customFormat="1" x14ac:dyDescent="0.2"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</row>
    <row r="151" spans="20:65" s="69" customFormat="1" x14ac:dyDescent="0.2"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</row>
    <row r="152" spans="20:65" s="69" customFormat="1" x14ac:dyDescent="0.2"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</row>
    <row r="153" spans="20:65" s="69" customFormat="1" x14ac:dyDescent="0.2"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</row>
    <row r="154" spans="20:65" s="69" customFormat="1" x14ac:dyDescent="0.2"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</row>
    <row r="155" spans="20:65" s="69" customFormat="1" x14ac:dyDescent="0.2"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</row>
    <row r="156" spans="20:65" s="69" customFormat="1" x14ac:dyDescent="0.2"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</row>
    <row r="157" spans="20:65" s="69" customFormat="1" x14ac:dyDescent="0.2"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</row>
    <row r="158" spans="20:65" s="69" customFormat="1" x14ac:dyDescent="0.2"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</row>
    <row r="159" spans="20:65" s="69" customFormat="1" x14ac:dyDescent="0.2"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</row>
    <row r="160" spans="20:65" s="69" customFormat="1" x14ac:dyDescent="0.2"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</row>
    <row r="161" spans="20:65" s="69" customFormat="1" x14ac:dyDescent="0.2"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</row>
    <row r="162" spans="20:65" s="69" customFormat="1" x14ac:dyDescent="0.2"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</row>
    <row r="163" spans="20:65" s="69" customFormat="1" x14ac:dyDescent="0.2"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</row>
    <row r="164" spans="20:65" s="69" customFormat="1" x14ac:dyDescent="0.2"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</row>
    <row r="165" spans="20:65" s="69" customFormat="1" x14ac:dyDescent="0.2"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</row>
    <row r="166" spans="20:65" s="69" customFormat="1" x14ac:dyDescent="0.2"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</row>
    <row r="167" spans="20:65" s="69" customFormat="1" x14ac:dyDescent="0.2"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</row>
    <row r="168" spans="20:65" s="69" customFormat="1" x14ac:dyDescent="0.2"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</row>
    <row r="169" spans="20:65" s="69" customFormat="1" x14ac:dyDescent="0.2"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</row>
    <row r="170" spans="20:65" s="69" customFormat="1" x14ac:dyDescent="0.2"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</row>
    <row r="171" spans="20:65" s="69" customFormat="1" x14ac:dyDescent="0.2"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</row>
    <row r="172" spans="20:65" s="69" customFormat="1" x14ac:dyDescent="0.2"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</row>
    <row r="173" spans="20:65" s="69" customFormat="1" x14ac:dyDescent="0.2"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</row>
    <row r="174" spans="20:65" s="69" customFormat="1" x14ac:dyDescent="0.2"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</row>
    <row r="175" spans="20:65" s="69" customFormat="1" x14ac:dyDescent="0.2"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</row>
    <row r="176" spans="20:65" s="69" customFormat="1" x14ac:dyDescent="0.2"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</row>
    <row r="177" spans="20:65" s="69" customFormat="1" x14ac:dyDescent="0.2"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</row>
    <row r="178" spans="20:65" s="69" customFormat="1" x14ac:dyDescent="0.2"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</row>
    <row r="179" spans="20:65" s="69" customFormat="1" x14ac:dyDescent="0.2"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</row>
    <row r="180" spans="20:65" s="69" customFormat="1" x14ac:dyDescent="0.2"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</row>
    <row r="181" spans="20:65" s="69" customFormat="1" x14ac:dyDescent="0.2"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</row>
    <row r="182" spans="20:65" s="69" customFormat="1" x14ac:dyDescent="0.2"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</row>
    <row r="183" spans="20:65" s="69" customFormat="1" x14ac:dyDescent="0.2"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</row>
    <row r="184" spans="20:65" s="69" customFormat="1" x14ac:dyDescent="0.2"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</row>
    <row r="185" spans="20:65" s="69" customFormat="1" x14ac:dyDescent="0.2"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</row>
    <row r="186" spans="20:65" s="69" customFormat="1" x14ac:dyDescent="0.2"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</row>
    <row r="187" spans="20:65" s="69" customFormat="1" x14ac:dyDescent="0.2"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</row>
    <row r="188" spans="20:65" s="69" customFormat="1" x14ac:dyDescent="0.2"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</row>
    <row r="189" spans="20:65" s="69" customFormat="1" x14ac:dyDescent="0.2"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</row>
    <row r="190" spans="20:65" s="69" customFormat="1" x14ac:dyDescent="0.2"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</row>
    <row r="191" spans="20:65" s="69" customFormat="1" x14ac:dyDescent="0.2"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</row>
    <row r="192" spans="20:65" s="69" customFormat="1" x14ac:dyDescent="0.2"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</row>
    <row r="193" spans="20:65" s="69" customFormat="1" x14ac:dyDescent="0.2"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</row>
    <row r="194" spans="20:65" s="69" customFormat="1" x14ac:dyDescent="0.2"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</row>
    <row r="195" spans="20:65" s="69" customFormat="1" x14ac:dyDescent="0.2"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</row>
    <row r="196" spans="20:65" s="69" customFormat="1" x14ac:dyDescent="0.2"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</row>
    <row r="197" spans="20:65" s="69" customFormat="1" x14ac:dyDescent="0.2"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</row>
    <row r="198" spans="20:65" s="69" customFormat="1" x14ac:dyDescent="0.2"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</row>
    <row r="199" spans="20:65" s="69" customFormat="1" x14ac:dyDescent="0.2"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</row>
    <row r="200" spans="20:65" s="69" customFormat="1" x14ac:dyDescent="0.2"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</row>
    <row r="201" spans="20:65" s="69" customFormat="1" x14ac:dyDescent="0.2"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</row>
    <row r="202" spans="20:65" s="69" customFormat="1" x14ac:dyDescent="0.2"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</row>
    <row r="203" spans="20:65" s="69" customFormat="1" x14ac:dyDescent="0.2"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</row>
    <row r="204" spans="20:65" s="69" customFormat="1" x14ac:dyDescent="0.2"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</row>
    <row r="205" spans="20:65" s="69" customFormat="1" x14ac:dyDescent="0.2"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</row>
    <row r="206" spans="20:65" s="69" customFormat="1" x14ac:dyDescent="0.2"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</row>
    <row r="207" spans="20:65" s="69" customFormat="1" x14ac:dyDescent="0.2"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</row>
    <row r="208" spans="20:65" s="69" customFormat="1" x14ac:dyDescent="0.2"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</row>
    <row r="209" spans="20:65" s="69" customFormat="1" x14ac:dyDescent="0.2"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</row>
    <row r="210" spans="20:65" s="69" customFormat="1" x14ac:dyDescent="0.2"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</row>
    <row r="211" spans="20:65" s="69" customFormat="1" x14ac:dyDescent="0.2"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</row>
    <row r="212" spans="20:65" s="69" customFormat="1" x14ac:dyDescent="0.2"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</row>
    <row r="213" spans="20:65" s="69" customFormat="1" x14ac:dyDescent="0.2"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</row>
    <row r="214" spans="20:65" s="69" customFormat="1" x14ac:dyDescent="0.2"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</row>
    <row r="215" spans="20:65" s="69" customFormat="1" x14ac:dyDescent="0.2"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</row>
    <row r="216" spans="20:65" s="69" customFormat="1" x14ac:dyDescent="0.2"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</row>
    <row r="217" spans="20:65" s="69" customFormat="1" x14ac:dyDescent="0.2"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</row>
    <row r="218" spans="20:65" s="69" customFormat="1" x14ac:dyDescent="0.2"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</row>
    <row r="219" spans="20:65" s="69" customFormat="1" x14ac:dyDescent="0.2"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</row>
    <row r="220" spans="20:65" s="69" customFormat="1" x14ac:dyDescent="0.2"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</row>
    <row r="221" spans="20:65" s="69" customFormat="1" x14ac:dyDescent="0.2"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</row>
    <row r="222" spans="20:65" s="69" customFormat="1" x14ac:dyDescent="0.2"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</row>
    <row r="223" spans="20:65" s="69" customFormat="1" x14ac:dyDescent="0.2"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</row>
    <row r="224" spans="20:65" s="69" customFormat="1" x14ac:dyDescent="0.2"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</row>
    <row r="225" spans="20:65" s="69" customFormat="1" x14ac:dyDescent="0.2"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</row>
    <row r="226" spans="20:65" s="69" customFormat="1" x14ac:dyDescent="0.2"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</row>
    <row r="227" spans="20:65" s="69" customFormat="1" x14ac:dyDescent="0.2"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</row>
    <row r="228" spans="20:65" s="69" customFormat="1" x14ac:dyDescent="0.2"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</row>
    <row r="229" spans="20:65" s="69" customFormat="1" x14ac:dyDescent="0.2"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</row>
    <row r="230" spans="20:65" s="69" customFormat="1" x14ac:dyDescent="0.2"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</row>
    <row r="231" spans="20:65" s="69" customFormat="1" x14ac:dyDescent="0.2"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</row>
    <row r="232" spans="20:65" s="69" customFormat="1" x14ac:dyDescent="0.2"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</row>
    <row r="233" spans="20:65" s="69" customFormat="1" x14ac:dyDescent="0.2"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</row>
    <row r="234" spans="20:65" s="69" customFormat="1" x14ac:dyDescent="0.2"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</row>
    <row r="235" spans="20:65" s="69" customFormat="1" x14ac:dyDescent="0.2"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</row>
    <row r="236" spans="20:65" s="69" customFormat="1" x14ac:dyDescent="0.2"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</row>
    <row r="237" spans="20:65" s="69" customFormat="1" x14ac:dyDescent="0.2"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</row>
    <row r="238" spans="20:65" s="69" customFormat="1" x14ac:dyDescent="0.2"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</row>
    <row r="239" spans="20:65" s="69" customFormat="1" x14ac:dyDescent="0.2"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</row>
    <row r="240" spans="20:65" s="69" customFormat="1" x14ac:dyDescent="0.2"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</row>
    <row r="241" spans="20:65" s="69" customFormat="1" x14ac:dyDescent="0.2"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</row>
    <row r="242" spans="20:65" s="69" customFormat="1" x14ac:dyDescent="0.2"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</row>
    <row r="243" spans="20:65" s="69" customFormat="1" x14ac:dyDescent="0.2"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</row>
    <row r="244" spans="20:65" s="69" customFormat="1" x14ac:dyDescent="0.2"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</row>
    <row r="245" spans="20:65" s="69" customFormat="1" x14ac:dyDescent="0.2"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</row>
    <row r="246" spans="20:65" s="69" customFormat="1" x14ac:dyDescent="0.2"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</row>
    <row r="247" spans="20:65" s="69" customFormat="1" x14ac:dyDescent="0.2"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</row>
    <row r="248" spans="20:65" s="69" customFormat="1" x14ac:dyDescent="0.2"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</row>
    <row r="249" spans="20:65" s="69" customFormat="1" x14ac:dyDescent="0.2"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</row>
    <row r="250" spans="20:65" s="69" customFormat="1" x14ac:dyDescent="0.2"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</row>
    <row r="251" spans="20:65" s="69" customFormat="1" x14ac:dyDescent="0.2"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</row>
    <row r="252" spans="20:65" s="69" customFormat="1" x14ac:dyDescent="0.2"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</row>
    <row r="253" spans="20:65" s="69" customFormat="1" x14ac:dyDescent="0.2"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</row>
    <row r="254" spans="20:65" s="69" customFormat="1" x14ac:dyDescent="0.2"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</row>
    <row r="255" spans="20:65" s="69" customFormat="1" x14ac:dyDescent="0.2"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</row>
    <row r="256" spans="20:65" s="69" customFormat="1" x14ac:dyDescent="0.2"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</row>
    <row r="257" spans="20:65" s="69" customFormat="1" x14ac:dyDescent="0.2"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</row>
    <row r="258" spans="20:65" s="69" customFormat="1" x14ac:dyDescent="0.2"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</row>
    <row r="259" spans="20:65" s="69" customFormat="1" x14ac:dyDescent="0.2"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</row>
    <row r="260" spans="20:65" s="69" customFormat="1" x14ac:dyDescent="0.2"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</row>
    <row r="261" spans="20:65" s="69" customFormat="1" x14ac:dyDescent="0.2"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</row>
    <row r="262" spans="20:65" s="69" customFormat="1" x14ac:dyDescent="0.2"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</row>
    <row r="263" spans="20:65" s="69" customFormat="1" x14ac:dyDescent="0.2"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</row>
    <row r="264" spans="20:65" s="69" customFormat="1" x14ac:dyDescent="0.2"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</row>
    <row r="265" spans="20:65" s="69" customFormat="1" x14ac:dyDescent="0.2"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</row>
    <row r="266" spans="20:65" s="69" customFormat="1" x14ac:dyDescent="0.2"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</row>
    <row r="267" spans="20:65" s="69" customFormat="1" x14ac:dyDescent="0.2"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</row>
    <row r="268" spans="20:65" s="69" customFormat="1" x14ac:dyDescent="0.2"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</row>
    <row r="269" spans="20:65" s="69" customFormat="1" x14ac:dyDescent="0.2"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</row>
    <row r="270" spans="20:65" s="69" customFormat="1" x14ac:dyDescent="0.2"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</row>
    <row r="271" spans="20:65" s="69" customFormat="1" x14ac:dyDescent="0.2"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</row>
    <row r="272" spans="20:65" s="69" customFormat="1" x14ac:dyDescent="0.2"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</row>
    <row r="273" spans="20:65" s="69" customFormat="1" x14ac:dyDescent="0.2"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</row>
    <row r="274" spans="20:65" s="69" customFormat="1" x14ac:dyDescent="0.2"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</row>
    <row r="275" spans="20:65" s="69" customFormat="1" x14ac:dyDescent="0.2"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</row>
    <row r="276" spans="20:65" s="69" customFormat="1" x14ac:dyDescent="0.2"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</row>
    <row r="277" spans="20:65" s="69" customFormat="1" x14ac:dyDescent="0.2"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</row>
    <row r="278" spans="20:65" s="69" customFormat="1" x14ac:dyDescent="0.2"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</row>
    <row r="279" spans="20:65" s="69" customFormat="1" x14ac:dyDescent="0.2"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</row>
    <row r="280" spans="20:65" s="69" customFormat="1" x14ac:dyDescent="0.2"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</row>
    <row r="281" spans="20:65" s="69" customFormat="1" x14ac:dyDescent="0.2"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</row>
    <row r="282" spans="20:65" s="69" customFormat="1" x14ac:dyDescent="0.2"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</row>
    <row r="283" spans="20:65" s="69" customFormat="1" x14ac:dyDescent="0.2"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</row>
    <row r="284" spans="20:65" s="69" customFormat="1" x14ac:dyDescent="0.2"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</row>
    <row r="285" spans="20:65" s="69" customFormat="1" x14ac:dyDescent="0.2"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</row>
    <row r="286" spans="20:65" s="69" customFormat="1" x14ac:dyDescent="0.2"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</row>
    <row r="287" spans="20:65" s="69" customFormat="1" x14ac:dyDescent="0.2"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</row>
    <row r="288" spans="20:65" s="69" customFormat="1" x14ac:dyDescent="0.2"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</row>
    <row r="289" spans="20:65" s="69" customFormat="1" x14ac:dyDescent="0.2"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</row>
    <row r="290" spans="20:65" s="69" customFormat="1" x14ac:dyDescent="0.2"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</row>
    <row r="291" spans="20:65" s="69" customFormat="1" x14ac:dyDescent="0.2"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</row>
    <row r="292" spans="20:65" s="69" customFormat="1" x14ac:dyDescent="0.2"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</row>
    <row r="293" spans="20:65" s="69" customFormat="1" x14ac:dyDescent="0.2"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</row>
    <row r="294" spans="20:65" s="69" customFormat="1" x14ac:dyDescent="0.2"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</row>
    <row r="295" spans="20:65" s="69" customFormat="1" x14ac:dyDescent="0.2"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</row>
    <row r="296" spans="20:65" s="69" customFormat="1" x14ac:dyDescent="0.2"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</row>
    <row r="297" spans="20:65" s="69" customFormat="1" x14ac:dyDescent="0.2"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</row>
    <row r="298" spans="20:65" s="69" customFormat="1" x14ac:dyDescent="0.2"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</row>
    <row r="299" spans="20:65" s="69" customFormat="1" x14ac:dyDescent="0.2"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</row>
    <row r="300" spans="20:65" s="69" customFormat="1" x14ac:dyDescent="0.2"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</row>
    <row r="301" spans="20:65" s="69" customFormat="1" x14ac:dyDescent="0.2"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</row>
    <row r="302" spans="20:65" s="69" customFormat="1" x14ac:dyDescent="0.2"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</row>
    <row r="303" spans="20:65" s="69" customFormat="1" x14ac:dyDescent="0.2"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</row>
    <row r="304" spans="20:65" s="69" customFormat="1" x14ac:dyDescent="0.2"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</row>
    <row r="305" spans="20:65" s="69" customFormat="1" x14ac:dyDescent="0.2"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</row>
    <row r="306" spans="20:65" s="69" customFormat="1" x14ac:dyDescent="0.2"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</row>
    <row r="307" spans="20:65" s="69" customFormat="1" x14ac:dyDescent="0.2"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</row>
    <row r="308" spans="20:65" s="69" customFormat="1" x14ac:dyDescent="0.2"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</row>
    <row r="309" spans="20:65" s="69" customFormat="1" x14ac:dyDescent="0.2"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</row>
    <row r="310" spans="20:65" s="69" customFormat="1" x14ac:dyDescent="0.2"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</row>
    <row r="311" spans="20:65" s="69" customFormat="1" x14ac:dyDescent="0.2"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</row>
    <row r="312" spans="20:65" s="69" customFormat="1" x14ac:dyDescent="0.2"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</row>
    <row r="313" spans="20:65" s="69" customFormat="1" x14ac:dyDescent="0.2"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</row>
    <row r="314" spans="20:65" s="69" customFormat="1" x14ac:dyDescent="0.2"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</row>
    <row r="315" spans="20:65" s="69" customFormat="1" x14ac:dyDescent="0.2"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</row>
    <row r="316" spans="20:65" s="69" customFormat="1" x14ac:dyDescent="0.2"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</row>
    <row r="317" spans="20:65" s="69" customFormat="1" x14ac:dyDescent="0.2"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</row>
    <row r="318" spans="20:65" s="69" customFormat="1" x14ac:dyDescent="0.2"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</row>
    <row r="319" spans="20:65" s="69" customFormat="1" x14ac:dyDescent="0.2"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</row>
    <row r="320" spans="20:65" s="69" customFormat="1" x14ac:dyDescent="0.2"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</row>
    <row r="321" spans="20:65" s="69" customFormat="1" x14ac:dyDescent="0.2"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</row>
    <row r="322" spans="20:65" s="69" customFormat="1" x14ac:dyDescent="0.2"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</row>
    <row r="323" spans="20:65" s="69" customFormat="1" x14ac:dyDescent="0.2"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</row>
    <row r="324" spans="20:65" s="69" customFormat="1" x14ac:dyDescent="0.2"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</row>
    <row r="325" spans="20:65" s="69" customFormat="1" x14ac:dyDescent="0.2"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</row>
    <row r="326" spans="20:65" s="69" customFormat="1" x14ac:dyDescent="0.2"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</row>
    <row r="327" spans="20:65" s="69" customFormat="1" x14ac:dyDescent="0.2"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</row>
    <row r="328" spans="20:65" s="69" customFormat="1" x14ac:dyDescent="0.2"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</row>
    <row r="329" spans="20:65" s="69" customFormat="1" x14ac:dyDescent="0.2"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</row>
    <row r="330" spans="20:65" s="69" customFormat="1" x14ac:dyDescent="0.2"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</row>
    <row r="331" spans="20:65" s="69" customFormat="1" x14ac:dyDescent="0.2"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</row>
    <row r="332" spans="20:65" s="69" customFormat="1" x14ac:dyDescent="0.2"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</row>
    <row r="333" spans="20:65" s="69" customFormat="1" x14ac:dyDescent="0.2"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</row>
    <row r="334" spans="20:65" s="69" customFormat="1" x14ac:dyDescent="0.2"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</row>
    <row r="335" spans="20:65" s="69" customFormat="1" x14ac:dyDescent="0.2"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</row>
    <row r="336" spans="20:65" s="69" customFormat="1" x14ac:dyDescent="0.2"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</row>
    <row r="337" spans="20:65" s="69" customFormat="1" x14ac:dyDescent="0.2"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</row>
    <row r="338" spans="20:65" s="69" customFormat="1" x14ac:dyDescent="0.2"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</row>
    <row r="339" spans="20:65" s="69" customFormat="1" x14ac:dyDescent="0.2"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</row>
    <row r="340" spans="20:65" s="69" customFormat="1" x14ac:dyDescent="0.2"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</row>
    <row r="341" spans="20:65" s="69" customFormat="1" x14ac:dyDescent="0.2"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</row>
    <row r="342" spans="20:65" s="69" customFormat="1" x14ac:dyDescent="0.2"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</row>
    <row r="343" spans="20:65" s="69" customFormat="1" x14ac:dyDescent="0.2"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</row>
    <row r="344" spans="20:65" s="69" customFormat="1" x14ac:dyDescent="0.2"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</row>
    <row r="345" spans="20:65" s="69" customFormat="1" x14ac:dyDescent="0.2"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</row>
    <row r="346" spans="20:65" s="69" customFormat="1" x14ac:dyDescent="0.2"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</row>
    <row r="347" spans="20:65" s="69" customFormat="1" x14ac:dyDescent="0.2"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</row>
    <row r="348" spans="20:65" s="69" customFormat="1" x14ac:dyDescent="0.2"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</row>
    <row r="349" spans="20:65" s="69" customFormat="1" x14ac:dyDescent="0.2"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</row>
    <row r="350" spans="20:65" s="69" customFormat="1" x14ac:dyDescent="0.2"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</row>
    <row r="351" spans="20:65" s="69" customFormat="1" x14ac:dyDescent="0.2"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</row>
    <row r="352" spans="20:65" s="69" customFormat="1" x14ac:dyDescent="0.2"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</row>
    <row r="353" spans="20:65" s="69" customFormat="1" x14ac:dyDescent="0.2"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</row>
    <row r="354" spans="20:65" s="69" customFormat="1" x14ac:dyDescent="0.2"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</row>
    <row r="355" spans="20:65" s="69" customFormat="1" x14ac:dyDescent="0.2"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</row>
    <row r="356" spans="20:65" s="69" customFormat="1" x14ac:dyDescent="0.2"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</row>
    <row r="357" spans="20:65" s="69" customFormat="1" x14ac:dyDescent="0.2"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</row>
    <row r="358" spans="20:65" s="69" customFormat="1" x14ac:dyDescent="0.2"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</row>
    <row r="359" spans="20:65" s="69" customFormat="1" x14ac:dyDescent="0.2"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</row>
    <row r="360" spans="20:65" s="69" customFormat="1" x14ac:dyDescent="0.2"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</row>
    <row r="361" spans="20:65" s="69" customFormat="1" x14ac:dyDescent="0.2"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</row>
    <row r="362" spans="20:65" s="69" customFormat="1" x14ac:dyDescent="0.2"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</row>
    <row r="363" spans="20:65" s="69" customFormat="1" x14ac:dyDescent="0.2"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</row>
    <row r="364" spans="20:65" s="69" customFormat="1" x14ac:dyDescent="0.2"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</row>
    <row r="365" spans="20:65" s="69" customFormat="1" x14ac:dyDescent="0.2"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</row>
    <row r="366" spans="20:65" s="69" customFormat="1" x14ac:dyDescent="0.2"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</row>
    <row r="367" spans="20:65" s="69" customFormat="1" x14ac:dyDescent="0.2"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</row>
    <row r="368" spans="20:65" s="69" customFormat="1" x14ac:dyDescent="0.2"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</row>
    <row r="369" spans="20:65" s="69" customFormat="1" x14ac:dyDescent="0.2"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</row>
    <row r="370" spans="20:65" s="69" customFormat="1" x14ac:dyDescent="0.2"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</row>
    <row r="371" spans="20:65" s="69" customFormat="1" x14ac:dyDescent="0.2"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</row>
    <row r="372" spans="20:65" s="69" customFormat="1" x14ac:dyDescent="0.2"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</row>
    <row r="373" spans="20:65" s="69" customFormat="1" x14ac:dyDescent="0.2"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</row>
    <row r="374" spans="20:65" s="69" customFormat="1" x14ac:dyDescent="0.2"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</row>
    <row r="375" spans="20:65" s="69" customFormat="1" x14ac:dyDescent="0.2"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</row>
    <row r="376" spans="20:65" s="69" customFormat="1" x14ac:dyDescent="0.2"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</row>
    <row r="377" spans="20:65" s="69" customFormat="1" x14ac:dyDescent="0.2"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</row>
    <row r="378" spans="20:65" s="69" customFormat="1" x14ac:dyDescent="0.2"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</row>
    <row r="379" spans="20:65" s="69" customFormat="1" x14ac:dyDescent="0.2"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</row>
    <row r="380" spans="20:65" s="69" customFormat="1" x14ac:dyDescent="0.2"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</row>
    <row r="381" spans="20:65" s="69" customFormat="1" x14ac:dyDescent="0.2"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</row>
    <row r="382" spans="20:65" s="69" customFormat="1" x14ac:dyDescent="0.2"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</row>
    <row r="383" spans="20:65" s="69" customFormat="1" x14ac:dyDescent="0.2"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</row>
    <row r="384" spans="20:65" s="69" customFormat="1" x14ac:dyDescent="0.2"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</row>
    <row r="385" spans="20:65" s="69" customFormat="1" x14ac:dyDescent="0.2"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</row>
    <row r="386" spans="20:65" s="69" customFormat="1" x14ac:dyDescent="0.2"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</row>
    <row r="387" spans="20:65" s="69" customFormat="1" x14ac:dyDescent="0.2"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</row>
    <row r="388" spans="20:65" s="69" customFormat="1" x14ac:dyDescent="0.2"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</row>
    <row r="389" spans="20:65" s="69" customFormat="1" x14ac:dyDescent="0.2"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</row>
    <row r="390" spans="20:65" s="69" customFormat="1" x14ac:dyDescent="0.2"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</row>
    <row r="391" spans="20:65" s="69" customFormat="1" x14ac:dyDescent="0.2"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</row>
    <row r="392" spans="20:65" s="69" customFormat="1" x14ac:dyDescent="0.2"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</row>
    <row r="393" spans="20:65" s="69" customFormat="1" x14ac:dyDescent="0.2"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</row>
    <row r="394" spans="20:65" s="69" customFormat="1" x14ac:dyDescent="0.2"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</row>
    <row r="395" spans="20:65" s="69" customFormat="1" x14ac:dyDescent="0.2"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</row>
    <row r="396" spans="20:65" s="69" customFormat="1" x14ac:dyDescent="0.2"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</row>
    <row r="397" spans="20:65" s="69" customFormat="1" x14ac:dyDescent="0.2"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</row>
    <row r="398" spans="20:65" s="69" customFormat="1" x14ac:dyDescent="0.2"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</row>
    <row r="399" spans="20:65" s="69" customFormat="1" x14ac:dyDescent="0.2"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</row>
    <row r="400" spans="20:65" s="69" customFormat="1" x14ac:dyDescent="0.2"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</row>
    <row r="401" spans="20:65" s="69" customFormat="1" x14ac:dyDescent="0.2"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</row>
    <row r="402" spans="20:65" s="69" customFormat="1" x14ac:dyDescent="0.2"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</row>
    <row r="403" spans="20:65" s="69" customFormat="1" x14ac:dyDescent="0.2"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</row>
    <row r="404" spans="20:65" s="69" customFormat="1" x14ac:dyDescent="0.2"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</row>
    <row r="405" spans="20:65" s="69" customFormat="1" x14ac:dyDescent="0.2"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</row>
    <row r="406" spans="20:65" s="69" customFormat="1" x14ac:dyDescent="0.2"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</row>
    <row r="407" spans="20:65" s="69" customFormat="1" x14ac:dyDescent="0.2"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</row>
    <row r="408" spans="20:65" s="69" customFormat="1" x14ac:dyDescent="0.2"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</row>
    <row r="409" spans="20:65" s="69" customFormat="1" x14ac:dyDescent="0.2"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</row>
    <row r="410" spans="20:65" s="69" customFormat="1" x14ac:dyDescent="0.2"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</row>
    <row r="411" spans="20:65" s="69" customFormat="1" x14ac:dyDescent="0.2"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</row>
    <row r="412" spans="20:65" s="69" customFormat="1" x14ac:dyDescent="0.2"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</row>
    <row r="413" spans="20:65" s="69" customFormat="1" x14ac:dyDescent="0.2"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</row>
    <row r="414" spans="20:65" s="69" customFormat="1" x14ac:dyDescent="0.2"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</row>
    <row r="415" spans="20:65" s="69" customFormat="1" x14ac:dyDescent="0.2"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</row>
    <row r="416" spans="20:65" s="69" customFormat="1" x14ac:dyDescent="0.2"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</row>
    <row r="417" spans="20:65" s="69" customFormat="1" x14ac:dyDescent="0.2"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</row>
    <row r="418" spans="20:65" s="69" customFormat="1" x14ac:dyDescent="0.2"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</row>
    <row r="419" spans="20:65" s="69" customFormat="1" x14ac:dyDescent="0.2"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</row>
    <row r="420" spans="20:65" s="69" customFormat="1" x14ac:dyDescent="0.2"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</row>
    <row r="421" spans="20:65" s="69" customFormat="1" x14ac:dyDescent="0.2"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</row>
    <row r="422" spans="20:65" s="69" customFormat="1" x14ac:dyDescent="0.2"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</row>
    <row r="423" spans="20:65" s="69" customFormat="1" x14ac:dyDescent="0.2"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</row>
    <row r="424" spans="20:65" s="69" customFormat="1" x14ac:dyDescent="0.2"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</row>
    <row r="425" spans="20:65" s="69" customFormat="1" x14ac:dyDescent="0.2"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</row>
    <row r="426" spans="20:65" s="69" customFormat="1" x14ac:dyDescent="0.2"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</row>
    <row r="427" spans="20:65" s="69" customFormat="1" x14ac:dyDescent="0.2"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</row>
    <row r="428" spans="20:65" s="69" customFormat="1" x14ac:dyDescent="0.2"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</row>
    <row r="429" spans="20:65" s="69" customFormat="1" x14ac:dyDescent="0.2"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</row>
    <row r="430" spans="20:65" s="69" customFormat="1" x14ac:dyDescent="0.2"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</row>
    <row r="431" spans="20:65" s="69" customFormat="1" x14ac:dyDescent="0.2"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</row>
    <row r="432" spans="20:65" s="69" customFormat="1" x14ac:dyDescent="0.2"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</row>
    <row r="433" spans="20:65" s="69" customFormat="1" x14ac:dyDescent="0.2"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</row>
    <row r="434" spans="20:65" s="69" customFormat="1" x14ac:dyDescent="0.2"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</row>
    <row r="435" spans="20:65" s="69" customFormat="1" x14ac:dyDescent="0.2"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</row>
    <row r="436" spans="20:65" s="69" customFormat="1" x14ac:dyDescent="0.2"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</row>
    <row r="437" spans="20:65" s="69" customFormat="1" x14ac:dyDescent="0.2"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</row>
    <row r="438" spans="20:65" s="69" customFormat="1" x14ac:dyDescent="0.2"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</row>
    <row r="439" spans="20:65" s="69" customFormat="1" x14ac:dyDescent="0.2"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</row>
    <row r="440" spans="20:65" s="69" customFormat="1" x14ac:dyDescent="0.2"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</row>
    <row r="441" spans="20:65" s="69" customFormat="1" x14ac:dyDescent="0.2"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</row>
    <row r="442" spans="20:65" s="69" customFormat="1" x14ac:dyDescent="0.2"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</row>
    <row r="443" spans="20:65" s="69" customFormat="1" x14ac:dyDescent="0.2"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</row>
    <row r="444" spans="20:65" s="69" customFormat="1" x14ac:dyDescent="0.2"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</row>
    <row r="445" spans="20:65" s="69" customFormat="1" x14ac:dyDescent="0.2"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</row>
    <row r="446" spans="20:65" s="69" customFormat="1" x14ac:dyDescent="0.2"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</row>
    <row r="447" spans="20:65" s="69" customFormat="1" x14ac:dyDescent="0.2"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</row>
    <row r="448" spans="20:65" s="69" customFormat="1" x14ac:dyDescent="0.2"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</row>
    <row r="449" spans="20:65" s="69" customFormat="1" x14ac:dyDescent="0.2"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</row>
    <row r="450" spans="20:65" s="69" customFormat="1" x14ac:dyDescent="0.2"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</row>
    <row r="451" spans="20:65" s="69" customFormat="1" x14ac:dyDescent="0.2"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</row>
    <row r="452" spans="20:65" s="69" customFormat="1" x14ac:dyDescent="0.2"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</row>
    <row r="453" spans="20:65" s="69" customFormat="1" x14ac:dyDescent="0.2"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</row>
    <row r="454" spans="20:65" s="69" customFormat="1" x14ac:dyDescent="0.2"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</row>
    <row r="455" spans="20:65" s="69" customFormat="1" x14ac:dyDescent="0.2"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</row>
    <row r="456" spans="20:65" s="69" customFormat="1" x14ac:dyDescent="0.2"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</row>
    <row r="457" spans="20:65" s="69" customFormat="1" x14ac:dyDescent="0.2"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</row>
    <row r="458" spans="20:65" s="69" customFormat="1" x14ac:dyDescent="0.2"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</row>
    <row r="459" spans="20:65" s="69" customFormat="1" x14ac:dyDescent="0.2"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</row>
    <row r="460" spans="20:65" s="69" customFormat="1" x14ac:dyDescent="0.2"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</row>
    <row r="461" spans="20:65" s="69" customFormat="1" x14ac:dyDescent="0.2"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</row>
    <row r="462" spans="20:65" s="69" customFormat="1" x14ac:dyDescent="0.2"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</row>
    <row r="463" spans="20:65" s="69" customFormat="1" x14ac:dyDescent="0.2"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</row>
    <row r="464" spans="20:65" s="69" customFormat="1" x14ac:dyDescent="0.2"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</row>
    <row r="465" spans="20:65" s="69" customFormat="1" x14ac:dyDescent="0.2"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</row>
    <row r="466" spans="20:65" s="69" customFormat="1" x14ac:dyDescent="0.2"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</row>
    <row r="467" spans="20:65" s="69" customFormat="1" x14ac:dyDescent="0.2"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</row>
    <row r="468" spans="20:65" s="69" customFormat="1" x14ac:dyDescent="0.2"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</row>
    <row r="469" spans="20:65" s="69" customFormat="1" x14ac:dyDescent="0.2"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</row>
    <row r="470" spans="20:65" s="69" customFormat="1" x14ac:dyDescent="0.2"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</row>
    <row r="471" spans="20:65" s="69" customFormat="1" x14ac:dyDescent="0.2"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</row>
    <row r="472" spans="20:65" s="69" customFormat="1" x14ac:dyDescent="0.2"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</row>
    <row r="473" spans="20:65" s="69" customFormat="1" x14ac:dyDescent="0.2"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</row>
    <row r="474" spans="20:65" s="69" customFormat="1" x14ac:dyDescent="0.2"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</row>
    <row r="475" spans="20:65" s="69" customFormat="1" x14ac:dyDescent="0.2"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</row>
    <row r="476" spans="20:65" s="69" customFormat="1" x14ac:dyDescent="0.2"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</row>
    <row r="477" spans="20:65" s="69" customFormat="1" x14ac:dyDescent="0.2"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</row>
    <row r="478" spans="20:65" s="69" customFormat="1" x14ac:dyDescent="0.2"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</row>
    <row r="479" spans="20:65" s="69" customFormat="1" x14ac:dyDescent="0.2"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</row>
    <row r="480" spans="20:65" s="69" customFormat="1" x14ac:dyDescent="0.2"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</row>
    <row r="481" spans="20:65" s="69" customFormat="1" x14ac:dyDescent="0.2"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</row>
    <row r="482" spans="20:65" s="69" customFormat="1" x14ac:dyDescent="0.2"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</row>
    <row r="483" spans="20:65" s="69" customFormat="1" x14ac:dyDescent="0.2"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</row>
    <row r="484" spans="20:65" s="69" customFormat="1" x14ac:dyDescent="0.2"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</row>
    <row r="485" spans="20:65" s="69" customFormat="1" x14ac:dyDescent="0.2"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</row>
    <row r="486" spans="20:65" s="69" customFormat="1" x14ac:dyDescent="0.2"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</row>
    <row r="487" spans="20:65" s="69" customFormat="1" x14ac:dyDescent="0.2"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</row>
    <row r="488" spans="20:65" s="69" customFormat="1" x14ac:dyDescent="0.2"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</row>
    <row r="489" spans="20:65" s="69" customFormat="1" x14ac:dyDescent="0.2"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</row>
    <row r="490" spans="20:65" s="69" customFormat="1" x14ac:dyDescent="0.2"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</row>
    <row r="491" spans="20:65" s="69" customFormat="1" x14ac:dyDescent="0.2"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</row>
    <row r="492" spans="20:65" s="69" customFormat="1" x14ac:dyDescent="0.2"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</row>
    <row r="493" spans="20:65" s="69" customFormat="1" x14ac:dyDescent="0.2"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</row>
    <row r="494" spans="20:65" s="69" customFormat="1" x14ac:dyDescent="0.2"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</row>
    <row r="495" spans="20:65" s="69" customFormat="1" x14ac:dyDescent="0.2"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</row>
    <row r="496" spans="20:65" s="69" customFormat="1" x14ac:dyDescent="0.2"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</row>
    <row r="497" spans="20:65" s="69" customFormat="1" x14ac:dyDescent="0.2"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</row>
    <row r="498" spans="20:65" s="69" customFormat="1" x14ac:dyDescent="0.2"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</row>
    <row r="499" spans="20:65" s="69" customFormat="1" x14ac:dyDescent="0.2"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</row>
    <row r="500" spans="20:65" s="69" customFormat="1" x14ac:dyDescent="0.2"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</row>
    <row r="501" spans="20:65" s="69" customFormat="1" x14ac:dyDescent="0.2"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</row>
    <row r="502" spans="20:65" s="69" customFormat="1" x14ac:dyDescent="0.2"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</row>
    <row r="503" spans="20:65" s="69" customFormat="1" x14ac:dyDescent="0.2"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</row>
    <row r="504" spans="20:65" s="69" customFormat="1" x14ac:dyDescent="0.2"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</row>
    <row r="505" spans="20:65" s="69" customFormat="1" x14ac:dyDescent="0.2"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</row>
    <row r="506" spans="20:65" s="69" customFormat="1" x14ac:dyDescent="0.2"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</row>
    <row r="507" spans="20:65" s="69" customFormat="1" x14ac:dyDescent="0.2"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</row>
    <row r="508" spans="20:65" s="69" customFormat="1" x14ac:dyDescent="0.2"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</row>
    <row r="509" spans="20:65" s="69" customFormat="1" x14ac:dyDescent="0.2"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</row>
    <row r="510" spans="20:65" s="69" customFormat="1" x14ac:dyDescent="0.2"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</row>
    <row r="511" spans="20:65" s="69" customFormat="1" x14ac:dyDescent="0.2"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</row>
    <row r="512" spans="20:65" s="69" customFormat="1" x14ac:dyDescent="0.2"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</row>
    <row r="513" spans="20:65" s="69" customFormat="1" x14ac:dyDescent="0.2"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</row>
    <row r="514" spans="20:65" s="69" customFormat="1" x14ac:dyDescent="0.2"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</row>
    <row r="515" spans="20:65" s="69" customFormat="1" x14ac:dyDescent="0.2"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</row>
    <row r="516" spans="20:65" s="69" customFormat="1" x14ac:dyDescent="0.2"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</row>
    <row r="517" spans="20:65" s="69" customFormat="1" x14ac:dyDescent="0.2"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</row>
    <row r="518" spans="20:65" s="69" customFormat="1" x14ac:dyDescent="0.2"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</row>
    <row r="519" spans="20:65" s="69" customFormat="1" x14ac:dyDescent="0.2"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</row>
    <row r="520" spans="20:65" s="69" customFormat="1" x14ac:dyDescent="0.2"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</row>
    <row r="521" spans="20:65" s="69" customFormat="1" x14ac:dyDescent="0.2"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</row>
    <row r="522" spans="20:65" s="69" customFormat="1" x14ac:dyDescent="0.2"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</row>
    <row r="523" spans="20:65" s="69" customFormat="1" x14ac:dyDescent="0.2"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</row>
    <row r="524" spans="20:65" s="69" customFormat="1" x14ac:dyDescent="0.2"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</row>
    <row r="525" spans="20:65" s="69" customFormat="1" x14ac:dyDescent="0.2"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</row>
    <row r="526" spans="20:65" s="69" customFormat="1" x14ac:dyDescent="0.2"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</row>
    <row r="527" spans="20:65" s="69" customFormat="1" x14ac:dyDescent="0.2"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</row>
    <row r="528" spans="20:65" s="69" customFormat="1" x14ac:dyDescent="0.2"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</row>
    <row r="529" spans="20:65" s="69" customFormat="1" x14ac:dyDescent="0.2"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</row>
    <row r="530" spans="20:65" s="69" customFormat="1" x14ac:dyDescent="0.2"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</row>
    <row r="531" spans="20:65" s="69" customFormat="1" x14ac:dyDescent="0.2"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</row>
    <row r="532" spans="20:65" s="69" customFormat="1" x14ac:dyDescent="0.2"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</row>
    <row r="533" spans="20:65" s="69" customFormat="1" x14ac:dyDescent="0.2"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</row>
    <row r="534" spans="20:65" s="69" customFormat="1" x14ac:dyDescent="0.2"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</row>
    <row r="535" spans="20:65" s="69" customFormat="1" x14ac:dyDescent="0.2"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</row>
    <row r="536" spans="20:65" s="69" customFormat="1" x14ac:dyDescent="0.2"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</row>
    <row r="537" spans="20:65" s="69" customFormat="1" x14ac:dyDescent="0.2"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</row>
    <row r="538" spans="20:65" s="69" customFormat="1" x14ac:dyDescent="0.2"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</row>
    <row r="539" spans="20:65" s="69" customFormat="1" x14ac:dyDescent="0.2"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</row>
    <row r="540" spans="20:65" s="69" customFormat="1" x14ac:dyDescent="0.2"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</row>
    <row r="541" spans="20:65" s="69" customFormat="1" x14ac:dyDescent="0.2"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</row>
    <row r="542" spans="20:65" s="69" customFormat="1" x14ac:dyDescent="0.2"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</row>
    <row r="543" spans="20:65" s="69" customFormat="1" x14ac:dyDescent="0.2"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</row>
    <row r="544" spans="20:65" s="69" customFormat="1" x14ac:dyDescent="0.2"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</row>
    <row r="545" spans="1:65" s="69" customFormat="1" x14ac:dyDescent="0.2"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</row>
    <row r="546" spans="1:65" s="69" customFormat="1" x14ac:dyDescent="0.2"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</row>
    <row r="547" spans="1:65" s="69" customFormat="1" x14ac:dyDescent="0.2"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</row>
    <row r="548" spans="1:65" s="69" customFormat="1" x14ac:dyDescent="0.2"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</row>
    <row r="549" spans="1:65" s="69" customFormat="1" x14ac:dyDescent="0.2"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</row>
    <row r="550" spans="1:65" x14ac:dyDescent="0.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</row>
    <row r="551" spans="1:65" x14ac:dyDescent="0.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</row>
  </sheetData>
  <sheetProtection algorithmName="SHA-512" hashValue="7Crs2AAfjb94/qJmLHkSbQhqeWCLgspOmFgnW2SIxlEJP3lO6OykbPchKyOIk+E1fvEruBxXIlFkF8dedqwIGw==" saltValue="OqViCOkJI7uFmoMgGTtkHg==" spinCount="100000" sheet="1" objects="1" scenarios="1"/>
  <phoneticPr fontId="4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M620"/>
  <sheetViews>
    <sheetView workbookViewId="0">
      <selection activeCell="C5" sqref="C5"/>
    </sheetView>
  </sheetViews>
  <sheetFormatPr baseColWidth="10" defaultRowHeight="15" x14ac:dyDescent="0.2"/>
  <cols>
    <col min="1" max="1" width="14.83203125" style="56" customWidth="1"/>
    <col min="2" max="2" width="20.1640625" style="56" customWidth="1"/>
    <col min="3" max="3" width="13.6640625" style="56" customWidth="1"/>
    <col min="4" max="13" width="14.1640625" style="56" customWidth="1"/>
    <col min="14" max="15" width="14.1640625" style="56" hidden="1" customWidth="1"/>
    <col min="16" max="29" width="14.1640625" style="56" customWidth="1"/>
    <col min="30" max="65" width="12.5" style="56" customWidth="1"/>
    <col min="66" max="16384" width="10.83203125" style="56"/>
  </cols>
  <sheetData>
    <row r="1" spans="1:65" x14ac:dyDescent="0.2">
      <c r="A1" s="55" t="s">
        <v>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</row>
    <row r="2" spans="1:65" x14ac:dyDescent="0.2">
      <c r="A2" s="57" t="s">
        <v>80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</row>
    <row r="3" spans="1:65" ht="16" thickBot="1" x14ac:dyDescent="0.25">
      <c r="A3" s="55"/>
      <c r="B3" s="58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</row>
    <row r="4" spans="1:65" x14ac:dyDescent="0.2">
      <c r="A4" s="59" t="s">
        <v>84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1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</row>
    <row r="5" spans="1:65" x14ac:dyDescent="0.2">
      <c r="A5" s="62" t="s">
        <v>156</v>
      </c>
      <c r="B5" s="37"/>
      <c r="C5" s="67">
        <v>100000</v>
      </c>
      <c r="D5" s="63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64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</row>
    <row r="6" spans="1:65" x14ac:dyDescent="0.2">
      <c r="A6" s="2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64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</row>
    <row r="7" spans="1:65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88" t="s">
        <v>81</v>
      </c>
      <c r="F7" s="88" t="s">
        <v>82</v>
      </c>
      <c r="G7" s="88" t="s">
        <v>4</v>
      </c>
      <c r="H7" s="88" t="s">
        <v>83</v>
      </c>
      <c r="I7" s="89" t="s">
        <v>5</v>
      </c>
      <c r="J7" s="90" t="s">
        <v>6</v>
      </c>
      <c r="K7" s="90" t="s">
        <v>7</v>
      </c>
      <c r="L7" s="90" t="s">
        <v>8</v>
      </c>
      <c r="M7" s="90" t="s">
        <v>75</v>
      </c>
      <c r="N7" s="91" t="s">
        <v>76</v>
      </c>
      <c r="O7" s="91" t="s">
        <v>77</v>
      </c>
      <c r="P7" s="91" t="s">
        <v>19</v>
      </c>
      <c r="Q7" s="91" t="s">
        <v>20</v>
      </c>
      <c r="R7" s="92" t="s">
        <v>78</v>
      </c>
      <c r="S7" s="93" t="s">
        <v>79</v>
      </c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</row>
    <row r="8" spans="1:65" ht="20" customHeight="1" thickBot="1" x14ac:dyDescent="0.25">
      <c r="A8" s="94" t="str">
        <f>'WA Apr 2016'!D2</f>
        <v>South West</v>
      </c>
      <c r="B8" s="65" t="str">
        <f>'WA Apr 2016'!F2</f>
        <v>Alinta Energy</v>
      </c>
      <c r="C8" s="65" t="str">
        <f>'WA Apr 2016'!G2</f>
        <v>Business</v>
      </c>
      <c r="D8" s="95">
        <f>365*'WA Apr 2016'!H2/100</f>
        <v>126.02428</v>
      </c>
      <c r="E8" s="96">
        <f>IF($C$5*'WA Apr 2016'!AK2/'WA Apr 2016'!AI2&gt;='WA Apr 2016'!J2,('WA Apr 2016'!J2*'WA Apr 2016'!O2/100)*'WA Apr 2016'!AI2,($C$5*'WA Apr 2016'!AK2/'WA Apr 2016'!AI2*'WA Apr 2016'!O2/100)*'WA Apr 2016'!AI2)</f>
        <v>1633.5</v>
      </c>
      <c r="F8" s="95">
        <f>IF(($C$5*'WA Apr 2016'!AK2/'WA Apr 2016'!AI2&gt;'WA Apr 2016'!N2),($C$5*'WA Apr 2016'!AK2/'WA Apr 2016'!AI2-'WA Apr 2016'!N2)*'WA Apr 2016'!T2/100*'WA Apr 2016'!AI2,0)</f>
        <v>0</v>
      </c>
      <c r="G8" s="95">
        <f>IF($C$5*'WA Apr 2016'!AL2/'WA Apr 2016'!AJ2&gt;='WA Apr 2016'!J2,('WA Apr 2016'!J2*'WA Apr 2016'!U2/100)*'WA Apr 2016'!AJ2,($C$5*'WA Apr 2016'!AL2/'WA Apr 2016'!AJ2*'WA Apr 2016'!U2/100)*'WA Apr 2016'!AJ2)</f>
        <v>1633.5</v>
      </c>
      <c r="H8" s="95">
        <f>IF(($C$5*'WA Apr 2016'!AL2/'WA Apr 2016'!AJ2&gt;'WA Apr 2016'!N2),($C$5*'WA Apr 2016'!AL2/'WA Apr 2016'!AJ2-'WA Apr 2016'!N2)*'WA Apr 2016'!Z2/100*'WA Apr 2016'!AJ2,0)</f>
        <v>0</v>
      </c>
      <c r="I8" s="97">
        <f>SUM(D8:H8)</f>
        <v>3393.0242800000001</v>
      </c>
      <c r="J8" s="98">
        <f>'WA Apr 2016'!AM2</f>
        <v>0</v>
      </c>
      <c r="K8" s="98">
        <f>'WA Apr 2016'!AN2</f>
        <v>0</v>
      </c>
      <c r="L8" s="98">
        <f>'WA Apr 2016'!AO2</f>
        <v>0</v>
      </c>
      <c r="M8" s="98">
        <f>'WA Apr 2016'!AP2</f>
        <v>0</v>
      </c>
      <c r="N8" s="97">
        <f>I8</f>
        <v>3393.0242800000001</v>
      </c>
      <c r="O8" s="97">
        <f>N8</f>
        <v>3393.0242800000001</v>
      </c>
      <c r="P8" s="97">
        <f>N8*1.1</f>
        <v>3732.3267080000005</v>
      </c>
      <c r="Q8" s="97">
        <f>O8*1.1</f>
        <v>3732.3267080000005</v>
      </c>
      <c r="R8" s="99">
        <f>'WA Apr 2016'!AW2</f>
        <v>0</v>
      </c>
      <c r="S8" s="100" t="str">
        <f>'WA Apr 2016'!AX2</f>
        <v>n</v>
      </c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</row>
    <row r="9" spans="1:65" ht="20" customHeight="1" thickTop="1" thickBot="1" x14ac:dyDescent="0.25">
      <c r="A9" s="94" t="str">
        <f>'WA Apr 2016'!D3</f>
        <v>Albany</v>
      </c>
      <c r="B9" s="65" t="str">
        <f>'WA Apr 2016'!F3</f>
        <v>Alinta Energy</v>
      </c>
      <c r="C9" s="65" t="str">
        <f>'WA Apr 2016'!G3</f>
        <v>Business</v>
      </c>
      <c r="D9" s="95">
        <f>365*'WA Apr 2016'!H3/100</f>
        <v>95.885499999999993</v>
      </c>
      <c r="E9" s="101">
        <f>($C$5*'WA Apr 2016'!O3/100)/2</f>
        <v>2039.0000000000002</v>
      </c>
      <c r="F9" s="96">
        <v>0</v>
      </c>
      <c r="G9" s="101">
        <f>($C$5*'WA Apr 2016'!U3/100)/2</f>
        <v>2039.0000000000002</v>
      </c>
      <c r="H9" s="95">
        <v>0</v>
      </c>
      <c r="I9" s="97">
        <f t="shared" ref="I9:I10" si="0">SUM(D9:H9)</f>
        <v>4173.8855000000003</v>
      </c>
      <c r="J9" s="98">
        <f>'WA Apr 2016'!AM3</f>
        <v>0</v>
      </c>
      <c r="K9" s="98">
        <f>'WA Apr 2016'!AN3</f>
        <v>0</v>
      </c>
      <c r="L9" s="98">
        <f>'WA Apr 2016'!AO3</f>
        <v>0</v>
      </c>
      <c r="M9" s="98">
        <f>'WA Apr 2016'!AP3</f>
        <v>0</v>
      </c>
      <c r="N9" s="97">
        <f t="shared" ref="N9:N10" si="1">I9</f>
        <v>4173.8855000000003</v>
      </c>
      <c r="O9" s="97">
        <f t="shared" ref="O9:O10" si="2">N9</f>
        <v>4173.8855000000003</v>
      </c>
      <c r="P9" s="97">
        <f t="shared" ref="P9:P10" si="3">N9*1.1</f>
        <v>4591.2740500000009</v>
      </c>
      <c r="Q9" s="97">
        <f t="shared" ref="Q9:Q10" si="4">O9*1.1</f>
        <v>4591.2740500000009</v>
      </c>
      <c r="R9" s="99">
        <f>'WA Apr 2016'!AW3</f>
        <v>0</v>
      </c>
      <c r="S9" s="100" t="str">
        <f>'WA Apr 2016'!AX3</f>
        <v>n</v>
      </c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</row>
    <row r="10" spans="1:65" ht="20" customHeight="1" thickTop="1" thickBot="1" x14ac:dyDescent="0.25">
      <c r="A10" s="102" t="str">
        <f>'WA Apr 2016'!D4</f>
        <v>Kalgoorlie</v>
      </c>
      <c r="B10" s="103" t="str">
        <f>'WA Apr 2016'!F4</f>
        <v>Alinta Energy</v>
      </c>
      <c r="C10" s="103" t="str">
        <f>'WA Apr 2016'!G4</f>
        <v>Business</v>
      </c>
      <c r="D10" s="104">
        <f>365*'WA Apr 2016'!H4/100</f>
        <v>219.4307</v>
      </c>
      <c r="E10" s="105">
        <f>($C$5*'WA Apr 2016'!O4/100)/2</f>
        <v>1483.5</v>
      </c>
      <c r="F10" s="106">
        <v>0</v>
      </c>
      <c r="G10" s="105">
        <f>($C$5*'WA Apr 2016'!U4/100)/2</f>
        <v>1483.5</v>
      </c>
      <c r="H10" s="104">
        <v>0</v>
      </c>
      <c r="I10" s="107">
        <f t="shared" si="0"/>
        <v>3186.4306999999999</v>
      </c>
      <c r="J10" s="108">
        <f>'WA Apr 2016'!AM4</f>
        <v>0</v>
      </c>
      <c r="K10" s="108">
        <f>'WA Apr 2016'!AN4</f>
        <v>0</v>
      </c>
      <c r="L10" s="108">
        <f>'WA Apr 2016'!AO4</f>
        <v>0</v>
      </c>
      <c r="M10" s="108">
        <f>'WA Apr 2016'!AP4</f>
        <v>0</v>
      </c>
      <c r="N10" s="107">
        <f t="shared" si="1"/>
        <v>3186.4306999999999</v>
      </c>
      <c r="O10" s="107">
        <f t="shared" si="2"/>
        <v>3186.4306999999999</v>
      </c>
      <c r="P10" s="107">
        <f t="shared" si="3"/>
        <v>3505.07377</v>
      </c>
      <c r="Q10" s="107">
        <f t="shared" si="4"/>
        <v>3505.07377</v>
      </c>
      <c r="R10" s="109">
        <f>'WA Apr 2016'!AW4</f>
        <v>0</v>
      </c>
      <c r="S10" s="110" t="str">
        <f>'WA Apr 2016'!AX4</f>
        <v>n</v>
      </c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</row>
    <row r="11" spans="1:65" x14ac:dyDescent="0.2">
      <c r="A11" s="66"/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</row>
    <row r="12" spans="1:65" x14ac:dyDescent="0.2">
      <c r="A12" s="66"/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</row>
    <row r="13" spans="1:65" x14ac:dyDescent="0.2">
      <c r="A13" s="66"/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</row>
    <row r="14" spans="1:65" x14ac:dyDescent="0.2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</row>
    <row r="15" spans="1:65" x14ac:dyDescent="0.2">
      <c r="A15" s="66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</row>
    <row r="16" spans="1:65" x14ac:dyDescent="0.2">
      <c r="A16" s="66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</row>
    <row r="17" spans="1:65" x14ac:dyDescent="0.2">
      <c r="A17" s="66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</row>
    <row r="18" spans="1:65" x14ac:dyDescent="0.2">
      <c r="A18" s="66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</row>
    <row r="19" spans="1:65" x14ac:dyDescent="0.2">
      <c r="A19" s="66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</row>
    <row r="20" spans="1:65" x14ac:dyDescent="0.2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</row>
    <row r="21" spans="1:65" x14ac:dyDescent="0.2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  <c r="BI21" s="55"/>
      <c r="BJ21" s="55"/>
      <c r="BK21" s="55"/>
      <c r="BL21" s="55"/>
      <c r="BM21" s="55"/>
    </row>
    <row r="22" spans="1:65" x14ac:dyDescent="0.2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</row>
    <row r="23" spans="1:65" x14ac:dyDescent="0.2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</row>
    <row r="24" spans="1:65" x14ac:dyDescent="0.2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</row>
    <row r="25" spans="1:65" x14ac:dyDescent="0.2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</row>
    <row r="26" spans="1:65" x14ac:dyDescent="0.2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</row>
    <row r="27" spans="1:65" x14ac:dyDescent="0.2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</row>
    <row r="28" spans="1:65" x14ac:dyDescent="0.2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</row>
    <row r="29" spans="1:65" x14ac:dyDescent="0.2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</row>
    <row r="30" spans="1:65" x14ac:dyDescent="0.2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</row>
    <row r="31" spans="1:65" x14ac:dyDescent="0.2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</row>
    <row r="32" spans="1:65" x14ac:dyDescent="0.2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</row>
    <row r="33" spans="1:65" x14ac:dyDescent="0.2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</row>
    <row r="34" spans="1:65" x14ac:dyDescent="0.2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</row>
    <row r="35" spans="1:65" x14ac:dyDescent="0.2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</row>
    <row r="36" spans="1:65" x14ac:dyDescent="0.2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</row>
    <row r="37" spans="1:65" x14ac:dyDescent="0.2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</row>
    <row r="38" spans="1:65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</row>
    <row r="39" spans="1:65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</row>
    <row r="40" spans="1:65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</row>
    <row r="41" spans="1:65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</row>
    <row r="42" spans="1:65" x14ac:dyDescent="0.2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</row>
    <row r="43" spans="1:65" x14ac:dyDescent="0.2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</row>
    <row r="44" spans="1:65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</row>
    <row r="45" spans="1:65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</row>
    <row r="46" spans="1:65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</row>
    <row r="47" spans="1:65" x14ac:dyDescent="0.2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</row>
    <row r="48" spans="1:65" x14ac:dyDescent="0.2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</row>
    <row r="49" spans="1:65" x14ac:dyDescent="0.2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</row>
    <row r="50" spans="1:65" x14ac:dyDescent="0.2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</row>
    <row r="51" spans="1:65" x14ac:dyDescent="0.2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</row>
    <row r="52" spans="1:65" x14ac:dyDescent="0.2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</row>
    <row r="53" spans="1:65" x14ac:dyDescent="0.2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</row>
    <row r="54" spans="1:65" x14ac:dyDescent="0.2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</row>
    <row r="55" spans="1:65" x14ac:dyDescent="0.2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</row>
    <row r="56" spans="1:65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</row>
    <row r="57" spans="1:65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</row>
    <row r="58" spans="1:65" x14ac:dyDescent="0.2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</row>
    <row r="59" spans="1:65" x14ac:dyDescent="0.2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</row>
    <row r="60" spans="1:65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</row>
    <row r="61" spans="1:65" x14ac:dyDescent="0.2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</row>
    <row r="62" spans="1:65" x14ac:dyDescent="0.2">
      <c r="A62" s="66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</row>
    <row r="63" spans="1:65" x14ac:dyDescent="0.2">
      <c r="A63" s="66"/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</row>
    <row r="64" spans="1:65" x14ac:dyDescent="0.2">
      <c r="A64" s="66"/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</row>
    <row r="65" spans="1:65" x14ac:dyDescent="0.2">
      <c r="A65" s="66"/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</row>
    <row r="66" spans="1:65" x14ac:dyDescent="0.2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</row>
    <row r="67" spans="1:65" x14ac:dyDescent="0.2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</row>
    <row r="68" spans="1:65" x14ac:dyDescent="0.2">
      <c r="A68" s="66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</row>
    <row r="69" spans="1:65" x14ac:dyDescent="0.2">
      <c r="A69" s="66"/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</row>
    <row r="70" spans="1:65" x14ac:dyDescent="0.2">
      <c r="A70" s="66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</row>
    <row r="71" spans="1:65" x14ac:dyDescent="0.2">
      <c r="A71" s="66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</row>
    <row r="72" spans="1:65" x14ac:dyDescent="0.2">
      <c r="A72" s="66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</row>
    <row r="73" spans="1:65" x14ac:dyDescent="0.2">
      <c r="A73" s="66"/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</row>
    <row r="74" spans="1:65" x14ac:dyDescent="0.2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</row>
    <row r="75" spans="1:65" x14ac:dyDescent="0.2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</row>
    <row r="76" spans="1:65" x14ac:dyDescent="0.2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</row>
    <row r="77" spans="1:65" x14ac:dyDescent="0.2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</row>
    <row r="78" spans="1:65" x14ac:dyDescent="0.2">
      <c r="A78" s="66"/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</row>
    <row r="79" spans="1:65" x14ac:dyDescent="0.2">
      <c r="A79" s="66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</row>
    <row r="80" spans="1:65" x14ac:dyDescent="0.2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</row>
    <row r="81" spans="1:65" x14ac:dyDescent="0.2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</row>
    <row r="82" spans="1:65" x14ac:dyDescent="0.2">
      <c r="A82" s="66"/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</row>
    <row r="83" spans="1:65" x14ac:dyDescent="0.2">
      <c r="A83" s="66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</row>
    <row r="84" spans="1:65" x14ac:dyDescent="0.2">
      <c r="A84" s="66"/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</row>
    <row r="85" spans="1:65" x14ac:dyDescent="0.2">
      <c r="A85" s="66"/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</row>
    <row r="86" spans="1:65" x14ac:dyDescent="0.2">
      <c r="A86" s="66"/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</row>
    <row r="87" spans="1:65" x14ac:dyDescent="0.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</row>
    <row r="88" spans="1:65" x14ac:dyDescent="0.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</row>
    <row r="89" spans="1:65" x14ac:dyDescent="0.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</row>
    <row r="90" spans="1:65" x14ac:dyDescent="0.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</row>
    <row r="91" spans="1:65" x14ac:dyDescent="0.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</row>
    <row r="92" spans="1:65" x14ac:dyDescent="0.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</row>
    <row r="93" spans="1:65" x14ac:dyDescent="0.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</row>
    <row r="94" spans="1:65" x14ac:dyDescent="0.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</row>
    <row r="95" spans="1:65" x14ac:dyDescent="0.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</row>
    <row r="96" spans="1:65" x14ac:dyDescent="0.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</row>
    <row r="97" spans="1:65" x14ac:dyDescent="0.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</row>
    <row r="98" spans="1:65" x14ac:dyDescent="0.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</row>
    <row r="99" spans="1:65" x14ac:dyDescent="0.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</row>
    <row r="100" spans="1:65" x14ac:dyDescent="0.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</row>
    <row r="101" spans="1:65" x14ac:dyDescent="0.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</row>
    <row r="102" spans="1:65" x14ac:dyDescent="0.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</row>
    <row r="103" spans="1:65" x14ac:dyDescent="0.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</row>
    <row r="104" spans="1:65" x14ac:dyDescent="0.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</row>
    <row r="105" spans="1:65" x14ac:dyDescent="0.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</row>
    <row r="106" spans="1:65" x14ac:dyDescent="0.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</row>
    <row r="107" spans="1:65" x14ac:dyDescent="0.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</row>
    <row r="108" spans="1:65" x14ac:dyDescent="0.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</row>
    <row r="109" spans="1:65" x14ac:dyDescent="0.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</row>
    <row r="110" spans="1:65" x14ac:dyDescent="0.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</row>
    <row r="111" spans="1:65" x14ac:dyDescent="0.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</row>
    <row r="112" spans="1:65" x14ac:dyDescent="0.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</row>
    <row r="113" spans="1:65" x14ac:dyDescent="0.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</row>
    <row r="114" spans="1:65" x14ac:dyDescent="0.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</row>
    <row r="115" spans="1:65" x14ac:dyDescent="0.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</row>
    <row r="116" spans="1:65" x14ac:dyDescent="0.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</row>
    <row r="117" spans="1:65" x14ac:dyDescent="0.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</row>
    <row r="118" spans="1:65" x14ac:dyDescent="0.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</row>
    <row r="119" spans="1:65" x14ac:dyDescent="0.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</row>
    <row r="120" spans="1:65" x14ac:dyDescent="0.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</row>
    <row r="121" spans="1:65" x14ac:dyDescent="0.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</row>
    <row r="122" spans="1:65" x14ac:dyDescent="0.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</row>
    <row r="123" spans="1:65" x14ac:dyDescent="0.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</row>
    <row r="124" spans="1:65" x14ac:dyDescent="0.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</row>
    <row r="125" spans="1:65" x14ac:dyDescent="0.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</row>
    <row r="126" spans="1:65" x14ac:dyDescent="0.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</row>
    <row r="127" spans="1:65" x14ac:dyDescent="0.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</row>
    <row r="128" spans="1:65" x14ac:dyDescent="0.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</row>
    <row r="129" spans="1:65" x14ac:dyDescent="0.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</row>
    <row r="130" spans="1:65" x14ac:dyDescent="0.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</row>
    <row r="131" spans="1:65" x14ac:dyDescent="0.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</row>
    <row r="132" spans="1:65" x14ac:dyDescent="0.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</row>
    <row r="133" spans="1:65" x14ac:dyDescent="0.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</row>
    <row r="134" spans="1:65" x14ac:dyDescent="0.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</row>
    <row r="135" spans="1:65" x14ac:dyDescent="0.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</row>
    <row r="136" spans="1:65" x14ac:dyDescent="0.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</row>
    <row r="137" spans="1:65" x14ac:dyDescent="0.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</row>
    <row r="138" spans="1:65" x14ac:dyDescent="0.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</row>
    <row r="139" spans="1:65" x14ac:dyDescent="0.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</row>
    <row r="140" spans="1:65" x14ac:dyDescent="0.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</row>
    <row r="141" spans="1:65" x14ac:dyDescent="0.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</row>
    <row r="142" spans="1:65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</row>
    <row r="143" spans="1:65" x14ac:dyDescent="0.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</row>
    <row r="144" spans="1:65" x14ac:dyDescent="0.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</row>
    <row r="145" spans="1:65" x14ac:dyDescent="0.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</row>
    <row r="146" spans="1:65" x14ac:dyDescent="0.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</row>
    <row r="147" spans="1:65" x14ac:dyDescent="0.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</row>
    <row r="148" spans="1:65" x14ac:dyDescent="0.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</row>
    <row r="149" spans="1:65" x14ac:dyDescent="0.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</row>
    <row r="150" spans="1:65" x14ac:dyDescent="0.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</row>
    <row r="151" spans="1:65" x14ac:dyDescent="0.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</row>
    <row r="152" spans="1:65" x14ac:dyDescent="0.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</row>
    <row r="153" spans="1:65" x14ac:dyDescent="0.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</row>
    <row r="154" spans="1:65" x14ac:dyDescent="0.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</row>
    <row r="155" spans="1:65" x14ac:dyDescent="0.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</row>
    <row r="156" spans="1:65" x14ac:dyDescent="0.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</row>
    <row r="157" spans="1:65" x14ac:dyDescent="0.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</row>
    <row r="158" spans="1:65" x14ac:dyDescent="0.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</row>
    <row r="159" spans="1:65" x14ac:dyDescent="0.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</row>
    <row r="160" spans="1:65" x14ac:dyDescent="0.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</row>
    <row r="161" spans="1:65" x14ac:dyDescent="0.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</row>
    <row r="162" spans="1:65" x14ac:dyDescent="0.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</row>
    <row r="163" spans="1:65" x14ac:dyDescent="0.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</row>
    <row r="164" spans="1:65" x14ac:dyDescent="0.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</row>
    <row r="165" spans="1:65" x14ac:dyDescent="0.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</row>
    <row r="166" spans="1:65" x14ac:dyDescent="0.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</row>
    <row r="167" spans="1:65" x14ac:dyDescent="0.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</row>
    <row r="168" spans="1:65" x14ac:dyDescent="0.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</row>
    <row r="169" spans="1:65" x14ac:dyDescent="0.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</row>
    <row r="170" spans="1:65" x14ac:dyDescent="0.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</row>
    <row r="171" spans="1:65" x14ac:dyDescent="0.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</row>
    <row r="172" spans="1:65" x14ac:dyDescent="0.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</row>
    <row r="173" spans="1:65" x14ac:dyDescent="0.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</row>
    <row r="174" spans="1:65" x14ac:dyDescent="0.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</row>
    <row r="175" spans="1:65" x14ac:dyDescent="0.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</row>
    <row r="176" spans="1:65" x14ac:dyDescent="0.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</row>
    <row r="177" spans="1:65" x14ac:dyDescent="0.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</row>
    <row r="178" spans="1:65" x14ac:dyDescent="0.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</row>
    <row r="179" spans="1:65" x14ac:dyDescent="0.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</row>
    <row r="180" spans="1:65" x14ac:dyDescent="0.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</row>
    <row r="181" spans="1:65" x14ac:dyDescent="0.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</row>
    <row r="182" spans="1:65" x14ac:dyDescent="0.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</row>
    <row r="183" spans="1:65" x14ac:dyDescent="0.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</row>
    <row r="184" spans="1:65" x14ac:dyDescent="0.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</row>
    <row r="185" spans="1:65" x14ac:dyDescent="0.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</row>
    <row r="186" spans="1:65" x14ac:dyDescent="0.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</row>
    <row r="187" spans="1:65" x14ac:dyDescent="0.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</row>
    <row r="188" spans="1:65" x14ac:dyDescent="0.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</row>
    <row r="189" spans="1:65" x14ac:dyDescent="0.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</row>
    <row r="190" spans="1:65" x14ac:dyDescent="0.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</row>
    <row r="191" spans="1:65" x14ac:dyDescent="0.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</row>
    <row r="192" spans="1:65" x14ac:dyDescent="0.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</row>
    <row r="193" spans="1:65" x14ac:dyDescent="0.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</row>
    <row r="194" spans="1:65" x14ac:dyDescent="0.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</row>
    <row r="195" spans="1:65" x14ac:dyDescent="0.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</row>
    <row r="196" spans="1:65" x14ac:dyDescent="0.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</row>
    <row r="197" spans="1:65" x14ac:dyDescent="0.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</row>
    <row r="198" spans="1:65" x14ac:dyDescent="0.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</row>
    <row r="199" spans="1:65" x14ac:dyDescent="0.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</row>
    <row r="200" spans="1:65" x14ac:dyDescent="0.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</row>
    <row r="201" spans="1:65" x14ac:dyDescent="0.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</row>
    <row r="202" spans="1:65" x14ac:dyDescent="0.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</row>
    <row r="203" spans="1:65" x14ac:dyDescent="0.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</row>
    <row r="204" spans="1:65" x14ac:dyDescent="0.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</row>
    <row r="205" spans="1:65" x14ac:dyDescent="0.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</row>
    <row r="206" spans="1:65" x14ac:dyDescent="0.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</row>
    <row r="207" spans="1:65" x14ac:dyDescent="0.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</row>
    <row r="208" spans="1:65" x14ac:dyDescent="0.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</row>
    <row r="209" spans="1:65" x14ac:dyDescent="0.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</row>
    <row r="210" spans="1:65" x14ac:dyDescent="0.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</row>
    <row r="211" spans="1:65" x14ac:dyDescent="0.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</row>
    <row r="212" spans="1:65" x14ac:dyDescent="0.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</row>
    <row r="213" spans="1:65" x14ac:dyDescent="0.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</row>
    <row r="214" spans="1:65" x14ac:dyDescent="0.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</row>
    <row r="215" spans="1:65" x14ac:dyDescent="0.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</row>
    <row r="216" spans="1:65" x14ac:dyDescent="0.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</row>
    <row r="217" spans="1:65" x14ac:dyDescent="0.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</row>
    <row r="218" spans="1:65" x14ac:dyDescent="0.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</row>
    <row r="219" spans="1:65" x14ac:dyDescent="0.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</row>
    <row r="220" spans="1:65" x14ac:dyDescent="0.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</row>
    <row r="221" spans="1:65" x14ac:dyDescent="0.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</row>
    <row r="222" spans="1:65" x14ac:dyDescent="0.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</row>
    <row r="223" spans="1:65" x14ac:dyDescent="0.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</row>
    <row r="224" spans="1:65" x14ac:dyDescent="0.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</row>
    <row r="225" spans="1:65" x14ac:dyDescent="0.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</row>
    <row r="226" spans="1:65" x14ac:dyDescent="0.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</row>
    <row r="227" spans="1:65" x14ac:dyDescent="0.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</row>
    <row r="228" spans="1:65" x14ac:dyDescent="0.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</row>
    <row r="229" spans="1:65" x14ac:dyDescent="0.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</row>
    <row r="230" spans="1:65" x14ac:dyDescent="0.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</row>
    <row r="231" spans="1:65" x14ac:dyDescent="0.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</row>
    <row r="232" spans="1:65" x14ac:dyDescent="0.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</row>
    <row r="233" spans="1:65" x14ac:dyDescent="0.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</row>
    <row r="234" spans="1:65" x14ac:dyDescent="0.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</row>
    <row r="235" spans="1:65" x14ac:dyDescent="0.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</row>
    <row r="236" spans="1:65" x14ac:dyDescent="0.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</row>
    <row r="237" spans="1:65" x14ac:dyDescent="0.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</row>
    <row r="238" spans="1:65" x14ac:dyDescent="0.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</row>
    <row r="239" spans="1:65" x14ac:dyDescent="0.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</row>
    <row r="240" spans="1:65" x14ac:dyDescent="0.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</row>
    <row r="241" spans="1:65" x14ac:dyDescent="0.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</row>
    <row r="242" spans="1:65" x14ac:dyDescent="0.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</row>
    <row r="243" spans="1:65" x14ac:dyDescent="0.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</row>
    <row r="244" spans="1:65" x14ac:dyDescent="0.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</row>
    <row r="245" spans="1:65" x14ac:dyDescent="0.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</row>
    <row r="246" spans="1:65" x14ac:dyDescent="0.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</row>
    <row r="247" spans="1:65" x14ac:dyDescent="0.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</row>
    <row r="248" spans="1:65" x14ac:dyDescent="0.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</row>
    <row r="249" spans="1:65" x14ac:dyDescent="0.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</row>
    <row r="250" spans="1:65" x14ac:dyDescent="0.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</row>
    <row r="251" spans="1:65" x14ac:dyDescent="0.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</row>
    <row r="252" spans="1:65" x14ac:dyDescent="0.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</row>
    <row r="253" spans="1:65" x14ac:dyDescent="0.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</row>
    <row r="254" spans="1:65" x14ac:dyDescent="0.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</row>
    <row r="255" spans="1:65" x14ac:dyDescent="0.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</row>
    <row r="256" spans="1:65" x14ac:dyDescent="0.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</row>
    <row r="257" spans="1:65" x14ac:dyDescent="0.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</row>
    <row r="258" spans="1:65" x14ac:dyDescent="0.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</row>
    <row r="259" spans="1:65" x14ac:dyDescent="0.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</row>
    <row r="260" spans="1:65" x14ac:dyDescent="0.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</row>
    <row r="261" spans="1:65" x14ac:dyDescent="0.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</row>
    <row r="262" spans="1:65" x14ac:dyDescent="0.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</row>
    <row r="263" spans="1:65" x14ac:dyDescent="0.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</row>
    <row r="264" spans="1:65" x14ac:dyDescent="0.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</row>
    <row r="265" spans="1:65" x14ac:dyDescent="0.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</row>
    <row r="266" spans="1:65" x14ac:dyDescent="0.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</row>
    <row r="267" spans="1:65" x14ac:dyDescent="0.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</row>
    <row r="268" spans="1:65" x14ac:dyDescent="0.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</row>
    <row r="269" spans="1:65" x14ac:dyDescent="0.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</row>
    <row r="270" spans="1:65" x14ac:dyDescent="0.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</row>
    <row r="271" spans="1:65" x14ac:dyDescent="0.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</row>
    <row r="272" spans="1:65" x14ac:dyDescent="0.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</row>
    <row r="273" spans="1:65" x14ac:dyDescent="0.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</row>
    <row r="274" spans="1:65" x14ac:dyDescent="0.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</row>
    <row r="275" spans="1:65" x14ac:dyDescent="0.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</row>
    <row r="276" spans="1:65" x14ac:dyDescent="0.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</row>
    <row r="277" spans="1:65" x14ac:dyDescent="0.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</row>
    <row r="278" spans="1:65" x14ac:dyDescent="0.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</row>
    <row r="279" spans="1:65" x14ac:dyDescent="0.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</row>
    <row r="280" spans="1:65" x14ac:dyDescent="0.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</row>
    <row r="281" spans="1:65" x14ac:dyDescent="0.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</row>
    <row r="282" spans="1:65" x14ac:dyDescent="0.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</row>
    <row r="283" spans="1:65" x14ac:dyDescent="0.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</row>
    <row r="284" spans="1:65" x14ac:dyDescent="0.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</row>
    <row r="285" spans="1:65" x14ac:dyDescent="0.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</row>
    <row r="286" spans="1:65" x14ac:dyDescent="0.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</row>
    <row r="287" spans="1:65" x14ac:dyDescent="0.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</row>
    <row r="288" spans="1:65" x14ac:dyDescent="0.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</row>
    <row r="289" spans="1:65" x14ac:dyDescent="0.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</row>
    <row r="290" spans="1:65" x14ac:dyDescent="0.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</row>
    <row r="291" spans="1:65" x14ac:dyDescent="0.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</row>
    <row r="292" spans="1:65" x14ac:dyDescent="0.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</row>
    <row r="293" spans="1:65" x14ac:dyDescent="0.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</row>
    <row r="294" spans="1:65" x14ac:dyDescent="0.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</row>
    <row r="295" spans="1:65" x14ac:dyDescent="0.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</row>
    <row r="296" spans="1:65" x14ac:dyDescent="0.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</row>
    <row r="297" spans="1:65" x14ac:dyDescent="0.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</row>
    <row r="298" spans="1:65" x14ac:dyDescent="0.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</row>
    <row r="299" spans="1:65" x14ac:dyDescent="0.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</row>
    <row r="300" spans="1:65" x14ac:dyDescent="0.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</row>
    <row r="301" spans="1:65" x14ac:dyDescent="0.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</row>
    <row r="302" spans="1:65" x14ac:dyDescent="0.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</row>
    <row r="303" spans="1:65" x14ac:dyDescent="0.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</row>
    <row r="304" spans="1:65" x14ac:dyDescent="0.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</row>
    <row r="305" spans="1:65" x14ac:dyDescent="0.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</row>
    <row r="306" spans="1:65" x14ac:dyDescent="0.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</row>
    <row r="307" spans="1:65" x14ac:dyDescent="0.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</row>
    <row r="308" spans="1:65" x14ac:dyDescent="0.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</row>
    <row r="309" spans="1:65" x14ac:dyDescent="0.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</row>
    <row r="310" spans="1:65" x14ac:dyDescent="0.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</row>
    <row r="311" spans="1:65" x14ac:dyDescent="0.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</row>
    <row r="312" spans="1:65" x14ac:dyDescent="0.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</row>
    <row r="313" spans="1:65" x14ac:dyDescent="0.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</row>
    <row r="314" spans="1:65" x14ac:dyDescent="0.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</row>
    <row r="315" spans="1:65" x14ac:dyDescent="0.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</row>
    <row r="316" spans="1:65" x14ac:dyDescent="0.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</row>
    <row r="317" spans="1:65" x14ac:dyDescent="0.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</row>
    <row r="318" spans="1:65" x14ac:dyDescent="0.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</row>
    <row r="319" spans="1:65" x14ac:dyDescent="0.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</row>
    <row r="320" spans="1:65" x14ac:dyDescent="0.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</row>
    <row r="321" spans="1:65" x14ac:dyDescent="0.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</row>
    <row r="322" spans="1:65" x14ac:dyDescent="0.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</row>
    <row r="323" spans="1:65" x14ac:dyDescent="0.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</row>
    <row r="324" spans="1:65" x14ac:dyDescent="0.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</row>
    <row r="325" spans="1:65" x14ac:dyDescent="0.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</row>
    <row r="326" spans="1:65" x14ac:dyDescent="0.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</row>
    <row r="327" spans="1:65" x14ac:dyDescent="0.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</row>
    <row r="328" spans="1:65" x14ac:dyDescent="0.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</row>
    <row r="329" spans="1:65" x14ac:dyDescent="0.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</row>
    <row r="330" spans="1:65" x14ac:dyDescent="0.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</row>
    <row r="331" spans="1:65" x14ac:dyDescent="0.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</row>
    <row r="332" spans="1:65" x14ac:dyDescent="0.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</row>
    <row r="333" spans="1:65" x14ac:dyDescent="0.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</row>
    <row r="334" spans="1:65" x14ac:dyDescent="0.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</row>
    <row r="335" spans="1:65" x14ac:dyDescent="0.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</row>
    <row r="336" spans="1:65" x14ac:dyDescent="0.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</row>
    <row r="337" spans="1:65" x14ac:dyDescent="0.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</row>
    <row r="338" spans="1:65" x14ac:dyDescent="0.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</row>
    <row r="339" spans="1:65" x14ac:dyDescent="0.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</row>
    <row r="340" spans="1:65" x14ac:dyDescent="0.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</row>
    <row r="341" spans="1:65" x14ac:dyDescent="0.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</row>
    <row r="342" spans="1:65" x14ac:dyDescent="0.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</row>
    <row r="343" spans="1:65" x14ac:dyDescent="0.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</row>
    <row r="344" spans="1:65" x14ac:dyDescent="0.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</row>
    <row r="345" spans="1:65" x14ac:dyDescent="0.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</row>
    <row r="346" spans="1:65" x14ac:dyDescent="0.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</row>
    <row r="347" spans="1:65" x14ac:dyDescent="0.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</row>
    <row r="348" spans="1:65" x14ac:dyDescent="0.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</row>
    <row r="349" spans="1:65" x14ac:dyDescent="0.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</row>
    <row r="350" spans="1:65" x14ac:dyDescent="0.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</row>
    <row r="351" spans="1:65" x14ac:dyDescent="0.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</row>
    <row r="352" spans="1:65" x14ac:dyDescent="0.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</row>
    <row r="353" spans="1:65" x14ac:dyDescent="0.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</row>
    <row r="354" spans="1:65" x14ac:dyDescent="0.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</row>
    <row r="355" spans="1:65" x14ac:dyDescent="0.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</row>
    <row r="356" spans="1:65" x14ac:dyDescent="0.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</row>
    <row r="357" spans="1:65" x14ac:dyDescent="0.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</row>
    <row r="358" spans="1:65" x14ac:dyDescent="0.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</row>
    <row r="359" spans="1:65" x14ac:dyDescent="0.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</row>
    <row r="360" spans="1:65" x14ac:dyDescent="0.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</row>
    <row r="361" spans="1:65" x14ac:dyDescent="0.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</row>
    <row r="362" spans="1:65" x14ac:dyDescent="0.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</row>
    <row r="363" spans="1:65" x14ac:dyDescent="0.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</row>
    <row r="364" spans="1:65" x14ac:dyDescent="0.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</row>
    <row r="365" spans="1:65" x14ac:dyDescent="0.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</row>
    <row r="366" spans="1:65" x14ac:dyDescent="0.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</row>
    <row r="367" spans="1:65" x14ac:dyDescent="0.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</row>
    <row r="368" spans="1:65" x14ac:dyDescent="0.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</row>
    <row r="369" spans="1:65" x14ac:dyDescent="0.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</row>
    <row r="370" spans="1:65" x14ac:dyDescent="0.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</row>
    <row r="371" spans="1:65" x14ac:dyDescent="0.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</row>
    <row r="372" spans="1:65" x14ac:dyDescent="0.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</row>
    <row r="373" spans="1:65" x14ac:dyDescent="0.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</row>
    <row r="374" spans="1:65" x14ac:dyDescent="0.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</row>
    <row r="375" spans="1:65" x14ac:dyDescent="0.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</row>
    <row r="376" spans="1:65" x14ac:dyDescent="0.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</row>
    <row r="377" spans="1:65" x14ac:dyDescent="0.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</row>
    <row r="378" spans="1:65" x14ac:dyDescent="0.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</row>
    <row r="379" spans="1:65" x14ac:dyDescent="0.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</row>
    <row r="380" spans="1:65" x14ac:dyDescent="0.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</row>
    <row r="381" spans="1:65" x14ac:dyDescent="0.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</row>
    <row r="382" spans="1:65" x14ac:dyDescent="0.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</row>
    <row r="383" spans="1:65" x14ac:dyDescent="0.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</row>
    <row r="384" spans="1:65" x14ac:dyDescent="0.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</row>
    <row r="385" spans="1:65" x14ac:dyDescent="0.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</row>
    <row r="386" spans="1:65" x14ac:dyDescent="0.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</row>
    <row r="387" spans="1:65" x14ac:dyDescent="0.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</row>
    <row r="388" spans="1:65" x14ac:dyDescent="0.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</row>
    <row r="389" spans="1:65" x14ac:dyDescent="0.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</row>
    <row r="390" spans="1:65" x14ac:dyDescent="0.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</row>
    <row r="391" spans="1:65" x14ac:dyDescent="0.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</row>
    <row r="392" spans="1:65" x14ac:dyDescent="0.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</row>
    <row r="393" spans="1:65" x14ac:dyDescent="0.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</row>
    <row r="394" spans="1:65" x14ac:dyDescent="0.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</row>
    <row r="395" spans="1:65" x14ac:dyDescent="0.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</row>
    <row r="396" spans="1:65" x14ac:dyDescent="0.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</row>
    <row r="397" spans="1:65" x14ac:dyDescent="0.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</row>
    <row r="398" spans="1:65" x14ac:dyDescent="0.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</row>
    <row r="399" spans="1:65" x14ac:dyDescent="0.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</row>
    <row r="400" spans="1:65" x14ac:dyDescent="0.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</row>
    <row r="401" spans="1:65" x14ac:dyDescent="0.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</row>
    <row r="402" spans="1:65" x14ac:dyDescent="0.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</row>
    <row r="403" spans="1:65" x14ac:dyDescent="0.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</row>
    <row r="404" spans="1:65" x14ac:dyDescent="0.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</row>
    <row r="405" spans="1:65" x14ac:dyDescent="0.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</row>
    <row r="406" spans="1:65" x14ac:dyDescent="0.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</row>
    <row r="407" spans="1:65" x14ac:dyDescent="0.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</row>
    <row r="408" spans="1:65" x14ac:dyDescent="0.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</row>
    <row r="409" spans="1:65" x14ac:dyDescent="0.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</row>
    <row r="410" spans="1:65" x14ac:dyDescent="0.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</row>
    <row r="411" spans="1:65" x14ac:dyDescent="0.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</row>
    <row r="412" spans="1:65" x14ac:dyDescent="0.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</row>
    <row r="413" spans="1:65" x14ac:dyDescent="0.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</row>
    <row r="414" spans="1:65" x14ac:dyDescent="0.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</row>
    <row r="415" spans="1:65" x14ac:dyDescent="0.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</row>
    <row r="416" spans="1:65" x14ac:dyDescent="0.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</row>
    <row r="417" spans="1:65" x14ac:dyDescent="0.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</row>
    <row r="418" spans="1:65" x14ac:dyDescent="0.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</row>
    <row r="419" spans="1:65" x14ac:dyDescent="0.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</row>
    <row r="420" spans="1:65" x14ac:dyDescent="0.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</row>
    <row r="421" spans="1:65" x14ac:dyDescent="0.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</row>
    <row r="422" spans="1:65" x14ac:dyDescent="0.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</row>
    <row r="423" spans="1:65" x14ac:dyDescent="0.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</row>
    <row r="424" spans="1:65" x14ac:dyDescent="0.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</row>
    <row r="425" spans="1:65" x14ac:dyDescent="0.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</row>
    <row r="426" spans="1:65" x14ac:dyDescent="0.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</row>
    <row r="427" spans="1:65" x14ac:dyDescent="0.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</row>
    <row r="428" spans="1:65" x14ac:dyDescent="0.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</row>
    <row r="429" spans="1:65" x14ac:dyDescent="0.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</row>
    <row r="430" spans="1:65" x14ac:dyDescent="0.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</row>
    <row r="431" spans="1:65" x14ac:dyDescent="0.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</row>
    <row r="432" spans="1:65" x14ac:dyDescent="0.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</row>
    <row r="433" spans="1:65" x14ac:dyDescent="0.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</row>
    <row r="434" spans="1:65" x14ac:dyDescent="0.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</row>
    <row r="435" spans="1:65" x14ac:dyDescent="0.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</row>
    <row r="436" spans="1:65" x14ac:dyDescent="0.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</row>
    <row r="437" spans="1:65" x14ac:dyDescent="0.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</row>
    <row r="438" spans="1:65" x14ac:dyDescent="0.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</row>
    <row r="439" spans="1:65" x14ac:dyDescent="0.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</row>
    <row r="440" spans="1:65" x14ac:dyDescent="0.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</row>
    <row r="441" spans="1:65" x14ac:dyDescent="0.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</row>
    <row r="442" spans="1:65" x14ac:dyDescent="0.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</row>
    <row r="443" spans="1:65" x14ac:dyDescent="0.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</row>
    <row r="444" spans="1:65" x14ac:dyDescent="0.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</row>
    <row r="445" spans="1:65" x14ac:dyDescent="0.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</row>
    <row r="446" spans="1:65" x14ac:dyDescent="0.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</row>
    <row r="447" spans="1:65" x14ac:dyDescent="0.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</row>
    <row r="448" spans="1:65" x14ac:dyDescent="0.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</row>
    <row r="449" spans="1:65" x14ac:dyDescent="0.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</row>
    <row r="450" spans="1:65" x14ac:dyDescent="0.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</row>
    <row r="451" spans="1:65" x14ac:dyDescent="0.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</row>
    <row r="452" spans="1:65" x14ac:dyDescent="0.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</row>
    <row r="453" spans="1:65" x14ac:dyDescent="0.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</row>
    <row r="454" spans="1:65" x14ac:dyDescent="0.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</row>
    <row r="455" spans="1:65" x14ac:dyDescent="0.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</row>
    <row r="456" spans="1:65" x14ac:dyDescent="0.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</row>
    <row r="457" spans="1:65" x14ac:dyDescent="0.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</row>
    <row r="458" spans="1:65" x14ac:dyDescent="0.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</row>
    <row r="459" spans="1:65" x14ac:dyDescent="0.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</row>
    <row r="460" spans="1:65" x14ac:dyDescent="0.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</row>
    <row r="461" spans="1:65" x14ac:dyDescent="0.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</row>
    <row r="462" spans="1:65" x14ac:dyDescent="0.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</row>
    <row r="463" spans="1:65" x14ac:dyDescent="0.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</row>
    <row r="464" spans="1:65" x14ac:dyDescent="0.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</row>
    <row r="465" spans="1:65" x14ac:dyDescent="0.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</row>
    <row r="466" spans="1:65" x14ac:dyDescent="0.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</row>
    <row r="467" spans="1:65" x14ac:dyDescent="0.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</row>
    <row r="468" spans="1:65" x14ac:dyDescent="0.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</row>
    <row r="469" spans="1:65" x14ac:dyDescent="0.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</row>
    <row r="470" spans="1:65" x14ac:dyDescent="0.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</row>
    <row r="471" spans="1:65" x14ac:dyDescent="0.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</row>
    <row r="472" spans="1:65" x14ac:dyDescent="0.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</row>
    <row r="473" spans="1:65" x14ac:dyDescent="0.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</row>
    <row r="474" spans="1:65" x14ac:dyDescent="0.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</row>
    <row r="475" spans="1:65" x14ac:dyDescent="0.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</row>
    <row r="476" spans="1:65" x14ac:dyDescent="0.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</row>
    <row r="477" spans="1:65" x14ac:dyDescent="0.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</row>
    <row r="478" spans="1:65" x14ac:dyDescent="0.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</row>
    <row r="479" spans="1:65" x14ac:dyDescent="0.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</row>
    <row r="480" spans="1:65" x14ac:dyDescent="0.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</row>
    <row r="481" spans="1:65" x14ac:dyDescent="0.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</row>
    <row r="482" spans="1:65" x14ac:dyDescent="0.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</row>
    <row r="483" spans="1:65" x14ac:dyDescent="0.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</row>
    <row r="484" spans="1:65" x14ac:dyDescent="0.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</row>
    <row r="485" spans="1:65" x14ac:dyDescent="0.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</row>
    <row r="486" spans="1:65" x14ac:dyDescent="0.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</row>
    <row r="487" spans="1:65" x14ac:dyDescent="0.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</row>
    <row r="488" spans="1:65" x14ac:dyDescent="0.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</row>
    <row r="489" spans="1:65" x14ac:dyDescent="0.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</row>
    <row r="490" spans="1:65" x14ac:dyDescent="0.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</row>
    <row r="491" spans="1:65" x14ac:dyDescent="0.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</row>
    <row r="492" spans="1:65" x14ac:dyDescent="0.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</row>
    <row r="493" spans="1:65" x14ac:dyDescent="0.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</row>
    <row r="494" spans="1:65" x14ac:dyDescent="0.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</row>
    <row r="495" spans="1:65" x14ac:dyDescent="0.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</row>
    <row r="496" spans="1:65" x14ac:dyDescent="0.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</row>
    <row r="497" spans="1:65" x14ac:dyDescent="0.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</row>
    <row r="498" spans="1:65" x14ac:dyDescent="0.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</row>
    <row r="499" spans="1:65" x14ac:dyDescent="0.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</row>
    <row r="500" spans="1:65" x14ac:dyDescent="0.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</row>
    <row r="501" spans="1:65" x14ac:dyDescent="0.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</row>
    <row r="502" spans="1:65" x14ac:dyDescent="0.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</row>
    <row r="503" spans="1:65" x14ac:dyDescent="0.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</row>
    <row r="504" spans="1:65" x14ac:dyDescent="0.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</row>
    <row r="505" spans="1:65" x14ac:dyDescent="0.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</row>
    <row r="506" spans="1:65" x14ac:dyDescent="0.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</row>
    <row r="507" spans="1:65" x14ac:dyDescent="0.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</row>
    <row r="508" spans="1:65" x14ac:dyDescent="0.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</row>
    <row r="509" spans="1:65" x14ac:dyDescent="0.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</row>
    <row r="510" spans="1:65" x14ac:dyDescent="0.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</row>
    <row r="511" spans="1:65" x14ac:dyDescent="0.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</row>
    <row r="512" spans="1:65" x14ac:dyDescent="0.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</row>
    <row r="513" spans="1:65" x14ac:dyDescent="0.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</row>
    <row r="514" spans="1:65" x14ac:dyDescent="0.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</row>
    <row r="515" spans="1:65" x14ac:dyDescent="0.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</row>
    <row r="516" spans="1:65" x14ac:dyDescent="0.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</row>
    <row r="517" spans="1:65" x14ac:dyDescent="0.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</row>
    <row r="518" spans="1:65" x14ac:dyDescent="0.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</row>
    <row r="519" spans="1:65" x14ac:dyDescent="0.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</row>
    <row r="520" spans="1:65" x14ac:dyDescent="0.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</row>
    <row r="521" spans="1:65" x14ac:dyDescent="0.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</row>
    <row r="522" spans="1:65" x14ac:dyDescent="0.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</row>
    <row r="523" spans="1:65" x14ac:dyDescent="0.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</row>
    <row r="524" spans="1:65" x14ac:dyDescent="0.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</row>
    <row r="525" spans="1:65" x14ac:dyDescent="0.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</row>
    <row r="526" spans="1:65" x14ac:dyDescent="0.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</row>
    <row r="527" spans="1:65" x14ac:dyDescent="0.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</row>
    <row r="528" spans="1:65" x14ac:dyDescent="0.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</row>
    <row r="529" spans="1:65" x14ac:dyDescent="0.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</row>
    <row r="530" spans="1:65" x14ac:dyDescent="0.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</row>
    <row r="531" spans="1:65" x14ac:dyDescent="0.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</row>
    <row r="532" spans="1:65" x14ac:dyDescent="0.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</row>
    <row r="533" spans="1:65" x14ac:dyDescent="0.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</row>
    <row r="534" spans="1:65" x14ac:dyDescent="0.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</row>
    <row r="535" spans="1:65" x14ac:dyDescent="0.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</row>
    <row r="536" spans="1:65" x14ac:dyDescent="0.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</row>
    <row r="537" spans="1:65" x14ac:dyDescent="0.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</row>
    <row r="538" spans="1:65" x14ac:dyDescent="0.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</row>
    <row r="539" spans="1:65" x14ac:dyDescent="0.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</row>
    <row r="540" spans="1:65" x14ac:dyDescent="0.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</row>
    <row r="541" spans="1:65" x14ac:dyDescent="0.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</row>
    <row r="542" spans="1:65" x14ac:dyDescent="0.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</row>
    <row r="543" spans="1:65" x14ac:dyDescent="0.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</row>
    <row r="544" spans="1:65" x14ac:dyDescent="0.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</row>
    <row r="545" spans="1:65" x14ac:dyDescent="0.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</row>
    <row r="546" spans="1:65" x14ac:dyDescent="0.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</row>
    <row r="547" spans="1:65" x14ac:dyDescent="0.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</row>
    <row r="548" spans="1:65" x14ac:dyDescent="0.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</row>
    <row r="549" spans="1:65" x14ac:dyDescent="0.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</row>
    <row r="550" spans="1:65" x14ac:dyDescent="0.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</row>
    <row r="551" spans="1:65" x14ac:dyDescent="0.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</row>
    <row r="552" spans="1:65" x14ac:dyDescent="0.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</row>
    <row r="553" spans="1:65" x14ac:dyDescent="0.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</row>
    <row r="554" spans="1:65" x14ac:dyDescent="0.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</row>
    <row r="555" spans="1:65" x14ac:dyDescent="0.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</row>
    <row r="556" spans="1:65" x14ac:dyDescent="0.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</row>
    <row r="557" spans="1:65" x14ac:dyDescent="0.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</row>
    <row r="558" spans="1:65" x14ac:dyDescent="0.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</row>
    <row r="559" spans="1:65" x14ac:dyDescent="0.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</row>
    <row r="560" spans="1:65" x14ac:dyDescent="0.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</row>
    <row r="561" spans="1:65" x14ac:dyDescent="0.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</row>
    <row r="562" spans="1:65" x14ac:dyDescent="0.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</row>
    <row r="563" spans="1:65" x14ac:dyDescent="0.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</row>
    <row r="564" spans="1:65" x14ac:dyDescent="0.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</row>
    <row r="565" spans="1:65" x14ac:dyDescent="0.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</row>
    <row r="566" spans="1:65" x14ac:dyDescent="0.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</row>
    <row r="567" spans="1:65" x14ac:dyDescent="0.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</row>
    <row r="568" spans="1:65" x14ac:dyDescent="0.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</row>
    <row r="569" spans="1:65" x14ac:dyDescent="0.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</row>
    <row r="570" spans="1:65" x14ac:dyDescent="0.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</row>
    <row r="571" spans="1:65" x14ac:dyDescent="0.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</row>
    <row r="572" spans="1:65" x14ac:dyDescent="0.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</row>
    <row r="573" spans="1:65" x14ac:dyDescent="0.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</row>
    <row r="574" spans="1:65" x14ac:dyDescent="0.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</row>
    <row r="575" spans="1:65" x14ac:dyDescent="0.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</row>
    <row r="576" spans="1:65" x14ac:dyDescent="0.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</row>
    <row r="577" spans="1:65" x14ac:dyDescent="0.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</row>
    <row r="578" spans="1:65" x14ac:dyDescent="0.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</row>
    <row r="579" spans="1:65" x14ac:dyDescent="0.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</row>
    <row r="580" spans="1:65" x14ac:dyDescent="0.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</row>
    <row r="581" spans="1:65" x14ac:dyDescent="0.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</row>
    <row r="582" spans="1:65" x14ac:dyDescent="0.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</row>
    <row r="583" spans="1:65" x14ac:dyDescent="0.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</row>
    <row r="584" spans="1:65" x14ac:dyDescent="0.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</row>
    <row r="585" spans="1:65" x14ac:dyDescent="0.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</row>
    <row r="586" spans="1:65" x14ac:dyDescent="0.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</row>
    <row r="587" spans="1:65" x14ac:dyDescent="0.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</row>
    <row r="588" spans="1:65" x14ac:dyDescent="0.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</row>
    <row r="589" spans="1:65" x14ac:dyDescent="0.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</row>
    <row r="590" spans="1:65" x14ac:dyDescent="0.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</row>
    <row r="591" spans="1:65" x14ac:dyDescent="0.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</row>
    <row r="592" spans="1:65" x14ac:dyDescent="0.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</row>
    <row r="593" spans="1:65" x14ac:dyDescent="0.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</row>
    <row r="594" spans="1:65" x14ac:dyDescent="0.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</row>
    <row r="595" spans="1:65" x14ac:dyDescent="0.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</row>
    <row r="596" spans="1:65" x14ac:dyDescent="0.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</row>
    <row r="597" spans="1:65" x14ac:dyDescent="0.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</row>
    <row r="598" spans="1:65" x14ac:dyDescent="0.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</row>
    <row r="599" spans="1:65" x14ac:dyDescent="0.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</row>
    <row r="600" spans="1:65" x14ac:dyDescent="0.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</row>
    <row r="601" spans="1:65" x14ac:dyDescent="0.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</row>
    <row r="602" spans="1:65" x14ac:dyDescent="0.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</row>
    <row r="603" spans="1:65" x14ac:dyDescent="0.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</row>
    <row r="604" spans="1:65" x14ac:dyDescent="0.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</row>
    <row r="605" spans="1:65" x14ac:dyDescent="0.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</row>
    <row r="606" spans="1:65" x14ac:dyDescent="0.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</row>
    <row r="607" spans="1:65" x14ac:dyDescent="0.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</row>
    <row r="608" spans="1:65" x14ac:dyDescent="0.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</row>
    <row r="609" spans="1:65" x14ac:dyDescent="0.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</row>
    <row r="610" spans="1:65" x14ac:dyDescent="0.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</row>
    <row r="611" spans="1:65" x14ac:dyDescent="0.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</row>
    <row r="612" spans="1:65" x14ac:dyDescent="0.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</row>
    <row r="613" spans="1:65" x14ac:dyDescent="0.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</row>
    <row r="614" spans="1:65" x14ac:dyDescent="0.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</row>
    <row r="615" spans="1:65" x14ac:dyDescent="0.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</row>
    <row r="616" spans="1:65" x14ac:dyDescent="0.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</row>
    <row r="617" spans="1:65" x14ac:dyDescent="0.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</row>
    <row r="618" spans="1:65" x14ac:dyDescent="0.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</row>
    <row r="619" spans="1:65" x14ac:dyDescent="0.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U619" s="55"/>
      <c r="AV619" s="55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</row>
    <row r="620" spans="1:65" x14ac:dyDescent="0.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</row>
  </sheetData>
  <sheetProtection algorithmName="SHA-512" hashValue="nbMKZABik6UAl0JRsAzlPSZj8IltSF9YmIkmbX9SgYP5ZuxahbTAaRNDs16h+Hb5dmVuZ5aHQggvFb0x2r+HdQ==" saltValue="sBOhsxoAxf8oKLE9vYs8rA==" spinCount="100000" sheet="1" objects="1" scenarios="1"/>
  <phoneticPr fontId="4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F251-4D3D-DF4D-8DCF-5854D1BEF8B6}">
  <sheetPr codeName="Sheet31"/>
  <dimension ref="A1:BQ6"/>
  <sheetViews>
    <sheetView zoomScale="120" zoomScaleNormal="120" zoomScalePageLayoutView="120" workbookViewId="0">
      <selection activeCell="A7" sqref="A7:XFD2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59">
        <v>45210</v>
      </c>
      <c r="C2" s="1" t="s">
        <v>128</v>
      </c>
      <c r="D2" s="1" t="s">
        <v>129</v>
      </c>
      <c r="E2" s="239">
        <v>45117</v>
      </c>
      <c r="F2" s="30" t="s">
        <v>130</v>
      </c>
      <c r="G2" s="2" t="s">
        <v>51</v>
      </c>
      <c r="H2" s="146">
        <v>40.136363636363633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3.8727272727272721</v>
      </c>
      <c r="X2" s="146">
        <v>3.1</v>
      </c>
      <c r="Y2" s="146">
        <v>0</v>
      </c>
      <c r="Z2" s="146">
        <v>0</v>
      </c>
      <c r="AA2" s="146">
        <v>0</v>
      </c>
      <c r="AB2" s="146">
        <v>0</v>
      </c>
      <c r="AC2" s="146">
        <v>3.8727272727272721</v>
      </c>
      <c r="AD2" s="146">
        <v>3.1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59">
        <v>45210</v>
      </c>
      <c r="C3" s="1" t="s">
        <v>128</v>
      </c>
      <c r="D3" s="1" t="s">
        <v>129</v>
      </c>
      <c r="E3" s="239">
        <v>45108</v>
      </c>
      <c r="F3" s="30" t="s">
        <v>114</v>
      </c>
      <c r="G3" s="2" t="s">
        <v>115</v>
      </c>
      <c r="H3" s="146">
        <v>41.86363636363636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3.9636363636363634</v>
      </c>
      <c r="X3" s="146">
        <v>3.1818181818181817</v>
      </c>
      <c r="Y3" s="146">
        <v>0</v>
      </c>
      <c r="Z3" s="146">
        <v>0</v>
      </c>
      <c r="AA3" s="146">
        <v>0</v>
      </c>
      <c r="AB3" s="146">
        <v>0</v>
      </c>
      <c r="AC3" s="146">
        <v>3.9636363636363634</v>
      </c>
      <c r="AD3" s="146">
        <v>3.1818181818181817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177</v>
      </c>
    </row>
    <row r="4" spans="1:69" x14ac:dyDescent="0.2">
      <c r="A4" s="2"/>
      <c r="B4" s="259">
        <v>45210</v>
      </c>
      <c r="C4" s="1" t="s">
        <v>128</v>
      </c>
      <c r="D4" s="1" t="s">
        <v>129</v>
      </c>
      <c r="E4" s="239">
        <v>45108</v>
      </c>
      <c r="F4" s="30" t="s">
        <v>119</v>
      </c>
      <c r="G4" s="2" t="s">
        <v>170</v>
      </c>
      <c r="H4" s="146">
        <v>13.818181818181817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2.7818181818181817</v>
      </c>
      <c r="X4" s="146">
        <v>2.2272727272727271</v>
      </c>
      <c r="Y4" s="146">
        <v>0</v>
      </c>
      <c r="Z4" s="146">
        <v>0</v>
      </c>
      <c r="AA4" s="146">
        <v>0</v>
      </c>
      <c r="AB4" s="146">
        <v>0</v>
      </c>
      <c r="AC4" s="146">
        <v>2.7818181818181817</v>
      </c>
      <c r="AD4" s="146">
        <v>2.2272727272727271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176</v>
      </c>
    </row>
    <row r="5" spans="1:69" x14ac:dyDescent="0.2">
      <c r="A5" s="2">
        <v>2</v>
      </c>
      <c r="B5" s="259">
        <v>45210</v>
      </c>
      <c r="C5" s="1" t="s">
        <v>128</v>
      </c>
      <c r="D5" s="1" t="s">
        <v>131</v>
      </c>
      <c r="E5" s="239">
        <v>45117</v>
      </c>
      <c r="F5" s="30" t="s">
        <v>130</v>
      </c>
      <c r="G5" s="2" t="s">
        <v>51</v>
      </c>
      <c r="H5" s="146">
        <v>44.8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4.84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4.84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59">
        <v>45210</v>
      </c>
      <c r="C6" s="1" t="s">
        <v>128</v>
      </c>
      <c r="D6" s="1" t="s">
        <v>124</v>
      </c>
      <c r="E6" s="239">
        <v>45117</v>
      </c>
      <c r="F6" s="30" t="s">
        <v>130</v>
      </c>
      <c r="G6" s="2" t="s">
        <v>51</v>
      </c>
      <c r="H6" s="146">
        <v>70.47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3.51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3.51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z8rpdC+BT47reL7kUTvv3nC1Y4ygvwnfqvxj5SSB8HC9fmVhw1JTDBs2zmgoIY2vofpd1iIeN/ImMtgybU36LA==" saltValue="/IVF9ka0By16FlD3asHjVw==" spinCount="100000" sheet="1" objects="1" scenarios="1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CF3BB-E95B-2D47-9AE3-80EFFB0132F2}">
  <sheetPr codeName="Sheet28"/>
  <dimension ref="A1:BQ6"/>
  <sheetViews>
    <sheetView topLeftCell="M1" zoomScale="120" zoomScaleNormal="120" zoomScalePageLayoutView="120" workbookViewId="0">
      <selection activeCell="A7" sqref="A7:XFD2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47">
        <v>45029</v>
      </c>
      <c r="C2" s="1" t="s">
        <v>128</v>
      </c>
      <c r="D2" s="1" t="s">
        <v>129</v>
      </c>
      <c r="E2" s="239">
        <v>44777</v>
      </c>
      <c r="F2" s="30" t="s">
        <v>130</v>
      </c>
      <c r="G2" s="2" t="s">
        <v>51</v>
      </c>
      <c r="H2" s="146">
        <v>37.5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3.6181818181818177</v>
      </c>
      <c r="X2" s="146">
        <v>2.9</v>
      </c>
      <c r="Y2" s="146">
        <v>0</v>
      </c>
      <c r="Z2" s="146">
        <v>0</v>
      </c>
      <c r="AA2" s="146">
        <v>0</v>
      </c>
      <c r="AB2" s="146">
        <v>0</v>
      </c>
      <c r="AC2" s="146">
        <v>3.6181818181818177</v>
      </c>
      <c r="AD2" s="146">
        <v>2.9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47">
        <v>45029</v>
      </c>
      <c r="C3" s="1" t="s">
        <v>128</v>
      </c>
      <c r="D3" s="1" t="s">
        <v>129</v>
      </c>
      <c r="E3" s="239">
        <v>44927</v>
      </c>
      <c r="F3" s="30" t="s">
        <v>114</v>
      </c>
      <c r="G3" s="2" t="s">
        <v>115</v>
      </c>
      <c r="H3" s="146">
        <v>39.123636363636365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3.709090909090909</v>
      </c>
      <c r="X3" s="146">
        <v>2.9727272727272727</v>
      </c>
      <c r="Y3" s="146">
        <v>0</v>
      </c>
      <c r="Z3" s="146">
        <v>0</v>
      </c>
      <c r="AA3" s="146">
        <v>0</v>
      </c>
      <c r="AB3" s="146">
        <v>0</v>
      </c>
      <c r="AC3" s="146">
        <v>3.709090909090909</v>
      </c>
      <c r="AD3" s="146">
        <v>2.9727272727272727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173</v>
      </c>
    </row>
    <row r="4" spans="1:69" x14ac:dyDescent="0.2">
      <c r="A4" s="2"/>
      <c r="B4" s="247">
        <v>45029</v>
      </c>
      <c r="C4" s="1" t="s">
        <v>128</v>
      </c>
      <c r="D4" s="1" t="s">
        <v>129</v>
      </c>
      <c r="E4" s="239">
        <v>44927</v>
      </c>
      <c r="F4" s="30" t="s">
        <v>119</v>
      </c>
      <c r="G4" s="2" t="s">
        <v>170</v>
      </c>
      <c r="H4" s="146">
        <v>12.918181818181818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2.5999999999999996</v>
      </c>
      <c r="X4" s="146">
        <v>2.0818181818181816</v>
      </c>
      <c r="Y4" s="146">
        <v>0</v>
      </c>
      <c r="Z4" s="146">
        <v>0</v>
      </c>
      <c r="AA4" s="146">
        <v>0</v>
      </c>
      <c r="AB4" s="146">
        <v>0</v>
      </c>
      <c r="AC4" s="146">
        <v>2.5999999999999996</v>
      </c>
      <c r="AD4" s="146">
        <v>2.0818181818181816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174</v>
      </c>
    </row>
    <row r="5" spans="1:69" x14ac:dyDescent="0.2">
      <c r="A5" s="2">
        <v>2</v>
      </c>
      <c r="B5" s="247">
        <v>45029</v>
      </c>
      <c r="C5" s="1" t="s">
        <v>128</v>
      </c>
      <c r="D5" s="1" t="s">
        <v>131</v>
      </c>
      <c r="E5" s="239">
        <v>44777</v>
      </c>
      <c r="F5" s="30" t="s">
        <v>130</v>
      </c>
      <c r="G5" s="2" t="s">
        <v>51</v>
      </c>
      <c r="H5" s="146">
        <v>41.854545454545452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4.5181818181818176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4.5181818181818176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47">
        <v>45029</v>
      </c>
      <c r="C6" s="1" t="s">
        <v>128</v>
      </c>
      <c r="D6" s="1" t="s">
        <v>124</v>
      </c>
      <c r="E6" s="239">
        <v>44777</v>
      </c>
      <c r="F6" s="30" t="s">
        <v>130</v>
      </c>
      <c r="G6" s="2" t="s">
        <v>51</v>
      </c>
      <c r="H6" s="146">
        <v>65.845454545454544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3.2818181818181813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3.2818181818181813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NtAHn3N5gZaLOryT7h+Oci+ibbwpAyC39jnNM2obFlpOigc25uvDNp1eabPEHKU0BYQiI4cADm0/eiev6zbSWQ==" saltValue="COZ+5pUV887R4EHoIIhYlA==" spinCount="100000" sheet="1" objects="1" scenarios="1"/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7211-79A1-A94E-AB50-42CA46BF0BCF}">
  <sheetPr codeName="Sheet29"/>
  <dimension ref="A1:BQ6"/>
  <sheetViews>
    <sheetView zoomScale="120" zoomScaleNormal="120" zoomScalePageLayoutView="120" workbookViewId="0">
      <selection activeCell="A7" sqref="A7:XFD2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59">
        <v>44847</v>
      </c>
      <c r="C2" s="1" t="s">
        <v>128</v>
      </c>
      <c r="D2" s="1" t="s">
        <v>129</v>
      </c>
      <c r="E2" s="239">
        <v>44777</v>
      </c>
      <c r="F2" s="30" t="s">
        <v>130</v>
      </c>
      <c r="G2" s="2" t="s">
        <v>51</v>
      </c>
      <c r="H2" s="146">
        <v>37.5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3.6181818181818177</v>
      </c>
      <c r="X2" s="146">
        <v>2.9</v>
      </c>
      <c r="Y2" s="146">
        <v>0</v>
      </c>
      <c r="Z2" s="146">
        <v>0</v>
      </c>
      <c r="AA2" s="146">
        <v>0</v>
      </c>
      <c r="AB2" s="146">
        <v>0</v>
      </c>
      <c r="AC2" s="146">
        <v>3.6181818181818177</v>
      </c>
      <c r="AD2" s="146">
        <v>2.9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59">
        <v>44847</v>
      </c>
      <c r="C3" s="1" t="s">
        <v>128</v>
      </c>
      <c r="D3" s="1" t="s">
        <v>129</v>
      </c>
      <c r="E3" s="239">
        <v>44824</v>
      </c>
      <c r="F3" s="30" t="s">
        <v>114</v>
      </c>
      <c r="G3" s="2" t="s">
        <v>115</v>
      </c>
      <c r="H3" s="146">
        <v>39.123636363636365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3.709090909090909</v>
      </c>
      <c r="X3" s="146">
        <v>2.9727272727272727</v>
      </c>
      <c r="Y3" s="146">
        <v>0</v>
      </c>
      <c r="Z3" s="146">
        <v>0</v>
      </c>
      <c r="AA3" s="146">
        <v>0</v>
      </c>
      <c r="AB3" s="146">
        <v>0</v>
      </c>
      <c r="AC3" s="146">
        <v>3.709090909090909</v>
      </c>
      <c r="AD3" s="146">
        <v>2.9727272727272727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172</v>
      </c>
    </row>
    <row r="4" spans="1:69" x14ac:dyDescent="0.2">
      <c r="A4" s="2"/>
      <c r="B4" s="259">
        <v>44847</v>
      </c>
      <c r="C4" s="1" t="s">
        <v>128</v>
      </c>
      <c r="D4" s="1" t="s">
        <v>129</v>
      </c>
      <c r="E4" s="1">
        <v>44743</v>
      </c>
      <c r="F4" s="30" t="s">
        <v>119</v>
      </c>
      <c r="G4" s="2" t="s">
        <v>170</v>
      </c>
      <c r="H4" s="146">
        <v>12.918181818181818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2.5999999999999996</v>
      </c>
      <c r="X4" s="146">
        <v>2.0818181818181816</v>
      </c>
      <c r="Y4" s="146">
        <v>0</v>
      </c>
      <c r="Z4" s="146">
        <v>0</v>
      </c>
      <c r="AA4" s="146">
        <v>0</v>
      </c>
      <c r="AB4" s="146">
        <v>0</v>
      </c>
      <c r="AC4" s="146">
        <v>2.5999999999999996</v>
      </c>
      <c r="AD4" s="146">
        <v>2.0818181818181816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171</v>
      </c>
    </row>
    <row r="5" spans="1:69" x14ac:dyDescent="0.2">
      <c r="A5" s="2">
        <v>2</v>
      </c>
      <c r="B5" s="259">
        <v>44847</v>
      </c>
      <c r="C5" s="1" t="s">
        <v>128</v>
      </c>
      <c r="D5" s="1" t="s">
        <v>131</v>
      </c>
      <c r="E5" s="239">
        <v>44777</v>
      </c>
      <c r="F5" s="30" t="s">
        <v>130</v>
      </c>
      <c r="G5" s="2" t="s">
        <v>51</v>
      </c>
      <c r="H5" s="146">
        <v>41.854545454545452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4.5181818181818176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4.5181818181818176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s="147" t="s">
        <v>165</v>
      </c>
    </row>
    <row r="6" spans="1:69" x14ac:dyDescent="0.2">
      <c r="A6" s="2">
        <v>3</v>
      </c>
      <c r="B6" s="259">
        <v>44847</v>
      </c>
      <c r="C6" s="1" t="s">
        <v>128</v>
      </c>
      <c r="D6" s="1" t="s">
        <v>124</v>
      </c>
      <c r="E6" s="239">
        <v>44777</v>
      </c>
      <c r="F6" s="30" t="s">
        <v>130</v>
      </c>
      <c r="G6" s="2" t="s">
        <v>51</v>
      </c>
      <c r="H6" s="146">
        <v>65.845454545454544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3.2818181818181813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3.2818181818181813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s="147" t="s">
        <v>165</v>
      </c>
    </row>
  </sheetData>
  <sheetProtection algorithmName="SHA-512" hashValue="yticSejUQWHr/G5uyLuILANPPS/UOfWjyKzVmemHAobWIkDo5AWWjCPtZasNlHZyp6cvbc9TFkEHY32yZpICTg==" saltValue="ZJQW1m8HT6lupK930+xHVA==" spinCount="100000" sheet="1" objects="1" scenarios="1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00EAB-AA75-0347-86BB-52704D651DF7}">
  <sheetPr codeName="Sheet30">
    <tabColor theme="8" tint="0.59999389629810485"/>
  </sheetPr>
  <dimension ref="A1:AX55"/>
  <sheetViews>
    <sheetView tabSelected="1" workbookViewId="0">
      <selection activeCell="B22" sqref="B22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69" width="12.5" customWidth="1"/>
  </cols>
  <sheetData>
    <row r="1" spans="1:50" x14ac:dyDescent="0.2">
      <c r="A1" s="269" t="s">
        <v>21</v>
      </c>
      <c r="B1" s="269"/>
      <c r="C1" s="269"/>
      <c r="D1" s="269"/>
      <c r="E1" s="270"/>
      <c r="F1" s="270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</row>
    <row r="2" spans="1:50" x14ac:dyDescent="0.2">
      <c r="A2" s="271" t="s">
        <v>80</v>
      </c>
      <c r="B2" s="269"/>
      <c r="C2" s="269"/>
      <c r="D2" s="269"/>
      <c r="E2" s="270"/>
      <c r="F2" s="270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</row>
    <row r="3" spans="1:50" ht="16" thickBot="1" x14ac:dyDescent="0.25">
      <c r="A3" s="269"/>
      <c r="B3" s="272"/>
      <c r="C3" s="269"/>
      <c r="D3" s="269"/>
      <c r="E3" s="270"/>
      <c r="F3" s="270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</row>
    <row r="4" spans="1:50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1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</row>
    <row r="5" spans="1:50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64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</row>
    <row r="6" spans="1:50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64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</row>
    <row r="7" spans="1:50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264" t="s">
        <v>20</v>
      </c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</row>
    <row r="8" spans="1:50" ht="20" customHeight="1" x14ac:dyDescent="0.2">
      <c r="A8" s="277" t="str">
        <f>'WA Oct 2023'!D2</f>
        <v>South West</v>
      </c>
      <c r="B8" s="63" t="str">
        <f>'WA Oct 2023'!F2</f>
        <v>Alinta Energy</v>
      </c>
      <c r="C8" s="119" t="str">
        <f>'WA Oct 2023'!G2</f>
        <v>Business</v>
      </c>
      <c r="D8" s="113">
        <f>365*'WA Oct 2023'!H2/100</f>
        <v>146.49772727272727</v>
      </c>
      <c r="E8" s="183">
        <f>IF('WA Oct 2023'!AQ2=3,0.5,IF('WA Oct 2023'!AQ2=2,0.33,0))</f>
        <v>0.5</v>
      </c>
      <c r="F8" s="183">
        <f>1-E8</f>
        <v>0.5</v>
      </c>
      <c r="G8" s="113">
        <f>IF('WA Oct 2023'!K2="",($C$5*E8/'WA Oct 2023'!AQ2*'WA Oct 2023'!W2/100)*'WA Oct 2023'!AQ2,IF($C$5*E8/'WA Oct 2023'!AQ2&gt;='WA Oct 2023'!L2,('WA Oct 2023'!L2*'WA Oct 2023'!W2/100)*'WA Oct 2023'!AQ2,($C$5*E8/'WA Oct 2023'!AQ2*'WA Oct 2023'!W2/100)*'WA Oct 2023'!AQ2))</f>
        <v>1936.363636363636</v>
      </c>
      <c r="H8" s="113">
        <f>IF(AND('WA Oct 2023'!P2&gt;0,'WA Oct 2023'!O2&gt;0),IF(($C$5*E8/'WA Oct 2023'!AQ2&lt;SUM('WA Oct 2023'!L2:P2)),(0),($C$5*E8/'WA Oct 2023'!AQ2-SUM('WA Oct 2023'!L2:P2))*'WA Oct 2023'!AB2/100)* 'WA Oct 2023'!AQ2,IF(AND('WA Oct 2023'!O2&gt;0,'WA Oct 2023'!P2=""),IF(($C$5*E8/'WA Oct 2023'!AQ2&lt; SUM('WA Oct 2023'!L2:O2)),(0),($C$5*E8/'WA Oct 2023'!AQ2-SUM('WA Oct 2023'!L2:O2))*'WA Oct 2023'!AA2/100)* 'WA Oct 2023'!AQ2,IF(AND('WA Oct 2023'!N2&gt;0,'WA Oct 2023'!O2=""),IF(($C$5*E8/'WA Oct 2023'!AQ2&lt; SUM('WA Oct 2023'!L2:N2)),(0),($C$5*E8/'WA Oct 2023'!AQ2-SUM('WA Oct 2023'!L2:N2))*'WA Oct 2023'!Z2/100)* 'WA Oct 2023'!AQ2,IF(AND('WA Oct 2023'!M2&gt;0,'WA Oct 2023'!N2=""),IF(($C$5*E8/'WA Oct 2023'!AQ2&lt;'WA Oct 2023'!M2+'WA Oct 2023'!L2),(0),(($C$5*E8/'WA Oct 2023'!AQ2-('WA Oct 2023'!M2+'WA Oct 2023'!L2))*'WA Oct 2023'!Y2/100))*'WA Oct 2023'!AQ2,IF(AND('WA Oct 2023'!L2&gt;0,'WA Oct 2023'!M2=""&gt;0),IF(($C$5*E8/'WA Oct 2023'!AQ2&lt;'WA Oct 2023'!L2),(0),($C$5*E8/'WA Oct 2023'!AQ2-'WA Oct 2023'!L2)*'WA Oct 2023'!X2/100)*'WA Oct 2023'!AQ2,0)))))</f>
        <v>0</v>
      </c>
      <c r="I8" s="113">
        <f>IF('WA Oct 2023'!K2="",($C$5*F8/'WA Oct 2023'!AR2*'WA Oct 2023'!AC2/100)*'WA Oct 2023'!AR2,IF($C$5*F8/'WA Oct 2023'!AR2&gt;='WA Oct 2023'!L2,('WA Oct 2023'!L2*'WA Oct 2023'!AC2/100)*'WA Oct 2023'!AR2,($C$5*F8/'WA Oct 2023'!AR2*'WA Oct 2023'!AC2/100)*'WA Oct 2023'!AR2))</f>
        <v>1936.363636363636</v>
      </c>
      <c r="J8" s="113">
        <f>IF(AND('WA Oct 2023'!P2&gt;0,'WA Oct 2023'!O2&gt;0),IF(($C$5*F8/'WA Oct 2023'!AR2&lt;SUM('WA Oct 2023'!L2:P2)),(0),($C$5*F8/'WA Oct 2023'!AR2-SUM('WA Oct 2023'!L2:P2))*'WA Oct 2023'!AB2/100)* 'WA Oct 2023'!AR2,IF(AND('WA Oct 2023'!O2&gt;0,'WA Oct 2023'!P2=""),IF(($C$5*F8/'WA Oct 2023'!AR2&lt; SUM('WA Oct 2023'!L2:O2)),(0),($C$5*F8/'WA Oct 2023'!AR2-SUM('WA Oct 2023'!L2:O2))*'WA Oct 2023'!AG2/100)* 'WA Oct 2023'!AR2,IF(AND('WA Oct 2023'!N2&gt;0,'WA Oct 2023'!O2=""),IF(($C$5*F8/'WA Oct 2023'!AR2&lt; SUM('WA Oct 2023'!L2:N2)),(0),($C$5*F8/'WA Oct 2023'!AR2-SUM('WA Oct 2023'!L2:N2))*'WA Oct 2023'!AF2/100)* 'WA Oct 2023'!AR2,IF(AND('WA Oct 2023'!M2&gt;0,'WA Oct 2023'!N2=""),IF(($C$5*F8/'WA Oct 2023'!AR2&lt;'WA Oct 2023'!M2+'WA Oct 2023'!L2),(0),(($C$5*F8/'WA Oct 2023'!AR2-('WA Oct 2023'!M2+'WA Oct 2023'!L2))*'WA Oct 2023'!AE2/100))*'WA Oct 2023'!AR2,IF(AND('WA Oct 2023'!L2&gt;0,'WA Oct 2023'!M2=""&gt;0),IF(($C$5*F8/'WA Oct 2023'!AR2&lt;'WA Oct 2023'!L2),(0),($C$5*F8/'WA Oct 2023'!AR2-'WA Oct 2023'!L2)*'WA Oct 2023'!AD2/100)*'WA Oct 2023'!AR2,0)))))</f>
        <v>0</v>
      </c>
      <c r="K8" s="162">
        <f>SUM(G8:J8)</f>
        <v>3872.7272727272721</v>
      </c>
      <c r="L8" s="187">
        <f>K8+D8</f>
        <v>4019.2249999999995</v>
      </c>
      <c r="M8" s="122">
        <f>L8*1.1</f>
        <v>4421.1475</v>
      </c>
      <c r="N8" s="116">
        <f>'WA Oct 2023'!AT2</f>
        <v>0</v>
      </c>
      <c r="O8" s="116">
        <f>'WA Oct 2023'!AU2</f>
        <v>0</v>
      </c>
      <c r="P8" s="116">
        <f>'WA Oct 2023'!AV2</f>
        <v>0</v>
      </c>
      <c r="Q8" s="116">
        <f>'WA Oct 2023'!AW2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4019.2249999999995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4019.2249999999995</v>
      </c>
      <c r="V8" s="115">
        <f t="shared" ref="V8:W12" si="1">T8*1.1</f>
        <v>4421.1475</v>
      </c>
      <c r="W8" s="265">
        <f t="shared" si="1"/>
        <v>4421.1475</v>
      </c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</row>
    <row r="9" spans="1:50" ht="20" customHeight="1" x14ac:dyDescent="0.2">
      <c r="A9" s="278"/>
      <c r="B9" s="63" t="str">
        <f>'WA Oct 2023'!F3</f>
        <v>AGL</v>
      </c>
      <c r="C9" s="119" t="str">
        <f>'WA Oct 2023'!G3</f>
        <v>Business Savers</v>
      </c>
      <c r="D9" s="120">
        <f>365*'WA Oct 2023'!H3/100</f>
        <v>152.80227272727271</v>
      </c>
      <c r="E9" s="184">
        <f>IF('WA Oct 2023'!AQ3=3,0.5,IF('WA Oct 2023'!AQ3=2,0.33,0))</f>
        <v>0.5</v>
      </c>
      <c r="F9" s="184">
        <f t="shared" ref="F9:F12" si="2">1-E9</f>
        <v>0.5</v>
      </c>
      <c r="G9" s="120">
        <f>IF('WA Oct 2023'!K3="",($C$5*E9/'WA Oct 2023'!AQ3*'WA Oct 2023'!W3/100)*'WA Oct 2023'!AQ3,IF($C$5*E9/'WA Oct 2023'!AQ3&gt;='WA Oct 2023'!L3,('WA Oct 2023'!L3*'WA Oct 2023'!W3/100)*'WA Oct 2023'!AQ3,($C$5*E9/'WA Oct 2023'!AQ3*'WA Oct 2023'!W3/100)*'WA Oct 2023'!AQ3))</f>
        <v>1981.818181818182</v>
      </c>
      <c r="H9" s="120">
        <f>IF(AND('WA Oct 2023'!P3&gt;0,'WA Oct 2023'!O3&gt;0),IF(($C$5*E9/'WA Oct 2023'!AQ3&lt;SUM('WA Oct 2023'!L3:P3)),(0),($C$5*E9/'WA Oct 2023'!AQ3-SUM('WA Oct 2023'!L3:P3))*'WA Oct 2023'!AB3/100)* 'WA Oct 2023'!AQ3,IF(AND('WA Oct 2023'!O3&gt;0,'WA Oct 2023'!P3=""),IF(($C$5*E9/'WA Oct 2023'!AQ3&lt; SUM('WA Oct 2023'!L3:O3)),(0),($C$5*E9/'WA Oct 2023'!AQ3-SUM('WA Oct 2023'!L3:O3))*'WA Oct 2023'!AA3/100)* 'WA Oct 2023'!AQ3,IF(AND('WA Oct 2023'!N3&gt;0,'WA Oct 2023'!O3=""),IF(($C$5*E9/'WA Oct 2023'!AQ3&lt; SUM('WA Oct 2023'!L3:N3)),(0),($C$5*E9/'WA Oct 2023'!AQ3-SUM('WA Oct 2023'!L3:N3))*'WA Oct 2023'!Z3/100)* 'WA Oct 2023'!AQ3,IF(AND('WA Oct 2023'!M3&gt;0,'WA Oct 2023'!N3=""),IF(($C$5*E9/'WA Oct 2023'!AQ3&lt;'WA Oct 2023'!M3+'WA Oct 2023'!L3),(0),(($C$5*E9/'WA Oct 2023'!AQ3-('WA Oct 2023'!M3+'WA Oct 2023'!L3))*'WA Oct 2023'!Y3/100))*'WA Oct 2023'!AQ3,IF(AND('WA Oct 2023'!L3&gt;0,'WA Oct 2023'!M3=""&gt;0),IF(($C$5*E9/'WA Oct 2023'!AQ3&lt;'WA Oct 2023'!L3),(0),($C$5*E9/'WA Oct 2023'!AQ3-'WA Oct 2023'!L3)*'WA Oct 2023'!X3/100)*'WA Oct 2023'!AQ3,0)))))</f>
        <v>0</v>
      </c>
      <c r="I9" s="120">
        <f>IF('WA Oct 2023'!K3="",($C$5*F9/'WA Oct 2023'!AR3*'WA Oct 2023'!AC3/100)*'WA Oct 2023'!AR3,IF($C$5*F9/'WA Oct 2023'!AR3&gt;='WA Oct 2023'!L3,('WA Oct 2023'!L3*'WA Oct 2023'!AC3/100)*'WA Oct 2023'!AR3,($C$5*F9/'WA Oct 2023'!AR3*'WA Oct 2023'!AC3/100)*'WA Oct 2023'!AR3))</f>
        <v>1981.818181818182</v>
      </c>
      <c r="J9" s="120">
        <f>IF(AND('WA Oct 2023'!P3&gt;0,'WA Oct 2023'!O3&gt;0),IF(($C$5*F9/'WA Oct 2023'!AR3&lt;SUM('WA Oct 2023'!L3:P3)),(0),($C$5*F9/'WA Oct 2023'!AR3-SUM('WA Oct 2023'!L3:P3))*'WA Oct 2023'!AB3/100)* 'WA Oct 2023'!AR3,IF(AND('WA Oct 2023'!O3&gt;0,'WA Oct 2023'!P3=""),IF(($C$5*F9/'WA Oct 2023'!AR3&lt; SUM('WA Oct 2023'!L3:O3)),(0),($C$5*F9/'WA Oct 2023'!AR3-SUM('WA Oct 2023'!L3:O3))*'WA Oct 2023'!AG3/100)* 'WA Oct 2023'!AR3,IF(AND('WA Oct 2023'!N3&gt;0,'WA Oct 2023'!O3=""),IF(($C$5*F9/'WA Oct 2023'!AR3&lt; SUM('WA Oct 2023'!L3:N3)),(0),($C$5*F9/'WA Oct 2023'!AR3-SUM('WA Oct 2023'!L3:N3))*'WA Oct 2023'!AF3/100)* 'WA Oct 2023'!AR3,IF(AND('WA Oct 2023'!M3&gt;0,'WA Oct 2023'!N3=""),IF(($C$5*F9/'WA Oct 2023'!AR3&lt;'WA Oct 2023'!M3+'WA Oct 2023'!L3),(0),(($C$5*F9/'WA Oct 2023'!AR3-('WA Oct 2023'!M3+'WA Oct 2023'!L3))*'WA Oct 2023'!AE3/100))*'WA Oct 2023'!AR3,IF(AND('WA Oct 2023'!L3&gt;0,'WA Oct 2023'!M3=""&gt;0),IF(($C$5*F9/'WA Oct 2023'!AR3&lt;'WA Oct 2023'!L3),(0),($C$5*F9/'WA Oct 2023'!AR3-'WA Oct 2023'!L3)*'WA Oct 2023'!AD3/100)*'WA Oct 2023'!AR3,0)))))</f>
        <v>0</v>
      </c>
      <c r="K9" s="162">
        <f t="shared" ref="K9:K12" si="3">SUM(G9:J9)</f>
        <v>3963.636363636364</v>
      </c>
      <c r="L9" s="187">
        <f t="shared" ref="L9:L12" si="4">K9+D9</f>
        <v>4116.4386363636368</v>
      </c>
      <c r="M9" s="122">
        <f t="shared" ref="M9:M12" si="5">L9*1.1</f>
        <v>4528.0825000000004</v>
      </c>
      <c r="N9" s="123">
        <f>'WA Oct 2023'!AT3</f>
        <v>0</v>
      </c>
      <c r="O9" s="123">
        <f>'WA Oct 2023'!AU3</f>
        <v>45</v>
      </c>
      <c r="P9" s="123">
        <f>'WA Oct 2023'!AV3</f>
        <v>0</v>
      </c>
      <c r="Q9" s="123">
        <f>'WA Oct 2023'!AW3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2332.8022727272728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2332.8022727272728</v>
      </c>
      <c r="V9" s="122">
        <f t="shared" si="1"/>
        <v>2566.0825000000004</v>
      </c>
      <c r="W9" s="266">
        <f t="shared" si="1"/>
        <v>2566.0825000000004</v>
      </c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</row>
    <row r="10" spans="1:50" ht="20" customHeight="1" thickBot="1" x14ac:dyDescent="0.25">
      <c r="A10" s="279"/>
      <c r="B10" s="65" t="str">
        <f>'WA Oct 2023'!F4</f>
        <v>Origin</v>
      </c>
      <c r="C10" s="65" t="str">
        <f>'WA Oct 2023'!G4</f>
        <v>Go Variable</v>
      </c>
      <c r="D10" s="95">
        <f>365*'WA Oct 2023'!H4/100</f>
        <v>50.43636363636363</v>
      </c>
      <c r="E10" s="185">
        <f>IF('WA Oct 2023'!AQ4=3,0.5,IF('WA Oct 2023'!AQ4=2,0.33,0))</f>
        <v>0.5</v>
      </c>
      <c r="F10" s="185">
        <f t="shared" si="2"/>
        <v>0.5</v>
      </c>
      <c r="G10" s="95">
        <f>IF('WA Oct 2023'!K4="",($C$5*E10/'WA Oct 2023'!AQ4*'WA Oct 2023'!W4/100)*'WA Oct 2023'!AQ4,IF($C$5*E10/'WA Oct 2023'!AQ4&gt;='WA Oct 2023'!L4,('WA Oct 2023'!L4*'WA Oct 2023'!W4/100)*'WA Oct 2023'!AQ4,($C$5*E10/'WA Oct 2023'!AQ4*'WA Oct 2023'!W4/100)*'WA Oct 2023'!AQ4))</f>
        <v>1390.909090909091</v>
      </c>
      <c r="H10" s="95">
        <f>IF(AND('WA Oct 2023'!P4&gt;0,'WA Oct 2023'!O4&gt;0),IF(($C$5*E10/'WA Oct 2023'!AQ4&lt;SUM('WA Oct 2023'!L4:P4)),(0),($C$5*E10/'WA Oct 2023'!AQ4-SUM('WA Oct 2023'!L4:P4))*'WA Oct 2023'!AB4/100)* 'WA Oct 2023'!AQ4,IF(AND('WA Oct 2023'!O4&gt;0,'WA Oct 2023'!P4=""),IF(($C$5*E10/'WA Oct 2023'!AQ4&lt; SUM('WA Oct 2023'!L4:O4)),(0),($C$5*E10/'WA Oct 2023'!AQ4-SUM('WA Oct 2023'!L4:O4))*'WA Oct 2023'!AA4/100)* 'WA Oct 2023'!AQ4,IF(AND('WA Oct 2023'!N4&gt;0,'WA Oct 2023'!O4=""),IF(($C$5*E10/'WA Oct 2023'!AQ4&lt; SUM('WA Oct 2023'!L4:N4)),(0),($C$5*E10/'WA Oct 2023'!AQ4-SUM('WA Oct 2023'!L4:N4))*'WA Oct 2023'!Z4/100)* 'WA Oct 2023'!AQ4,IF(AND('WA Oct 2023'!M4&gt;0,'WA Oct 2023'!N4=""),IF(($C$5*E10/'WA Oct 2023'!AQ4&lt;'WA Oct 2023'!M4+'WA Oct 2023'!L4),(0),(($C$5*E10/'WA Oct 2023'!AQ4-('WA Oct 2023'!M4+'WA Oct 2023'!L4))*'WA Oct 2023'!Y4/100))*'WA Oct 2023'!AQ4,IF(AND('WA Oct 2023'!L4&gt;0,'WA Oct 2023'!M4=""&gt;0),IF(($C$5*E10/'WA Oct 2023'!AQ4&lt;'WA Oct 2023'!L4),(0),($C$5*E10/'WA Oct 2023'!AQ4-'WA Oct 2023'!L4)*'WA Oct 2023'!X4/100)*'WA Oct 2023'!AQ4,0)))))</f>
        <v>0</v>
      </c>
      <c r="I10" s="95">
        <f>IF('WA Oct 2023'!K4="",($C$5*F10/'WA Oct 2023'!AR4*'WA Oct 2023'!AC4/100)*'WA Oct 2023'!AR4,IF($C$5*F10/'WA Oct 2023'!AR4&gt;='WA Oct 2023'!L4,('WA Oct 2023'!L4*'WA Oct 2023'!AC4/100)*'WA Oct 2023'!AR4,($C$5*F10/'WA Oct 2023'!AR4*'WA Oct 2023'!AC4/100)*'WA Oct 2023'!AR4))</f>
        <v>1390.909090909091</v>
      </c>
      <c r="J10" s="95">
        <f>IF(AND('WA Oct 2023'!P4&gt;0,'WA Oct 2023'!O4&gt;0),IF(($C$5*F10/'WA Oct 2023'!AR4&lt;SUM('WA Oct 2023'!L4:P4)),(0),($C$5*F10/'WA Oct 2023'!AR4-SUM('WA Oct 2023'!L4:P4))*'WA Oct 2023'!AB4/100)* 'WA Oct 2023'!AR4,IF(AND('WA Oct 2023'!O4&gt;0,'WA Oct 2023'!P4=""),IF(($C$5*F10/'WA Oct 2023'!AR4&lt; SUM('WA Oct 2023'!L4:O4)),(0),($C$5*F10/'WA Oct 2023'!AR4-SUM('WA Oct 2023'!L4:O4))*'WA Oct 2023'!AG4/100)* 'WA Oct 2023'!AR4,IF(AND('WA Oct 2023'!N4&gt;0,'WA Oct 2023'!O4=""),IF(($C$5*F10/'WA Oct 2023'!AR4&lt; SUM('WA Oct 2023'!L4:N4)),(0),($C$5*F10/'WA Oct 2023'!AR4-SUM('WA Oct 2023'!L4:N4))*'WA Oct 2023'!AF4/100)* 'WA Oct 2023'!AR4,IF(AND('WA Oct 2023'!M4&gt;0,'WA Oct 2023'!N4=""),IF(($C$5*F10/'WA Oct 2023'!AR4&lt;'WA Oct 2023'!M4+'WA Oct 2023'!L4),(0),(($C$5*F10/'WA Oct 2023'!AR4-('WA Oct 2023'!M4+'WA Oct 2023'!L4))*'WA Oct 2023'!AE4/100))*'WA Oct 2023'!AR4,IF(AND('WA Oct 2023'!L4&gt;0,'WA Oct 2023'!M4=""&gt;0),IF(($C$5*F10/'WA Oct 2023'!AR4&lt;'WA Oct 2023'!L4),(0),($C$5*F10/'WA Oct 2023'!AR4-'WA Oct 2023'!L4)*'WA Oct 2023'!AD4/100)*'WA Oct 2023'!AR4,0)))))</f>
        <v>0</v>
      </c>
      <c r="K10" s="163">
        <f t="shared" si="3"/>
        <v>2781.818181818182</v>
      </c>
      <c r="L10" s="188">
        <f t="shared" si="4"/>
        <v>2832.2545454545457</v>
      </c>
      <c r="M10" s="97">
        <f t="shared" si="5"/>
        <v>3115.4800000000005</v>
      </c>
      <c r="N10" s="98">
        <f>'WA Oct 2023'!AT4</f>
        <v>0</v>
      </c>
      <c r="O10" s="98">
        <f>'WA Oct 2023'!AU4</f>
        <v>0</v>
      </c>
      <c r="P10" s="98">
        <f>'WA Oct 2023'!AV4</f>
        <v>0</v>
      </c>
      <c r="Q10" s="98">
        <f>'WA Oct 2023'!AW4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2832.2545454545457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2832.2545454545457</v>
      </c>
      <c r="V10" s="97">
        <f t="shared" si="1"/>
        <v>3115.4800000000005</v>
      </c>
      <c r="W10" s="267">
        <f t="shared" si="1"/>
        <v>3115.4800000000005</v>
      </c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</row>
    <row r="11" spans="1:50" ht="20" customHeight="1" thickTop="1" thickBot="1" x14ac:dyDescent="0.25">
      <c r="A11" s="196" t="str">
        <f>'WA Oct 2023'!D5</f>
        <v>Albany</v>
      </c>
      <c r="B11" s="65" t="str">
        <f>'WA Oct 2023'!F5</f>
        <v>Alinta Energy</v>
      </c>
      <c r="C11" s="65" t="str">
        <f>'WA Oct 2023'!G5</f>
        <v>Business</v>
      </c>
      <c r="D11" s="95">
        <f>365*'WA Oct 2023'!H5/100</f>
        <v>163.51999999999998</v>
      </c>
      <c r="E11" s="185">
        <f>IF('WA Oct 2023'!AQ5=3,0.5,IF('WA Oct 2023'!AQ5=2,0.33,0))</f>
        <v>0.5</v>
      </c>
      <c r="F11" s="185">
        <f t="shared" si="2"/>
        <v>0.5</v>
      </c>
      <c r="G11" s="96">
        <f>IF('WA Oct 2023'!K5="",($C$5*E11/'WA Oct 2023'!AQ5*'WA Oct 2023'!W5/100)*'WA Oct 2023'!AQ5,IF($C$5*E11/'WA Oct 2023'!AQ5&gt;='WA Oct 2023'!L5,('WA Oct 2023'!L5*'WA Oct 2023'!W5/100)*'WA Oct 2023'!AQ5,($C$5*E11/'WA Oct 2023'!AQ5*'WA Oct 2023'!W5/100)*'WA Oct 2023'!AQ5))</f>
        <v>2420</v>
      </c>
      <c r="H11" s="96">
        <f>IF(AND('WA Oct 2023'!P5&gt;0,'WA Oct 2023'!O5&gt;0),IF(($C$5*E11/'WA Oct 2023'!AQ5&lt;SUM('WA Oct 2023'!L5:P5)),(0),($C$5*E11/'WA Oct 2023'!AQ5-SUM('WA Oct 2023'!L5:P5))*'WA Oct 2023'!AB5/100)* 'WA Oct 2023'!AQ5,IF(AND('WA Oct 2023'!O5&gt;0,'WA Oct 2023'!P5=""),IF(($C$5*E11/'WA Oct 2023'!AQ5&lt; SUM('WA Oct 2023'!L5:O5)),(0),($C$5*E11/'WA Oct 2023'!AQ5-SUM('WA Oct 2023'!L5:O5))*'WA Oct 2023'!AA5/100)* 'WA Oct 2023'!AQ5,IF(AND('WA Oct 2023'!N5&gt;0,'WA Oct 2023'!O5=""),IF(($C$5*E11/'WA Oct 2023'!AQ5&lt; SUM('WA Oct 2023'!L5:N5)),(0),($C$5*E11/'WA Oct 2023'!AQ5-SUM('WA Oct 2023'!L5:N5))*'WA Oct 2023'!Z5/100)* 'WA Oct 2023'!AQ5,IF(AND('WA Oct 2023'!M5&gt;0,'WA Oct 2023'!N5=""),IF(($C$5*E11/'WA Oct 2023'!AQ5&lt;'WA Oct 2023'!M5+'WA Oct 2023'!L5),(0),(($C$5*E11/'WA Oct 2023'!AQ5-('WA Oct 2023'!M5+'WA Oct 2023'!L5))*'WA Oct 2023'!Y5/100))*'WA Oct 2023'!AQ5,IF(AND('WA Oct 2023'!L5&gt;0,'WA Oct 2023'!M5=""&gt;0),IF(($C$5*E11/'WA Oct 2023'!AQ5&lt;'WA Oct 2023'!L5),(0),($C$5*E11/'WA Oct 2023'!AQ5-'WA Oct 2023'!L5)*'WA Oct 2023'!X5/100)*'WA Oct 2023'!AQ5,0)))))</f>
        <v>0</v>
      </c>
      <c r="I11" s="96">
        <f>IF('WA Oct 2023'!K5="",($C$5*F11/'WA Oct 2023'!AR5*'WA Oct 2023'!AC5/100)*'WA Oct 2023'!AR5,IF($C$5*F11/'WA Oct 2023'!AR5&gt;='WA Oct 2023'!L5,('WA Oct 2023'!L5*'WA Oct 2023'!AC5/100)*'WA Oct 2023'!AR5,($C$5*F11/'WA Oct 2023'!AR5*'WA Oct 2023'!AC5/100)*'WA Oct 2023'!AR5))</f>
        <v>2420</v>
      </c>
      <c r="J11" s="96">
        <f>IF(AND('WA Oct 2023'!P5&gt;0,'WA Oct 2023'!O5&gt;0),IF(($C$5*F11/'WA Oct 2023'!AR5&lt;SUM('WA Oct 2023'!L5:P5)),(0),($C$5*F11/'WA Oct 2023'!AR5-SUM('WA Oct 2023'!L5:P5))*'WA Oct 2023'!AB5/100)* 'WA Oct 2023'!AR5,IF(AND('WA Oct 2023'!O5&gt;0,'WA Oct 2023'!P5=""),IF(($C$5*F11/'WA Oct 2023'!AR5&lt; SUM('WA Oct 2023'!L5:O5)),(0),($C$5*F11/'WA Oct 2023'!AR5-SUM('WA Oct 2023'!L5:O5))*'WA Oct 2023'!AG5/100)* 'WA Oct 2023'!AR5,IF(AND('WA Oct 2023'!N5&gt;0,'WA Oct 2023'!O5=""),IF(($C$5*F11/'WA Oct 2023'!AR5&lt; SUM('WA Oct 2023'!L5:N5)),(0),($C$5*F11/'WA Oct 2023'!AR5-SUM('WA Oct 2023'!L5:N5))*'WA Oct 2023'!AF5/100)* 'WA Oct 2023'!AR5,IF(AND('WA Oct 2023'!M5&gt;0,'WA Oct 2023'!N5=""),IF(($C$5*F11/'WA Oct 2023'!AR5&lt;'WA Oct 2023'!M5+'WA Oct 2023'!L5),(0),(($C$5*F11/'WA Oct 2023'!AR5-('WA Oct 2023'!M5+'WA Oct 2023'!L5))*'WA Oct 2023'!AE5/100))*'WA Oct 2023'!AR5,IF(AND('WA Oct 2023'!L5&gt;0,'WA Oct 2023'!M5=""&gt;0),IF(($C$5*F11/'WA Oct 2023'!AR5&lt;'WA Oct 2023'!L5),(0),($C$5*F11/'WA Oct 2023'!AR5-'WA Oct 2023'!L5)*'WA Oct 2023'!AD5/100)*'WA Oct 2023'!AR5,0)))))</f>
        <v>0</v>
      </c>
      <c r="K11" s="163">
        <f t="shared" si="3"/>
        <v>4840</v>
      </c>
      <c r="L11" s="188">
        <f t="shared" si="4"/>
        <v>5003.5200000000004</v>
      </c>
      <c r="M11" s="164">
        <f t="shared" si="5"/>
        <v>5503.8720000000012</v>
      </c>
      <c r="N11" s="98">
        <f>'WA Oct 2023'!AT5</f>
        <v>0</v>
      </c>
      <c r="O11" s="98">
        <f>'WA Oct 2023'!AU5</f>
        <v>0</v>
      </c>
      <c r="P11" s="98">
        <f>'WA Oct 2023'!AV5</f>
        <v>0</v>
      </c>
      <c r="Q11" s="98">
        <f>'WA Oct 2023'!AW5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5003.5200000000004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5003.5200000000004</v>
      </c>
      <c r="V11" s="97">
        <f t="shared" si="1"/>
        <v>5503.8720000000012</v>
      </c>
      <c r="W11" s="267">
        <f t="shared" si="1"/>
        <v>5503.8720000000012</v>
      </c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</row>
    <row r="12" spans="1:50" ht="20" customHeight="1" thickTop="1" thickBot="1" x14ac:dyDescent="0.25">
      <c r="A12" s="197" t="str">
        <f>'WA Oct 2023'!D6</f>
        <v>Kalgoorlie</v>
      </c>
      <c r="B12" s="103" t="str">
        <f>'WA Oct 2023'!F6</f>
        <v>Alinta Energy</v>
      </c>
      <c r="C12" s="103" t="str">
        <f>'WA Oct 2023'!G6</f>
        <v>Business</v>
      </c>
      <c r="D12" s="104">
        <f>365*'WA Oct 2023'!H6/100</f>
        <v>257.21550000000002</v>
      </c>
      <c r="E12" s="186">
        <f>IF('WA Oct 2023'!AQ6=3,0.5,IF('WA Oct 2023'!AQ6=2,0.33,0))</f>
        <v>0.5</v>
      </c>
      <c r="F12" s="186">
        <f t="shared" si="2"/>
        <v>0.5</v>
      </c>
      <c r="G12" s="106">
        <f>IF('WA Oct 2023'!K6="",($C$5*E12/'WA Oct 2023'!AQ6*'WA Oct 2023'!W6/100)*'WA Oct 2023'!AQ6,IF($C$5*E12/'WA Oct 2023'!AQ6&gt;='WA Oct 2023'!L6,('WA Oct 2023'!L6*'WA Oct 2023'!W6/100)*'WA Oct 2023'!AQ6,($C$5*E12/'WA Oct 2023'!AQ6*'WA Oct 2023'!W6/100)*'WA Oct 2023'!AQ6))</f>
        <v>1755</v>
      </c>
      <c r="H12" s="106">
        <f>IF(AND('WA Oct 2023'!P6&gt;0,'WA Oct 2023'!O6&gt;0),IF(($C$5*E12/'WA Oct 2023'!AQ6&lt;SUM('WA Oct 2023'!L6:P6)),(0),($C$5*E12/'WA Oct 2023'!AQ6-SUM('WA Oct 2023'!L6:P6))*'WA Oct 2023'!AB6/100)* 'WA Oct 2023'!AQ6,IF(AND('WA Oct 2023'!O6&gt;0,'WA Oct 2023'!P6=""),IF(($C$5*E12/'WA Oct 2023'!AQ6&lt; SUM('WA Oct 2023'!L6:O6)),(0),($C$5*E12/'WA Oct 2023'!AQ6-SUM('WA Oct 2023'!L6:O6))*'WA Oct 2023'!AA6/100)* 'WA Oct 2023'!AQ6,IF(AND('WA Oct 2023'!N6&gt;0,'WA Oct 2023'!O6=""),IF(($C$5*E12/'WA Oct 2023'!AQ6&lt; SUM('WA Oct 2023'!L6:N6)),(0),($C$5*E12/'WA Oct 2023'!AQ6-SUM('WA Oct 2023'!L6:N6))*'WA Oct 2023'!Z6/100)* 'WA Oct 2023'!AQ6,IF(AND('WA Oct 2023'!M6&gt;0,'WA Oct 2023'!N6=""),IF(($C$5*E12/'WA Oct 2023'!AQ6&lt;'WA Oct 2023'!M6+'WA Oct 2023'!L6),(0),(($C$5*E12/'WA Oct 2023'!AQ6-('WA Oct 2023'!M6+'WA Oct 2023'!L6))*'WA Oct 2023'!Y6/100))*'WA Oct 2023'!AQ6,IF(AND('WA Oct 2023'!L6&gt;0,'WA Oct 2023'!M6=""&gt;0),IF(($C$5*E12/'WA Oct 2023'!AQ6&lt;'WA Oct 2023'!L6),(0),($C$5*E12/'WA Oct 2023'!AQ6-'WA Oct 2023'!L6)*'WA Oct 2023'!X6/100)*'WA Oct 2023'!AQ6,0)))))</f>
        <v>0</v>
      </c>
      <c r="I12" s="106">
        <f>IF('WA Oct 2023'!K6="",($C$5*F12/'WA Oct 2023'!AR6*'WA Oct 2023'!AC6/100)*'WA Oct 2023'!AR6,IF($C$5*F12/'WA Oct 2023'!AR6&gt;='WA Oct 2023'!L6,('WA Oct 2023'!L6*'WA Oct 2023'!AC6/100)*'WA Oct 2023'!AR6,($C$5*F12/'WA Oct 2023'!AR6*'WA Oct 2023'!AC6/100)*'WA Oct 2023'!AR6))</f>
        <v>1755</v>
      </c>
      <c r="J12" s="106">
        <f>IF(AND('WA Oct 2023'!P6&gt;0,'WA Oct 2023'!O6&gt;0),IF(($C$5*F12/'WA Oct 2023'!AR6&lt;SUM('WA Oct 2023'!L6:P6)),(0),($C$5*F12/'WA Oct 2023'!AR6-SUM('WA Oct 2023'!L6:P6))*'WA Oct 2023'!AB6/100)* 'WA Oct 2023'!AR6,IF(AND('WA Oct 2023'!O6&gt;0,'WA Oct 2023'!P6=""),IF(($C$5*F12/'WA Oct 2023'!AR6&lt; SUM('WA Oct 2023'!L6:O6)),(0),($C$5*F12/'WA Oct 2023'!AR6-SUM('WA Oct 2023'!L6:O6))*'WA Oct 2023'!AG6/100)* 'WA Oct 2023'!AR6,IF(AND('WA Oct 2023'!N6&gt;0,'WA Oct 2023'!O6=""),IF(($C$5*F12/'WA Oct 2023'!AR6&lt; SUM('WA Oct 2023'!L6:N6)),(0),($C$5*F12/'WA Oct 2023'!AR6-SUM('WA Oct 2023'!L6:N6))*'WA Oct 2023'!AF6/100)* 'WA Oct 2023'!AR6,IF(AND('WA Oct 2023'!M6&gt;0,'WA Oct 2023'!N6=""),IF(($C$5*F12/'WA Oct 2023'!AR6&lt;'WA Oct 2023'!M6+'WA Oct 2023'!L6),(0),(($C$5*F12/'WA Oct 2023'!AR6-('WA Oct 2023'!M6+'WA Oct 2023'!L6))*'WA Oct 2023'!AE6/100))*'WA Oct 2023'!AR6,IF(AND('WA Oct 2023'!L6&gt;0,'WA Oct 2023'!M6=""&gt;0),IF(($C$5*F12/'WA Oct 2023'!AR6&lt;'WA Oct 2023'!L6),(0),($C$5*F12/'WA Oct 2023'!AR6-'WA Oct 2023'!L6)*'WA Oct 2023'!AD6/100)*'WA Oct 2023'!AR6,0)))))</f>
        <v>0</v>
      </c>
      <c r="K12" s="165">
        <f t="shared" si="3"/>
        <v>3510</v>
      </c>
      <c r="L12" s="189">
        <f t="shared" si="4"/>
        <v>3767.2155000000002</v>
      </c>
      <c r="M12" s="166">
        <f t="shared" si="5"/>
        <v>4143.9370500000005</v>
      </c>
      <c r="N12" s="108">
        <f>'WA Oct 2023'!AT6</f>
        <v>0</v>
      </c>
      <c r="O12" s="108">
        <f>'WA Oct 2023'!AU6</f>
        <v>0</v>
      </c>
      <c r="P12" s="108">
        <f>'WA Oct 2023'!AV6</f>
        <v>0</v>
      </c>
      <c r="Q12" s="108">
        <f>'WA Oct 2023'!AW6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3767.2155000000002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3767.2155000000002</v>
      </c>
      <c r="V12" s="173">
        <f t="shared" si="1"/>
        <v>4143.9370500000005</v>
      </c>
      <c r="W12" s="268">
        <f t="shared" si="1"/>
        <v>4143.9370500000005</v>
      </c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</row>
    <row r="13" spans="1:50" x14ac:dyDescent="0.2">
      <c r="A13" s="273"/>
      <c r="B13" s="273"/>
      <c r="C13" s="273"/>
      <c r="D13" s="273"/>
      <c r="E13" s="274"/>
      <c r="F13" s="274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</row>
    <row r="14" spans="1:50" x14ac:dyDescent="0.2">
      <c r="A14" s="273"/>
      <c r="B14" s="273"/>
      <c r="C14" s="273"/>
      <c r="D14" s="273"/>
      <c r="E14" s="274"/>
      <c r="F14" s="274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</row>
    <row r="15" spans="1:50" x14ac:dyDescent="0.2">
      <c r="A15" s="273"/>
      <c r="B15" s="273"/>
      <c r="C15" s="273"/>
      <c r="D15" s="273"/>
      <c r="E15" s="274"/>
      <c r="F15" s="274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</row>
    <row r="16" spans="1:50" x14ac:dyDescent="0.2">
      <c r="A16" s="273"/>
      <c r="B16" s="273"/>
      <c r="C16" s="273"/>
      <c r="D16" s="273"/>
      <c r="E16" s="274"/>
      <c r="F16" s="274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</row>
    <row r="17" spans="1:50" x14ac:dyDescent="0.2">
      <c r="A17" s="273"/>
      <c r="B17" s="273"/>
      <c r="C17" s="273"/>
      <c r="D17" s="273"/>
      <c r="E17" s="274"/>
      <c r="F17" s="274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  <c r="AQ17" s="269"/>
      <c r="AR17" s="269"/>
      <c r="AS17" s="269"/>
      <c r="AT17" s="269"/>
      <c r="AU17" s="269"/>
      <c r="AV17" s="269"/>
      <c r="AW17" s="269"/>
      <c r="AX17" s="269"/>
    </row>
    <row r="18" spans="1:50" x14ac:dyDescent="0.2">
      <c r="A18" s="273"/>
      <c r="B18" s="273"/>
      <c r="C18" s="273"/>
      <c r="D18" s="273"/>
      <c r="E18" s="274"/>
      <c r="F18" s="274"/>
      <c r="G18" s="273"/>
      <c r="H18" s="273"/>
      <c r="I18" s="273"/>
      <c r="J18" s="273"/>
      <c r="K18" s="273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</row>
    <row r="19" spans="1:50" x14ac:dyDescent="0.2">
      <c r="A19" s="273"/>
      <c r="B19" s="273"/>
      <c r="C19" s="273"/>
      <c r="D19" s="273"/>
      <c r="E19" s="274"/>
      <c r="F19" s="274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</row>
    <row r="20" spans="1:50" x14ac:dyDescent="0.2">
      <c r="A20" s="273"/>
      <c r="B20" s="273"/>
      <c r="C20" s="273"/>
      <c r="D20" s="273"/>
      <c r="E20" s="274"/>
      <c r="F20" s="274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  <c r="AO20" s="269"/>
      <c r="AP20" s="269"/>
      <c r="AQ20" s="269"/>
      <c r="AR20" s="269"/>
      <c r="AS20" s="269"/>
      <c r="AT20" s="269"/>
      <c r="AU20" s="269"/>
      <c r="AV20" s="269"/>
      <c r="AW20" s="269"/>
      <c r="AX20" s="269"/>
    </row>
    <row r="21" spans="1:50" x14ac:dyDescent="0.2">
      <c r="A21" s="273"/>
      <c r="B21" s="273"/>
      <c r="C21" s="273"/>
      <c r="D21" s="273"/>
      <c r="E21" s="274"/>
      <c r="F21" s="274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  <c r="AO21" s="269"/>
      <c r="AP21" s="269"/>
      <c r="AQ21" s="269"/>
      <c r="AR21" s="269"/>
      <c r="AS21" s="269"/>
      <c r="AT21" s="269"/>
      <c r="AU21" s="269"/>
      <c r="AV21" s="269"/>
      <c r="AW21" s="269"/>
      <c r="AX21" s="269"/>
    </row>
    <row r="22" spans="1:50" x14ac:dyDescent="0.2">
      <c r="A22" s="273"/>
      <c r="B22" s="273"/>
      <c r="C22" s="273"/>
      <c r="D22" s="273"/>
      <c r="E22" s="274"/>
      <c r="F22" s="274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</row>
    <row r="23" spans="1:50" x14ac:dyDescent="0.2">
      <c r="A23" s="273"/>
      <c r="B23" s="273"/>
      <c r="C23" s="273"/>
      <c r="D23" s="273"/>
      <c r="E23" s="274"/>
      <c r="F23" s="274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</row>
    <row r="24" spans="1:50" x14ac:dyDescent="0.2">
      <c r="A24" s="273"/>
      <c r="B24" s="273"/>
      <c r="C24" s="273"/>
      <c r="D24" s="273"/>
      <c r="E24" s="274"/>
      <c r="F24" s="274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</row>
    <row r="25" spans="1:50" x14ac:dyDescent="0.2">
      <c r="A25" s="273"/>
      <c r="B25" s="273"/>
      <c r="C25" s="273"/>
      <c r="D25" s="273"/>
      <c r="E25" s="274"/>
      <c r="F25" s="274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69"/>
    </row>
    <row r="26" spans="1:50" x14ac:dyDescent="0.2">
      <c r="A26" s="273"/>
      <c r="B26" s="273"/>
      <c r="C26" s="273"/>
      <c r="D26" s="273"/>
      <c r="E26" s="274"/>
      <c r="F26" s="274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</row>
    <row r="27" spans="1:50" x14ac:dyDescent="0.2">
      <c r="A27" s="273"/>
      <c r="B27" s="273"/>
      <c r="C27" s="273"/>
      <c r="D27" s="273"/>
      <c r="E27" s="274"/>
      <c r="F27" s="274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  <c r="AX27" s="269"/>
    </row>
    <row r="28" spans="1:50" x14ac:dyDescent="0.2">
      <c r="A28" s="273"/>
      <c r="B28" s="273"/>
      <c r="C28" s="273"/>
      <c r="D28" s="273"/>
      <c r="E28" s="274"/>
      <c r="F28" s="274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  <c r="AO28" s="269"/>
      <c r="AP28" s="269"/>
      <c r="AQ28" s="269"/>
      <c r="AR28" s="269"/>
      <c r="AS28" s="269"/>
      <c r="AT28" s="269"/>
      <c r="AU28" s="269"/>
      <c r="AV28" s="269"/>
      <c r="AW28" s="269"/>
      <c r="AX28" s="269"/>
    </row>
    <row r="29" spans="1:50" x14ac:dyDescent="0.2">
      <c r="A29" s="273"/>
      <c r="B29" s="273"/>
      <c r="C29" s="273"/>
      <c r="D29" s="273"/>
      <c r="E29" s="274"/>
      <c r="F29" s="274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  <c r="AO29" s="269"/>
      <c r="AP29" s="269"/>
      <c r="AQ29" s="269"/>
      <c r="AR29" s="269"/>
      <c r="AS29" s="269"/>
      <c r="AT29" s="269"/>
      <c r="AU29" s="269"/>
      <c r="AV29" s="269"/>
      <c r="AW29" s="269"/>
      <c r="AX29" s="269"/>
    </row>
    <row r="30" spans="1:50" x14ac:dyDescent="0.2">
      <c r="A30" s="273"/>
      <c r="B30" s="273"/>
      <c r="C30" s="273"/>
      <c r="D30" s="273"/>
      <c r="E30" s="274"/>
      <c r="F30" s="274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</row>
    <row r="31" spans="1:50" x14ac:dyDescent="0.2">
      <c r="A31" s="273"/>
      <c r="B31" s="273"/>
      <c r="C31" s="273"/>
      <c r="D31" s="273"/>
      <c r="E31" s="274"/>
      <c r="F31" s="274"/>
      <c r="G31" s="273"/>
      <c r="H31" s="273"/>
      <c r="I31" s="273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</row>
    <row r="32" spans="1:50" x14ac:dyDescent="0.2">
      <c r="A32" s="273"/>
      <c r="B32" s="273"/>
      <c r="C32" s="273"/>
      <c r="D32" s="273"/>
      <c r="E32" s="274"/>
      <c r="F32" s="274"/>
      <c r="G32" s="273"/>
      <c r="H32" s="273"/>
      <c r="I32" s="273"/>
      <c r="J32" s="273"/>
      <c r="K32" s="273"/>
      <c r="L32" s="273"/>
      <c r="M32" s="273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</row>
    <row r="33" spans="1:50" x14ac:dyDescent="0.2">
      <c r="A33" s="273"/>
      <c r="B33" s="273"/>
      <c r="C33" s="273"/>
      <c r="D33" s="273"/>
      <c r="E33" s="274"/>
      <c r="F33" s="274"/>
      <c r="G33" s="273"/>
      <c r="H33" s="273"/>
      <c r="I33" s="273"/>
      <c r="J33" s="273"/>
      <c r="K33" s="273"/>
      <c r="L33" s="273"/>
      <c r="M33" s="273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</row>
    <row r="34" spans="1:50" x14ac:dyDescent="0.2">
      <c r="A34" s="273"/>
      <c r="B34" s="273"/>
      <c r="C34" s="273"/>
      <c r="D34" s="273"/>
      <c r="E34" s="274"/>
      <c r="F34" s="274"/>
      <c r="G34" s="273"/>
      <c r="H34" s="273"/>
      <c r="I34" s="273"/>
      <c r="J34" s="273"/>
      <c r="K34" s="273"/>
      <c r="L34" s="273"/>
      <c r="M34" s="273"/>
      <c r="N34" s="273"/>
      <c r="O34" s="273"/>
      <c r="P34" s="273"/>
      <c r="Q34" s="273"/>
      <c r="R34" s="273"/>
      <c r="S34" s="273"/>
      <c r="T34" s="273"/>
      <c r="U34" s="273"/>
      <c r="V34" s="273"/>
      <c r="W34" s="273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</row>
    <row r="35" spans="1:50" x14ac:dyDescent="0.2">
      <c r="A35" s="273"/>
      <c r="B35" s="273"/>
      <c r="C35" s="273"/>
      <c r="D35" s="273"/>
      <c r="E35" s="274"/>
      <c r="F35" s="274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3"/>
      <c r="T35" s="273"/>
      <c r="U35" s="273"/>
      <c r="V35" s="273"/>
      <c r="W35" s="273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  <c r="AO35" s="269"/>
      <c r="AP35" s="269"/>
      <c r="AQ35" s="269"/>
      <c r="AR35" s="269"/>
      <c r="AS35" s="269"/>
      <c r="AT35" s="269"/>
      <c r="AU35" s="269"/>
      <c r="AV35" s="269"/>
      <c r="AW35" s="269"/>
      <c r="AX35" s="269"/>
    </row>
    <row r="36" spans="1:50" x14ac:dyDescent="0.2">
      <c r="A36" s="273"/>
      <c r="B36" s="273"/>
      <c r="C36" s="273"/>
      <c r="D36" s="273"/>
      <c r="E36" s="274"/>
      <c r="F36" s="274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  <c r="AO36" s="269"/>
      <c r="AP36" s="269"/>
      <c r="AQ36" s="269"/>
      <c r="AR36" s="269"/>
      <c r="AS36" s="269"/>
      <c r="AT36" s="269"/>
      <c r="AU36" s="269"/>
      <c r="AV36" s="269"/>
      <c r="AW36" s="269"/>
      <c r="AX36" s="269"/>
    </row>
    <row r="37" spans="1:50" x14ac:dyDescent="0.2">
      <c r="A37" s="273"/>
      <c r="B37" s="273"/>
      <c r="C37" s="273"/>
      <c r="D37" s="273"/>
      <c r="E37" s="274"/>
      <c r="F37" s="274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  <c r="AO37" s="269"/>
      <c r="AP37" s="269"/>
      <c r="AQ37" s="269"/>
      <c r="AR37" s="269"/>
      <c r="AS37" s="269"/>
      <c r="AT37" s="269"/>
      <c r="AU37" s="269"/>
      <c r="AV37" s="269"/>
      <c r="AW37" s="269"/>
      <c r="AX37" s="269"/>
    </row>
    <row r="38" spans="1:50" x14ac:dyDescent="0.2">
      <c r="A38" s="273"/>
      <c r="B38" s="273"/>
      <c r="C38" s="273"/>
      <c r="D38" s="273"/>
      <c r="E38" s="274"/>
      <c r="F38" s="274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</row>
    <row r="39" spans="1:50" x14ac:dyDescent="0.2">
      <c r="A39" s="273"/>
      <c r="B39" s="273"/>
      <c r="C39" s="273"/>
      <c r="D39" s="273"/>
      <c r="E39" s="274"/>
      <c r="F39" s="274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</row>
    <row r="40" spans="1:50" x14ac:dyDescent="0.2">
      <c r="A40" s="273"/>
      <c r="B40" s="273"/>
      <c r="C40" s="273"/>
      <c r="D40" s="273"/>
      <c r="E40" s="274"/>
      <c r="F40" s="274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</row>
    <row r="41" spans="1:50" x14ac:dyDescent="0.2">
      <c r="A41" s="273"/>
      <c r="B41" s="273"/>
      <c r="C41" s="273"/>
      <c r="D41" s="273"/>
      <c r="E41" s="274"/>
      <c r="F41" s="274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  <c r="AO41" s="269"/>
      <c r="AP41" s="269"/>
      <c r="AQ41" s="269"/>
      <c r="AR41" s="269"/>
      <c r="AS41" s="269"/>
      <c r="AT41" s="269"/>
      <c r="AU41" s="269"/>
      <c r="AV41" s="269"/>
      <c r="AW41" s="269"/>
      <c r="AX41" s="269"/>
    </row>
    <row r="42" spans="1:50" x14ac:dyDescent="0.2">
      <c r="A42" s="273"/>
      <c r="B42" s="273"/>
      <c r="C42" s="273"/>
      <c r="D42" s="273"/>
      <c r="E42" s="274"/>
      <c r="F42" s="274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</row>
    <row r="43" spans="1:50" x14ac:dyDescent="0.2">
      <c r="A43" s="273"/>
      <c r="B43" s="273"/>
      <c r="C43" s="273"/>
      <c r="D43" s="273"/>
      <c r="E43" s="274"/>
      <c r="F43" s="274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  <c r="AX43" s="269"/>
    </row>
    <row r="44" spans="1:50" x14ac:dyDescent="0.2">
      <c r="A44" s="273"/>
      <c r="B44" s="273"/>
      <c r="C44" s="273"/>
      <c r="D44" s="273"/>
      <c r="E44" s="274"/>
      <c r="F44" s="274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73"/>
      <c r="S44" s="273"/>
      <c r="T44" s="273"/>
      <c r="U44" s="273"/>
      <c r="V44" s="273"/>
      <c r="W44" s="273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</row>
    <row r="45" spans="1:50" x14ac:dyDescent="0.2">
      <c r="A45" s="273"/>
      <c r="B45" s="273"/>
      <c r="C45" s="273"/>
      <c r="D45" s="273"/>
      <c r="E45" s="274"/>
      <c r="F45" s="274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  <c r="AX45" s="269"/>
    </row>
    <row r="46" spans="1:50" x14ac:dyDescent="0.2">
      <c r="A46" s="273"/>
      <c r="B46" s="273"/>
      <c r="C46" s="273"/>
      <c r="D46" s="273"/>
      <c r="E46" s="274"/>
      <c r="F46" s="274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</row>
    <row r="47" spans="1:50" x14ac:dyDescent="0.2">
      <c r="A47" s="273"/>
      <c r="B47" s="273"/>
      <c r="C47" s="273"/>
      <c r="D47" s="273"/>
      <c r="E47" s="274"/>
      <c r="F47" s="274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</row>
    <row r="48" spans="1:50" x14ac:dyDescent="0.2">
      <c r="A48" s="273"/>
      <c r="B48" s="273"/>
      <c r="C48" s="273"/>
      <c r="D48" s="273"/>
      <c r="E48" s="274"/>
      <c r="F48" s="274"/>
      <c r="G48" s="273"/>
      <c r="H48" s="273"/>
      <c r="I48" s="273"/>
      <c r="J48" s="273"/>
      <c r="K48" s="273"/>
      <c r="L48" s="273"/>
      <c r="M48" s="273"/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</row>
    <row r="49" spans="1:50" x14ac:dyDescent="0.2">
      <c r="A49" s="273"/>
      <c r="B49" s="273"/>
      <c r="C49" s="273"/>
      <c r="D49" s="273"/>
      <c r="E49" s="274"/>
      <c r="F49" s="274"/>
      <c r="G49" s="273"/>
      <c r="H49" s="273"/>
      <c r="I49" s="273"/>
      <c r="J49" s="273"/>
      <c r="K49" s="273"/>
      <c r="L49" s="273"/>
      <c r="M49" s="273"/>
      <c r="N49" s="273"/>
      <c r="O49" s="273"/>
      <c r="P49" s="273"/>
      <c r="Q49" s="273"/>
      <c r="R49" s="273"/>
      <c r="S49" s="273"/>
      <c r="T49" s="273"/>
      <c r="U49" s="273"/>
      <c r="V49" s="273"/>
      <c r="W49" s="273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</row>
    <row r="50" spans="1:50" x14ac:dyDescent="0.2">
      <c r="A50" s="273"/>
      <c r="B50" s="273"/>
      <c r="C50" s="273"/>
      <c r="D50" s="273"/>
      <c r="E50" s="274"/>
      <c r="F50" s="274"/>
      <c r="G50" s="273"/>
      <c r="H50" s="273"/>
      <c r="I50" s="273"/>
      <c r="J50" s="273"/>
      <c r="K50" s="273"/>
      <c r="L50" s="273"/>
      <c r="M50" s="273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</row>
    <row r="51" spans="1:50" x14ac:dyDescent="0.2">
      <c r="A51" s="273"/>
      <c r="B51" s="273"/>
      <c r="C51" s="273"/>
      <c r="D51" s="273"/>
      <c r="E51" s="274"/>
      <c r="F51" s="274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</row>
    <row r="52" spans="1:50" x14ac:dyDescent="0.2">
      <c r="A52" s="273"/>
      <c r="B52" s="273"/>
      <c r="C52" s="273"/>
      <c r="D52" s="273"/>
      <c r="E52" s="274"/>
      <c r="F52" s="274"/>
      <c r="G52" s="273"/>
      <c r="H52" s="273"/>
      <c r="I52" s="273"/>
      <c r="J52" s="273"/>
      <c r="K52" s="273"/>
      <c r="L52" s="273"/>
      <c r="M52" s="273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</row>
    <row r="53" spans="1:50" x14ac:dyDescent="0.2">
      <c r="A53" s="273"/>
      <c r="B53" s="273"/>
      <c r="C53" s="273"/>
      <c r="D53" s="273"/>
      <c r="E53" s="274"/>
      <c r="F53" s="274"/>
      <c r="G53" s="273"/>
      <c r="H53" s="273"/>
      <c r="I53" s="273"/>
      <c r="J53" s="273"/>
      <c r="K53" s="273"/>
      <c r="L53" s="273"/>
      <c r="M53" s="273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</row>
    <row r="54" spans="1:50" x14ac:dyDescent="0.2">
      <c r="A54" s="273"/>
      <c r="B54" s="273"/>
      <c r="C54" s="273"/>
      <c r="D54" s="273"/>
      <c r="E54" s="274"/>
      <c r="F54" s="274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</row>
    <row r="55" spans="1:50" x14ac:dyDescent="0.2">
      <c r="A55" s="273"/>
      <c r="B55" s="273"/>
      <c r="C55" s="273"/>
      <c r="D55" s="273"/>
      <c r="E55" s="274"/>
      <c r="F55" s="274"/>
      <c r="G55" s="273"/>
      <c r="H55" s="273"/>
      <c r="I55" s="273"/>
      <c r="J55" s="273"/>
      <c r="K55" s="273"/>
      <c r="L55" s="273"/>
      <c r="M55" s="273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</row>
  </sheetData>
  <sheetProtection algorithmName="SHA-512" hashValue="n2yO/2DTkZ/IVCddQA9HQe0e0SFj8ScAp+xbpXzuWbUhnDCCmaWmNOufJaOtdGcGTWOwmMTJJ6wYHMj60+OAMQ==" saltValue="lz50ufkIaaiwjeJcE2ws7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C5BC-DE86-0545-8060-3B33867B1F91}">
  <sheetPr codeName="Sheet24"/>
  <dimension ref="A1:BQ6"/>
  <sheetViews>
    <sheetView zoomScale="120" zoomScaleNormal="120" zoomScalePageLayoutView="120" workbookViewId="0">
      <selection activeCell="A5" sqref="A5:XF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47">
        <v>44670</v>
      </c>
      <c r="C2" s="1" t="s">
        <v>128</v>
      </c>
      <c r="D2" s="1" t="s">
        <v>129</v>
      </c>
      <c r="E2" s="239">
        <v>44410</v>
      </c>
      <c r="F2" s="30" t="s">
        <v>130</v>
      </c>
      <c r="G2" s="2" t="s">
        <v>51</v>
      </c>
      <c r="H2" s="146">
        <v>37.063636363636363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3.5272727272727269</v>
      </c>
      <c r="X2" s="146">
        <v>2.8272727272727267</v>
      </c>
      <c r="Y2" s="146">
        <v>0</v>
      </c>
      <c r="Z2" s="146">
        <v>0</v>
      </c>
      <c r="AA2" s="146">
        <v>0</v>
      </c>
      <c r="AB2" s="146">
        <v>0</v>
      </c>
      <c r="AC2" s="146">
        <v>3.5272727272727269</v>
      </c>
      <c r="AD2" s="146">
        <v>2.8272727272727267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47">
        <v>44670</v>
      </c>
      <c r="C3" s="1" t="s">
        <v>128</v>
      </c>
      <c r="D3" s="1" t="s">
        <v>129</v>
      </c>
      <c r="E3" s="1">
        <v>44409</v>
      </c>
      <c r="F3" s="30" t="s">
        <v>114</v>
      </c>
      <c r="G3" s="2" t="s">
        <v>115</v>
      </c>
      <c r="H3" s="146">
        <v>37.227272727272727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3.5272727272727269</v>
      </c>
      <c r="X3" s="146">
        <v>2.8272727272727267</v>
      </c>
      <c r="Y3" s="146">
        <v>0</v>
      </c>
      <c r="Z3" s="146">
        <v>0</v>
      </c>
      <c r="AA3" s="146">
        <v>0</v>
      </c>
      <c r="AB3" s="146">
        <v>0</v>
      </c>
      <c r="AC3" s="146">
        <v>3.5272727272727269</v>
      </c>
      <c r="AD3" s="146">
        <v>2.8272727272727267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166</v>
      </c>
    </row>
    <row r="4" spans="1:69" x14ac:dyDescent="0.2">
      <c r="A4" s="2"/>
      <c r="B4" s="247">
        <v>44670</v>
      </c>
      <c r="C4" s="1" t="s">
        <v>128</v>
      </c>
      <c r="D4" s="1" t="s">
        <v>129</v>
      </c>
      <c r="E4" s="1">
        <v>44562</v>
      </c>
      <c r="F4" s="30" t="s">
        <v>119</v>
      </c>
      <c r="G4" s="2" t="s">
        <v>167</v>
      </c>
      <c r="H4" s="146">
        <v>14.39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2.4727272727272727</v>
      </c>
      <c r="X4" s="146">
        <v>1.98</v>
      </c>
      <c r="Y4" s="146">
        <v>0</v>
      </c>
      <c r="Z4" s="146">
        <v>0</v>
      </c>
      <c r="AA4" s="146">
        <v>0</v>
      </c>
      <c r="AB4" s="146">
        <v>0</v>
      </c>
      <c r="AC4" s="146">
        <v>2.4727272727272727</v>
      </c>
      <c r="AD4" s="146">
        <v>1.98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>
        <v>12</v>
      </c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169</v>
      </c>
    </row>
    <row r="5" spans="1:69" x14ac:dyDescent="0.2">
      <c r="A5" s="2">
        <v>2</v>
      </c>
      <c r="B5" s="247">
        <v>44670</v>
      </c>
      <c r="C5" s="1" t="s">
        <v>128</v>
      </c>
      <c r="D5" s="1" t="s">
        <v>131</v>
      </c>
      <c r="E5" s="239">
        <v>44410</v>
      </c>
      <c r="F5" s="30" t="s">
        <v>130</v>
      </c>
      <c r="G5" s="2" t="s">
        <v>51</v>
      </c>
      <c r="H5" s="146">
        <v>41.31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4.4090909090909083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4.4090909090909083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165</v>
      </c>
    </row>
    <row r="6" spans="1:69" x14ac:dyDescent="0.2">
      <c r="A6" s="2">
        <v>3</v>
      </c>
      <c r="B6" s="247">
        <v>44670</v>
      </c>
      <c r="C6" s="1" t="s">
        <v>128</v>
      </c>
      <c r="D6" s="1" t="s">
        <v>124</v>
      </c>
      <c r="E6" s="239">
        <v>44410</v>
      </c>
      <c r="F6" s="30" t="s">
        <v>130</v>
      </c>
      <c r="G6" s="2" t="s">
        <v>51</v>
      </c>
      <c r="H6" s="146">
        <v>64.72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3.1999999999999997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3.1999999999999997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165</v>
      </c>
    </row>
  </sheetData>
  <sheetProtection algorithmName="SHA-512" hashValue="HGsMoNSTtUd5uoAhjU+DJ8y2AtAj9h1baQgdz4kUSKD6qPPKRua51gbGN7TubfKNl6RkTrvjrjcs79ZF1KID1Q==" saltValue="+tiQNq5lH2wlTii9bo2YIA==" spinCount="100000" sheet="1" objects="1" scenarios="1"/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F983-8C0E-AE42-A702-3DEABD4CDE66}">
  <sheetPr codeName="Sheet22"/>
  <dimension ref="A1:BQ6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39">
        <v>44498</v>
      </c>
      <c r="C2" s="1" t="s">
        <v>128</v>
      </c>
      <c r="D2" s="1" t="s">
        <v>129</v>
      </c>
      <c r="E2" s="239">
        <v>44410</v>
      </c>
      <c r="F2" s="30" t="s">
        <v>130</v>
      </c>
      <c r="G2" s="2" t="s">
        <v>51</v>
      </c>
      <c r="H2" s="146">
        <v>37.063636363636363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3.5272727272727269</v>
      </c>
      <c r="X2" s="146">
        <v>2.8272727272727267</v>
      </c>
      <c r="Y2" s="146">
        <v>0</v>
      </c>
      <c r="Z2" s="146">
        <v>0</v>
      </c>
      <c r="AA2" s="146">
        <v>0</v>
      </c>
      <c r="AB2" s="146">
        <v>0</v>
      </c>
      <c r="AC2" s="146">
        <v>3.5272727272727269</v>
      </c>
      <c r="AD2" s="146">
        <v>2.8272727272727267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165</v>
      </c>
    </row>
    <row r="3" spans="1:69" x14ac:dyDescent="0.2">
      <c r="A3" s="2"/>
      <c r="B3" s="239">
        <v>44498</v>
      </c>
      <c r="C3" s="1" t="s">
        <v>128</v>
      </c>
      <c r="D3" s="1" t="s">
        <v>129</v>
      </c>
      <c r="E3" s="1">
        <v>44409</v>
      </c>
      <c r="F3" s="30" t="s">
        <v>114</v>
      </c>
      <c r="G3" s="2" t="s">
        <v>115</v>
      </c>
      <c r="H3" s="146">
        <v>37.227272727272727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3.5272727272727269</v>
      </c>
      <c r="X3" s="146">
        <v>2.8272727272727267</v>
      </c>
      <c r="Y3" s="146">
        <v>0</v>
      </c>
      <c r="Z3" s="146">
        <v>0</v>
      </c>
      <c r="AA3" s="146">
        <v>0</v>
      </c>
      <c r="AB3" s="146">
        <v>0</v>
      </c>
      <c r="AC3" s="146">
        <v>3.5272727272727269</v>
      </c>
      <c r="AD3" s="146">
        <v>2.8272727272727267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166</v>
      </c>
    </row>
    <row r="4" spans="1:69" x14ac:dyDescent="0.2">
      <c r="A4" s="2"/>
      <c r="B4" s="239">
        <v>44498</v>
      </c>
      <c r="C4" s="1" t="s">
        <v>128</v>
      </c>
      <c r="D4" s="1" t="s">
        <v>129</v>
      </c>
      <c r="E4" s="1">
        <v>44197</v>
      </c>
      <c r="F4" s="30" t="s">
        <v>119</v>
      </c>
      <c r="G4" s="2" t="s">
        <v>167</v>
      </c>
      <c r="H4" s="146">
        <v>12.299999999999999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2.4727272727272727</v>
      </c>
      <c r="X4" s="146">
        <v>1.9909090909090907</v>
      </c>
      <c r="Y4" s="146">
        <v>0</v>
      </c>
      <c r="Z4" s="146">
        <v>0</v>
      </c>
      <c r="AA4" s="146">
        <v>0</v>
      </c>
      <c r="AB4" s="146">
        <v>0</v>
      </c>
      <c r="AC4" s="146">
        <v>2.4727272727272727</v>
      </c>
      <c r="AD4" s="146">
        <v>1.9909090909090907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>
        <v>12</v>
      </c>
      <c r="BK4" s="32" t="s">
        <v>117</v>
      </c>
      <c r="BL4" s="30"/>
      <c r="BM4" s="32"/>
      <c r="BN4" s="32"/>
      <c r="BO4" s="32" t="s">
        <v>118</v>
      </c>
      <c r="BP4" s="32">
        <v>0</v>
      </c>
      <c r="BQ4" t="s">
        <v>168</v>
      </c>
    </row>
    <row r="5" spans="1:69" x14ac:dyDescent="0.2">
      <c r="A5" s="2">
        <v>2</v>
      </c>
      <c r="B5" s="239">
        <v>44498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39.372727272727275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4.4090909090909083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4.4090909090909083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239">
        <v>44498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62.781818181818181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3.1999999999999997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3.1999999999999997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126</v>
      </c>
    </row>
  </sheetData>
  <sheetProtection algorithmName="SHA-512" hashValue="oKCsTLnRauHWOo3UjkXHQfacLNxraUyBYxfJA+MkKKoB6zx1y5w+toXGw4EOCRVeVJ7qIsIMFZQpYup0oZR9tA==" saltValue="19WiOiMVndF3BvAI3b2YWg==" spinCount="100000" sheet="1" objects="1" scenarios="1"/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9FAF-20E0-5349-8280-D3027559FD9A}">
  <sheetPr codeName="Sheet21"/>
  <dimension ref="A1:BQ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239">
        <v>44301</v>
      </c>
      <c r="C2" s="1" t="s">
        <v>128</v>
      </c>
      <c r="D2" s="1" t="s">
        <v>129</v>
      </c>
      <c r="E2" s="1">
        <v>44013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/>
      <c r="BM2" s="32"/>
      <c r="BN2" s="32"/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239">
        <v>44301</v>
      </c>
      <c r="C3" s="1" t="s">
        <v>128</v>
      </c>
      <c r="D3" s="1" t="s">
        <v>129</v>
      </c>
      <c r="E3" s="1">
        <v>44197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/>
      <c r="BM3" s="32"/>
      <c r="BN3" s="32"/>
      <c r="BO3" s="32" t="s">
        <v>118</v>
      </c>
      <c r="BP3" s="32">
        <v>0</v>
      </c>
      <c r="BQ3" t="s">
        <v>161</v>
      </c>
    </row>
    <row r="4" spans="1:69" x14ac:dyDescent="0.2">
      <c r="A4" s="2"/>
      <c r="B4" s="239">
        <v>44301</v>
      </c>
      <c r="C4" s="1" t="s">
        <v>128</v>
      </c>
      <c r="D4" s="1" t="s">
        <v>129</v>
      </c>
      <c r="E4" s="1">
        <v>44197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32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0" t="s">
        <v>162</v>
      </c>
      <c r="BM4" s="32" t="s">
        <v>163</v>
      </c>
      <c r="BN4" s="32">
        <v>200</v>
      </c>
      <c r="BO4" s="32" t="s">
        <v>118</v>
      </c>
      <c r="BP4" s="32">
        <v>0</v>
      </c>
      <c r="BQ4" t="s">
        <v>164</v>
      </c>
    </row>
    <row r="5" spans="1:69" x14ac:dyDescent="0.2">
      <c r="A5" s="2">
        <v>2</v>
      </c>
      <c r="B5" s="239">
        <v>44301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/>
      <c r="BM5" s="32"/>
      <c r="BN5" s="32"/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239">
        <v>44301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/>
      <c r="BM6" s="32"/>
      <c r="BN6" s="32"/>
      <c r="BO6" s="32" t="s">
        <v>118</v>
      </c>
      <c r="BP6" s="32">
        <v>0</v>
      </c>
      <c r="BQ6" t="s">
        <v>126</v>
      </c>
    </row>
    <row r="9" spans="1:69" x14ac:dyDescent="0.2">
      <c r="E9" s="230"/>
    </row>
  </sheetData>
  <sheetProtection algorithmName="SHA-512" hashValue="ygjCVxrbQ3al1j4NhfHWRGiGfnjxVMWxGi2LxIKheG4tK0jZhb91XpfUDa2qMMqDk+60ZtSh0NDj2vvgizC3oQ==" saltValue="hW2Xf/1ioBsh77eX9jJztw==" spinCount="100000" sheet="1" objects="1" scenarios="1"/>
  <hyperlinks>
    <hyperlink ref="BQ2" r:id="rId1" xr:uid="{77E53873-7E98-064B-9F04-27F65535FDEB}"/>
  </hyperlinks>
  <pageMargins left="0.7" right="0.7" top="0.75" bottom="0.75" header="0.3" footer="0.3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018D-B019-A44C-8D55-5AB92C4349DF}">
  <sheetPr codeName="Sheet18"/>
  <dimension ref="A1:BQ9"/>
  <sheetViews>
    <sheetView zoomScale="120" zoomScaleNormal="120" zoomScalePageLayoutView="120" workbookViewId="0">
      <selection activeCell="B2" sqref="B2:B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  <c r="BQ1" s="4" t="s">
        <v>160</v>
      </c>
    </row>
    <row r="2" spans="1:69" x14ac:dyDescent="0.2">
      <c r="A2" s="2">
        <v>1</v>
      </c>
      <c r="B2" s="1">
        <v>44124</v>
      </c>
      <c r="C2" s="1" t="s">
        <v>128</v>
      </c>
      <c r="D2" s="1" t="s">
        <v>129</v>
      </c>
      <c r="E2" s="1">
        <v>44013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44124</v>
      </c>
      <c r="C3" s="1" t="s">
        <v>128</v>
      </c>
      <c r="D3" s="1" t="s">
        <v>129</v>
      </c>
      <c r="E3" s="1">
        <v>44013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159</v>
      </c>
    </row>
    <row r="4" spans="1:69" x14ac:dyDescent="0.2">
      <c r="A4" s="2"/>
      <c r="B4" s="1">
        <v>44124</v>
      </c>
      <c r="C4" s="1" t="s">
        <v>128</v>
      </c>
      <c r="D4" s="1" t="s">
        <v>129</v>
      </c>
      <c r="E4" s="1">
        <v>44013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44124</v>
      </c>
      <c r="C5" s="1" t="s">
        <v>128</v>
      </c>
      <c r="D5" s="1" t="s">
        <v>131</v>
      </c>
      <c r="E5" s="1">
        <v>44013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44124</v>
      </c>
      <c r="C6" s="1" t="s">
        <v>128</v>
      </c>
      <c r="D6" s="1" t="s">
        <v>124</v>
      </c>
      <c r="E6" s="1">
        <v>44013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  <row r="9" spans="1:69" x14ac:dyDescent="0.2">
      <c r="E9" s="230"/>
    </row>
  </sheetData>
  <sheetProtection algorithmName="SHA-512" hashValue="GbvtL7MY6bMmEjJYDOBXwRI1nhR+XAVehjRsjb22WnXVMZZWARTfggN6KFFTnImVVae6zn+ePHDmcsqRC94urw==" saltValue="K1kMv7UaLyfWhLD+YndtzA==" spinCount="100000" sheet="1" objects="1" scenarios="1"/>
  <hyperlinks>
    <hyperlink ref="BQ2" r:id="rId1" xr:uid="{7C9738FA-1251-484C-B9D5-F249C6E98A1F}"/>
  </hyperlinks>
  <pageMargins left="0.7" right="0.7" top="0.75" bottom="0.75" header="0.3" footer="0.3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1E42F-9CDC-A64D-9A66-5CAB5EABE4C4}">
  <sheetPr codeName="Sheet17"/>
  <dimension ref="A1:BQ6"/>
  <sheetViews>
    <sheetView zoomScale="120" zoomScaleNormal="120" zoomScalePageLayoutView="120" workbookViewId="0">
      <selection activeCell="BM14" sqref="BM14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6" max="60" width="12.5" customWidth="1"/>
    <col min="63" max="68" width="12.5" customWidth="1"/>
  </cols>
  <sheetData>
    <row r="1" spans="1:69" ht="85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43945</v>
      </c>
      <c r="C2" s="1" t="s">
        <v>128</v>
      </c>
      <c r="D2" s="1" t="s">
        <v>129</v>
      </c>
      <c r="E2" s="1">
        <v>43647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43945</v>
      </c>
      <c r="C3" s="1" t="s">
        <v>128</v>
      </c>
      <c r="D3" s="1" t="s">
        <v>129</v>
      </c>
      <c r="E3" s="1">
        <v>43831</v>
      </c>
      <c r="F3" s="30" t="s">
        <v>114</v>
      </c>
      <c r="G3" s="2" t="s">
        <v>115</v>
      </c>
      <c r="H3" s="146">
        <v>35.86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157</v>
      </c>
    </row>
    <row r="4" spans="1:69" x14ac:dyDescent="0.2">
      <c r="A4" s="2"/>
      <c r="B4" s="1">
        <v>43945</v>
      </c>
      <c r="C4" s="1" t="s">
        <v>128</v>
      </c>
      <c r="D4" s="1" t="s">
        <v>129</v>
      </c>
      <c r="E4" s="1">
        <v>43647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43945</v>
      </c>
      <c r="C5" s="1" t="s">
        <v>128</v>
      </c>
      <c r="D5" s="1" t="s">
        <v>131</v>
      </c>
      <c r="E5" s="1">
        <v>43647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43945</v>
      </c>
      <c r="C6" s="1" t="s">
        <v>128</v>
      </c>
      <c r="D6" s="1" t="s">
        <v>124</v>
      </c>
      <c r="E6" s="1">
        <v>43647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</sheetData>
  <sheetProtection algorithmName="SHA-512" hashValue="m2cBO0h71BYQEo3AyC4uqwFyTzO2be1X+JCnwd8D8Tel3uAxL6lf0ZIo4odPbRWqhvq8etLZAlS63Y4aCKsN6g==" saltValue="NOqIyFk7gOD69DQTxDK7Iw==" spinCount="100000" sheet="1" objects="1" scenarios="1"/>
  <hyperlinks>
    <hyperlink ref="BQ2" r:id="rId1" xr:uid="{430D5C37-AF99-5A46-A167-14A44B90FE73}"/>
  </hyperlinks>
  <pageMargins left="0.7" right="0.7" top="0.75" bottom="0.75" header="0.3" footer="0.3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62FB3-6913-814A-8D0A-02B01B66C1E3}">
  <sheetPr codeName="Sheet9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17" max="22" width="12.5"/>
    <col min="23" max="44" width="12.5" customWidth="1"/>
    <col min="45" max="45" width="12.5"/>
    <col min="46" max="53" width="12.5" customWidth="1"/>
    <col min="54" max="55" width="12.5"/>
    <col min="56" max="60" width="12.5" customWidth="1"/>
    <col min="61" max="62" width="12.5"/>
    <col min="63" max="68" width="12.5" customWidth="1"/>
  </cols>
  <sheetData>
    <row r="1" spans="1:69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54" t="s">
        <v>143</v>
      </c>
      <c r="BC1" s="155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43761</v>
      </c>
      <c r="C2" s="1" t="s">
        <v>128</v>
      </c>
      <c r="D2" s="1" t="s">
        <v>129</v>
      </c>
      <c r="E2" s="1">
        <v>43647</v>
      </c>
      <c r="F2" s="30" t="s">
        <v>130</v>
      </c>
      <c r="G2" s="2" t="s">
        <v>51</v>
      </c>
      <c r="H2" s="146">
        <v>36.618181818181817</v>
      </c>
      <c r="I2" s="146"/>
      <c r="J2" s="146"/>
      <c r="K2" s="31" t="s">
        <v>116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3.4909090909090903</v>
      </c>
      <c r="X2" s="146">
        <v>2.8</v>
      </c>
      <c r="Y2" s="146">
        <v>0</v>
      </c>
      <c r="Z2" s="146">
        <v>0</v>
      </c>
      <c r="AA2" s="146">
        <v>0</v>
      </c>
      <c r="AB2" s="146">
        <v>0</v>
      </c>
      <c r="AC2" s="146">
        <v>3.4909090909090903</v>
      </c>
      <c r="AD2" s="146">
        <v>2.8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117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117</v>
      </c>
      <c r="BH2" s="32">
        <v>0</v>
      </c>
      <c r="BI2" s="32"/>
      <c r="BJ2" s="32"/>
      <c r="BK2" s="32" t="s">
        <v>117</v>
      </c>
      <c r="BL2" s="32">
        <v>0</v>
      </c>
      <c r="BM2" s="32">
        <v>0</v>
      </c>
      <c r="BN2" s="32">
        <v>0</v>
      </c>
      <c r="BO2" s="32" t="s">
        <v>118</v>
      </c>
      <c r="BP2" s="32">
        <v>0</v>
      </c>
      <c r="BQ2" s="147" t="s">
        <v>126</v>
      </c>
    </row>
    <row r="3" spans="1:69" x14ac:dyDescent="0.2">
      <c r="A3" s="2"/>
      <c r="B3" s="1">
        <v>43762</v>
      </c>
      <c r="C3" s="1" t="s">
        <v>128</v>
      </c>
      <c r="D3" s="1" t="s">
        <v>129</v>
      </c>
      <c r="E3" s="1">
        <v>43647</v>
      </c>
      <c r="F3" s="30" t="s">
        <v>114</v>
      </c>
      <c r="G3" s="2" t="s">
        <v>115</v>
      </c>
      <c r="H3" s="146">
        <v>36.209090909090904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3.4909090909090903</v>
      </c>
      <c r="X3" s="146">
        <v>2.7909090909090906</v>
      </c>
      <c r="Y3" s="146">
        <v>0</v>
      </c>
      <c r="Z3" s="146">
        <v>0</v>
      </c>
      <c r="AA3" s="146">
        <v>0</v>
      </c>
      <c r="AB3" s="146">
        <v>0</v>
      </c>
      <c r="AC3" s="146">
        <v>3.4909090909090903</v>
      </c>
      <c r="AD3" s="146">
        <v>2.7909090909090906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117</v>
      </c>
      <c r="AP3" s="32"/>
      <c r="AQ3" s="32">
        <v>3</v>
      </c>
      <c r="AR3" s="32">
        <v>3</v>
      </c>
      <c r="AS3" s="32"/>
      <c r="AT3" s="32">
        <v>0</v>
      </c>
      <c r="AU3" s="32">
        <v>45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2">
        <v>0</v>
      </c>
      <c r="BM3" s="32">
        <v>0</v>
      </c>
      <c r="BN3" s="32">
        <v>0</v>
      </c>
      <c r="BO3" s="32" t="s">
        <v>118</v>
      </c>
      <c r="BP3" s="32">
        <v>0</v>
      </c>
      <c r="BQ3" t="s">
        <v>127</v>
      </c>
    </row>
    <row r="4" spans="1:69" x14ac:dyDescent="0.2">
      <c r="A4" s="2"/>
      <c r="B4" s="1">
        <v>43763</v>
      </c>
      <c r="C4" s="1" t="s">
        <v>128</v>
      </c>
      <c r="D4" s="1" t="s">
        <v>129</v>
      </c>
      <c r="E4" s="1">
        <v>43647</v>
      </c>
      <c r="F4" s="30" t="s">
        <v>119</v>
      </c>
      <c r="G4" s="2" t="s">
        <v>132</v>
      </c>
      <c r="H4" s="2">
        <v>17.37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2">
        <v>3.49</v>
      </c>
      <c r="X4" s="146">
        <v>2.8</v>
      </c>
      <c r="Y4" s="146">
        <v>0</v>
      </c>
      <c r="Z4" s="146">
        <v>0</v>
      </c>
      <c r="AA4" s="146">
        <v>0</v>
      </c>
      <c r="AB4" s="146">
        <v>0</v>
      </c>
      <c r="AC4" s="146">
        <v>3.49</v>
      </c>
      <c r="AD4" s="146">
        <v>2.8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117</v>
      </c>
      <c r="AP4" s="32"/>
      <c r="AQ4" s="32">
        <v>3</v>
      </c>
      <c r="AR4" s="32">
        <v>3</v>
      </c>
      <c r="AS4" s="32"/>
      <c r="AT4" s="32">
        <v>0</v>
      </c>
      <c r="AU4" s="32">
        <v>30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117</v>
      </c>
      <c r="BH4" s="32">
        <v>12</v>
      </c>
      <c r="BI4" s="32"/>
      <c r="BJ4" s="32"/>
      <c r="BK4" s="32" t="s">
        <v>117</v>
      </c>
      <c r="BL4" s="32">
        <v>0</v>
      </c>
      <c r="BM4" s="32">
        <v>0</v>
      </c>
      <c r="BN4" s="32">
        <v>0</v>
      </c>
      <c r="BO4" s="32" t="s">
        <v>118</v>
      </c>
      <c r="BP4" s="32">
        <v>0</v>
      </c>
      <c r="BQ4" t="s">
        <v>133</v>
      </c>
    </row>
    <row r="5" spans="1:69" x14ac:dyDescent="0.2">
      <c r="A5" s="2">
        <v>2</v>
      </c>
      <c r="B5" s="1">
        <v>43764</v>
      </c>
      <c r="C5" s="1" t="s">
        <v>128</v>
      </c>
      <c r="D5" s="1" t="s">
        <v>131</v>
      </c>
      <c r="E5" s="1">
        <v>43647</v>
      </c>
      <c r="F5" s="30" t="s">
        <v>130</v>
      </c>
      <c r="G5" s="2" t="s">
        <v>51</v>
      </c>
      <c r="H5" s="146">
        <v>40.818181818181813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4.3545454545454545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4.3545454545454545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117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117</v>
      </c>
      <c r="BH5" s="32">
        <v>0</v>
      </c>
      <c r="BI5" s="32"/>
      <c r="BJ5" s="32"/>
      <c r="BK5" s="32" t="s">
        <v>117</v>
      </c>
      <c r="BL5" s="32">
        <v>0</v>
      </c>
      <c r="BM5" s="32">
        <v>0</v>
      </c>
      <c r="BN5" s="32">
        <v>0</v>
      </c>
      <c r="BO5" s="32" t="s">
        <v>118</v>
      </c>
      <c r="BP5" s="32">
        <v>0</v>
      </c>
      <c r="BQ5" t="s">
        <v>126</v>
      </c>
    </row>
    <row r="6" spans="1:69" x14ac:dyDescent="0.2">
      <c r="A6" s="2">
        <v>3</v>
      </c>
      <c r="B6" s="1">
        <v>43765</v>
      </c>
      <c r="C6" s="1" t="s">
        <v>128</v>
      </c>
      <c r="D6" s="1" t="s">
        <v>124</v>
      </c>
      <c r="E6" s="1">
        <v>43647</v>
      </c>
      <c r="F6" s="30" t="s">
        <v>130</v>
      </c>
      <c r="G6" s="2" t="s">
        <v>51</v>
      </c>
      <c r="H6" s="146">
        <v>63.963636363636361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3.1636363636363636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3.1636363636363636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117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117</v>
      </c>
      <c r="BH6" s="32">
        <v>0</v>
      </c>
      <c r="BI6" s="32"/>
      <c r="BJ6" s="32"/>
      <c r="BK6" s="32" t="s">
        <v>117</v>
      </c>
      <c r="BL6" s="32">
        <v>0</v>
      </c>
      <c r="BM6" s="32">
        <v>0</v>
      </c>
      <c r="BN6" s="32">
        <v>0</v>
      </c>
      <c r="BO6" s="32" t="s">
        <v>118</v>
      </c>
      <c r="BP6" s="32">
        <v>0</v>
      </c>
      <c r="BQ6" t="s">
        <v>126</v>
      </c>
    </row>
  </sheetData>
  <sheetProtection algorithmName="SHA-512" hashValue="QXbMk7PgVicwcrFocZTMEiZetzppeKPv45qJldgMDG87s4ZPlKkjHsrYOzFG7CI2At0T5mUV6CsC6fgp28oH7w==" saltValue="aaTK8ud1QTRl9qFRS4bK4w==" spinCount="100000" sheet="1" objects="1" scenarios="1"/>
  <hyperlinks>
    <hyperlink ref="BQ2" r:id="rId1" xr:uid="{A96B1B9B-456A-9B44-905C-78958B6E1C75}"/>
  </hyperlinks>
  <pageMargins left="0.7" right="0.7" top="0.75" bottom="0.75" header="0.3" footer="0.3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0D87E-B5F3-6747-A7A3-431973A1ED48}">
  <sheetPr codeName="Sheet10"/>
  <dimension ref="A1:BQ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16" width="12.5" customWidth="1"/>
    <col min="23" max="44" width="12.5" customWidth="1"/>
    <col min="46" max="53" width="12.5" customWidth="1"/>
    <col min="54" max="55" width="8.83203125" style="179"/>
    <col min="56" max="60" width="12.5" customWidth="1"/>
    <col min="63" max="68" width="12.5" customWidth="1"/>
  </cols>
  <sheetData>
    <row r="1" spans="1:69" ht="8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148" t="s">
        <v>134</v>
      </c>
      <c r="J1" s="149" t="s">
        <v>135</v>
      </c>
      <c r="K1" s="7" t="s">
        <v>14</v>
      </c>
      <c r="L1" s="21" t="s">
        <v>15</v>
      </c>
      <c r="M1" s="21" t="s">
        <v>16</v>
      </c>
      <c r="N1" s="21" t="s">
        <v>17</v>
      </c>
      <c r="O1" s="21" t="s">
        <v>55</v>
      </c>
      <c r="P1" s="22" t="s">
        <v>56</v>
      </c>
      <c r="Q1" s="150" t="s">
        <v>136</v>
      </c>
      <c r="R1" s="150" t="s">
        <v>137</v>
      </c>
      <c r="S1" s="150" t="s">
        <v>138</v>
      </c>
      <c r="T1" s="150" t="s">
        <v>139</v>
      </c>
      <c r="U1" s="150" t="s">
        <v>140</v>
      </c>
      <c r="V1" s="151" t="s">
        <v>141</v>
      </c>
      <c r="W1" s="8" t="s">
        <v>57</v>
      </c>
      <c r="X1" s="8" t="s">
        <v>58</v>
      </c>
      <c r="Y1" s="8" t="s">
        <v>59</v>
      </c>
      <c r="Z1" s="8" t="s">
        <v>60</v>
      </c>
      <c r="AA1" s="8" t="s">
        <v>61</v>
      </c>
      <c r="AB1" s="9" t="s">
        <v>62</v>
      </c>
      <c r="AC1" s="10" t="s">
        <v>63</v>
      </c>
      <c r="AD1" s="10" t="s">
        <v>18</v>
      </c>
      <c r="AE1" s="10" t="s">
        <v>22</v>
      </c>
      <c r="AF1" s="10" t="s">
        <v>23</v>
      </c>
      <c r="AG1" s="10" t="s">
        <v>24</v>
      </c>
      <c r="AH1" s="11" t="s">
        <v>25</v>
      </c>
      <c r="AI1" s="12" t="s">
        <v>26</v>
      </c>
      <c r="AJ1" s="12" t="s">
        <v>27</v>
      </c>
      <c r="AK1" s="12" t="s">
        <v>28</v>
      </c>
      <c r="AL1" s="12" t="s">
        <v>29</v>
      </c>
      <c r="AM1" s="12" t="s">
        <v>104</v>
      </c>
      <c r="AN1" s="13" t="s">
        <v>105</v>
      </c>
      <c r="AO1" s="14" t="s">
        <v>106</v>
      </c>
      <c r="AP1" s="14" t="s">
        <v>107</v>
      </c>
      <c r="AQ1" s="14" t="s">
        <v>108</v>
      </c>
      <c r="AR1" s="15" t="s">
        <v>109</v>
      </c>
      <c r="AS1" s="153" t="s">
        <v>142</v>
      </c>
      <c r="AT1" s="16" t="s">
        <v>6</v>
      </c>
      <c r="AU1" s="17" t="s">
        <v>7</v>
      </c>
      <c r="AV1" s="16" t="s">
        <v>8</v>
      </c>
      <c r="AW1" s="8" t="s">
        <v>35</v>
      </c>
      <c r="AX1" s="18" t="s">
        <v>36</v>
      </c>
      <c r="AY1" s="8" t="s">
        <v>37</v>
      </c>
      <c r="AZ1" s="18" t="s">
        <v>38</v>
      </c>
      <c r="BA1" s="9" t="s">
        <v>39</v>
      </c>
      <c r="BB1" s="176" t="s">
        <v>143</v>
      </c>
      <c r="BC1" s="177" t="s">
        <v>144</v>
      </c>
      <c r="BD1" s="18" t="s">
        <v>40</v>
      </c>
      <c r="BE1" s="9" t="s">
        <v>41</v>
      </c>
      <c r="BF1" s="3" t="s">
        <v>42</v>
      </c>
      <c r="BG1" s="19" t="s">
        <v>43</v>
      </c>
      <c r="BH1" s="20" t="s">
        <v>44</v>
      </c>
      <c r="BI1" s="156" t="s">
        <v>145</v>
      </c>
      <c r="BJ1" s="156" t="s">
        <v>146</v>
      </c>
      <c r="BK1" s="19" t="s">
        <v>45</v>
      </c>
      <c r="BL1" s="3" t="s">
        <v>46</v>
      </c>
      <c r="BM1" s="4" t="s">
        <v>47</v>
      </c>
      <c r="BN1" s="19" t="s">
        <v>48</v>
      </c>
      <c r="BO1" s="19" t="s">
        <v>49</v>
      </c>
      <c r="BP1" s="4" t="s">
        <v>50</v>
      </c>
    </row>
    <row r="2" spans="1:69" x14ac:dyDescent="0.2">
      <c r="A2" s="2">
        <v>1</v>
      </c>
      <c r="B2" s="1">
        <v>43564</v>
      </c>
      <c r="C2" s="30" t="s">
        <v>64</v>
      </c>
      <c r="D2" s="2" t="s">
        <v>65</v>
      </c>
      <c r="E2" s="1">
        <v>43282</v>
      </c>
      <c r="F2" s="30" t="s">
        <v>66</v>
      </c>
      <c r="G2" s="2" t="s">
        <v>51</v>
      </c>
      <c r="H2" s="2">
        <v>36.39</v>
      </c>
      <c r="I2" s="146"/>
      <c r="J2" s="146"/>
      <c r="K2" s="31" t="s">
        <v>67</v>
      </c>
      <c r="L2" s="52">
        <v>21600</v>
      </c>
      <c r="M2" s="52"/>
      <c r="N2" s="52"/>
      <c r="O2" s="52"/>
      <c r="P2" s="52"/>
      <c r="Q2" s="152"/>
      <c r="R2" s="152"/>
      <c r="S2" s="152"/>
      <c r="T2" s="152"/>
      <c r="U2" s="152"/>
      <c r="V2" s="152"/>
      <c r="W2" s="146">
        <v>3.44</v>
      </c>
      <c r="X2" s="146">
        <v>2.76</v>
      </c>
      <c r="Y2" s="146">
        <v>0</v>
      </c>
      <c r="Z2" s="146">
        <v>0</v>
      </c>
      <c r="AA2" s="146">
        <v>0</v>
      </c>
      <c r="AB2" s="146">
        <v>0</v>
      </c>
      <c r="AC2" s="146">
        <v>3.44</v>
      </c>
      <c r="AD2" s="146">
        <v>2.76</v>
      </c>
      <c r="AE2" s="146">
        <v>0</v>
      </c>
      <c r="AF2" s="146">
        <v>0</v>
      </c>
      <c r="AG2" s="146">
        <v>0</v>
      </c>
      <c r="AH2" s="146">
        <v>0</v>
      </c>
      <c r="AI2" s="2"/>
      <c r="AJ2" s="2"/>
      <c r="AK2" s="2"/>
      <c r="AL2" s="2"/>
      <c r="AM2" s="2"/>
      <c r="AN2" s="2"/>
      <c r="AO2" s="32" t="s">
        <v>68</v>
      </c>
      <c r="AP2" s="32"/>
      <c r="AQ2" s="32">
        <v>3</v>
      </c>
      <c r="AR2" s="32">
        <v>3</v>
      </c>
      <c r="AS2" s="32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178"/>
      <c r="BC2" s="178"/>
      <c r="BD2" s="32">
        <v>0</v>
      </c>
      <c r="BE2" s="32">
        <v>0</v>
      </c>
      <c r="BF2" s="2">
        <v>0</v>
      </c>
      <c r="BG2" s="32" t="s">
        <v>68</v>
      </c>
      <c r="BH2" s="32"/>
      <c r="BI2" s="32"/>
      <c r="BJ2" s="32"/>
      <c r="BK2" s="32" t="s">
        <v>68</v>
      </c>
      <c r="BL2" s="30"/>
      <c r="BM2" s="2"/>
      <c r="BN2" s="32"/>
      <c r="BO2" s="32" t="s">
        <v>69</v>
      </c>
      <c r="BP2" s="30"/>
    </row>
    <row r="3" spans="1:69" x14ac:dyDescent="0.2">
      <c r="A3" s="2"/>
      <c r="B3" s="1">
        <v>43564</v>
      </c>
      <c r="C3" s="30" t="s">
        <v>64</v>
      </c>
      <c r="D3" s="2" t="s">
        <v>65</v>
      </c>
      <c r="E3" s="1">
        <v>43282</v>
      </c>
      <c r="F3" s="30" t="s">
        <v>114</v>
      </c>
      <c r="G3" s="2" t="s">
        <v>115</v>
      </c>
      <c r="H3" s="2">
        <v>35.64</v>
      </c>
      <c r="I3" s="146"/>
      <c r="J3" s="146"/>
      <c r="K3" s="31" t="s">
        <v>116</v>
      </c>
      <c r="L3" s="52">
        <v>21600</v>
      </c>
      <c r="M3" s="52"/>
      <c r="N3" s="52"/>
      <c r="O3" s="52"/>
      <c r="P3" s="52"/>
      <c r="Q3" s="152"/>
      <c r="R3" s="152"/>
      <c r="S3" s="152"/>
      <c r="T3" s="152"/>
      <c r="U3" s="152"/>
      <c r="V3" s="152"/>
      <c r="W3" s="146">
        <v>3.44</v>
      </c>
      <c r="X3" s="146">
        <v>2.76</v>
      </c>
      <c r="Y3" s="146">
        <v>0</v>
      </c>
      <c r="Z3" s="146">
        <v>0</v>
      </c>
      <c r="AA3" s="146">
        <v>0</v>
      </c>
      <c r="AB3" s="146">
        <v>0</v>
      </c>
      <c r="AC3" s="146">
        <v>3.44</v>
      </c>
      <c r="AD3" s="146">
        <v>2.76</v>
      </c>
      <c r="AE3" s="146">
        <v>0</v>
      </c>
      <c r="AF3" s="146">
        <v>0</v>
      </c>
      <c r="AG3" s="146">
        <v>0</v>
      </c>
      <c r="AH3" s="146">
        <v>0</v>
      </c>
      <c r="AI3" s="2"/>
      <c r="AJ3" s="2"/>
      <c r="AK3" s="2"/>
      <c r="AL3" s="2"/>
      <c r="AM3" s="2"/>
      <c r="AN3" s="2"/>
      <c r="AO3" s="32" t="s">
        <v>68</v>
      </c>
      <c r="AP3" s="32"/>
      <c r="AQ3" s="32">
        <v>3</v>
      </c>
      <c r="AR3" s="32">
        <v>3</v>
      </c>
      <c r="AS3" s="32"/>
      <c r="AT3" s="32">
        <v>0</v>
      </c>
      <c r="AU3" s="32">
        <v>37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178"/>
      <c r="BC3" s="178"/>
      <c r="BD3" s="32">
        <v>0</v>
      </c>
      <c r="BE3" s="32">
        <v>0</v>
      </c>
      <c r="BF3" s="2">
        <v>0</v>
      </c>
      <c r="BG3" s="32" t="s">
        <v>117</v>
      </c>
      <c r="BH3" s="32">
        <v>24</v>
      </c>
      <c r="BI3" s="32"/>
      <c r="BJ3" s="32"/>
      <c r="BK3" s="32" t="s">
        <v>117</v>
      </c>
      <c r="BL3" s="30"/>
      <c r="BM3" s="2"/>
      <c r="BN3" s="32"/>
      <c r="BO3" s="32" t="s">
        <v>118</v>
      </c>
      <c r="BP3" s="30"/>
      <c r="BQ3" t="s">
        <v>123</v>
      </c>
    </row>
    <row r="4" spans="1:69" x14ac:dyDescent="0.2">
      <c r="A4" s="2"/>
      <c r="B4" s="1">
        <v>43564</v>
      </c>
      <c r="C4" s="30" t="s">
        <v>64</v>
      </c>
      <c r="D4" s="2" t="s">
        <v>65</v>
      </c>
      <c r="E4" s="1">
        <v>43466</v>
      </c>
      <c r="F4" s="30" t="s">
        <v>119</v>
      </c>
      <c r="G4" s="2" t="s">
        <v>120</v>
      </c>
      <c r="H4" s="2">
        <v>17.14</v>
      </c>
      <c r="I4" s="2"/>
      <c r="J4" s="2"/>
      <c r="K4" s="31" t="s">
        <v>116</v>
      </c>
      <c r="L4" s="52">
        <v>21600</v>
      </c>
      <c r="M4" s="52"/>
      <c r="N4" s="52"/>
      <c r="O4" s="52"/>
      <c r="P4" s="52"/>
      <c r="Q4" s="152"/>
      <c r="R4" s="152"/>
      <c r="S4" s="152"/>
      <c r="T4" s="152"/>
      <c r="U4" s="152"/>
      <c r="V4" s="152"/>
      <c r="W4" s="146">
        <v>3.44</v>
      </c>
      <c r="X4" s="146">
        <v>2.76</v>
      </c>
      <c r="Y4" s="146">
        <v>0</v>
      </c>
      <c r="Z4" s="146">
        <v>0</v>
      </c>
      <c r="AA4" s="146">
        <v>0</v>
      </c>
      <c r="AB4" s="146">
        <v>0</v>
      </c>
      <c r="AC4" s="146">
        <v>3.44</v>
      </c>
      <c r="AD4" s="146">
        <v>2.76</v>
      </c>
      <c r="AE4" s="146">
        <v>0</v>
      </c>
      <c r="AF4" s="146">
        <v>0</v>
      </c>
      <c r="AG4" s="146">
        <v>0</v>
      </c>
      <c r="AH4" s="146">
        <v>0</v>
      </c>
      <c r="AI4" s="2"/>
      <c r="AJ4" s="2"/>
      <c r="AK4" s="2"/>
      <c r="AL4" s="2"/>
      <c r="AM4" s="2"/>
      <c r="AN4" s="2"/>
      <c r="AO4" s="32" t="s">
        <v>68</v>
      </c>
      <c r="AP4" s="32"/>
      <c r="AQ4" s="32">
        <v>3</v>
      </c>
      <c r="AR4" s="32">
        <v>3</v>
      </c>
      <c r="AS4" s="32"/>
      <c r="AT4" s="32">
        <v>0</v>
      </c>
      <c r="AU4" s="32">
        <v>32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178"/>
      <c r="BC4" s="178"/>
      <c r="BD4" s="32">
        <v>0</v>
      </c>
      <c r="BE4" s="32">
        <v>0</v>
      </c>
      <c r="BF4" s="2">
        <v>0</v>
      </c>
      <c r="BG4" s="32" t="s">
        <v>117</v>
      </c>
      <c r="BH4" s="32">
        <v>24</v>
      </c>
      <c r="BI4" s="32"/>
      <c r="BJ4" s="32"/>
      <c r="BK4" s="32" t="s">
        <v>117</v>
      </c>
      <c r="BL4" s="30"/>
      <c r="BM4" s="2"/>
      <c r="BN4" s="32"/>
      <c r="BO4" s="32" t="s">
        <v>118</v>
      </c>
      <c r="BP4" s="30"/>
      <c r="BQ4" t="s">
        <v>122</v>
      </c>
    </row>
    <row r="5" spans="1:69" x14ac:dyDescent="0.2">
      <c r="A5" s="2">
        <v>2</v>
      </c>
      <c r="B5" s="1">
        <v>43564</v>
      </c>
      <c r="C5" s="30" t="s">
        <v>64</v>
      </c>
      <c r="D5" s="2" t="s">
        <v>70</v>
      </c>
      <c r="E5" s="1">
        <v>43282</v>
      </c>
      <c r="F5" s="30" t="s">
        <v>66</v>
      </c>
      <c r="G5" s="2" t="s">
        <v>51</v>
      </c>
      <c r="H5" s="2">
        <v>40.54</v>
      </c>
      <c r="I5" s="146"/>
      <c r="J5" s="146"/>
      <c r="K5" s="31"/>
      <c r="L5" s="2"/>
      <c r="M5" s="2"/>
      <c r="N5" s="2"/>
      <c r="O5" s="2"/>
      <c r="P5" s="2"/>
      <c r="Q5" s="152"/>
      <c r="R5" s="152"/>
      <c r="S5" s="152"/>
      <c r="T5" s="152"/>
      <c r="U5" s="152"/>
      <c r="V5" s="152"/>
      <c r="W5" s="146">
        <v>4.3</v>
      </c>
      <c r="X5" s="146">
        <v>0</v>
      </c>
      <c r="Y5" s="146">
        <v>0</v>
      </c>
      <c r="Z5" s="146">
        <v>0</v>
      </c>
      <c r="AA5" s="146">
        <v>0</v>
      </c>
      <c r="AB5" s="146">
        <v>0</v>
      </c>
      <c r="AC5" s="146">
        <v>4.3</v>
      </c>
      <c r="AD5" s="146">
        <v>0</v>
      </c>
      <c r="AE5" s="146">
        <v>0</v>
      </c>
      <c r="AF5" s="146">
        <v>0</v>
      </c>
      <c r="AG5" s="146">
        <v>0</v>
      </c>
      <c r="AH5" s="146">
        <v>0</v>
      </c>
      <c r="AI5" s="2"/>
      <c r="AJ5" s="2"/>
      <c r="AK5" s="2"/>
      <c r="AL5" s="2"/>
      <c r="AM5" s="2"/>
      <c r="AN5" s="2"/>
      <c r="AO5" s="32" t="s">
        <v>68</v>
      </c>
      <c r="AP5" s="32"/>
      <c r="AQ5" s="32">
        <v>3</v>
      </c>
      <c r="AR5" s="32">
        <v>3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178"/>
      <c r="BC5" s="178"/>
      <c r="BD5" s="32">
        <v>0</v>
      </c>
      <c r="BE5" s="32">
        <v>0</v>
      </c>
      <c r="BF5" s="2">
        <v>0</v>
      </c>
      <c r="BG5" s="32" t="s">
        <v>68</v>
      </c>
      <c r="BH5" s="32"/>
      <c r="BI5" s="32"/>
      <c r="BJ5" s="32"/>
      <c r="BK5" s="32" t="s">
        <v>68</v>
      </c>
      <c r="BL5" s="30"/>
      <c r="BM5" s="2"/>
      <c r="BN5" s="32"/>
      <c r="BO5" s="32" t="s">
        <v>69</v>
      </c>
      <c r="BP5" s="30"/>
    </row>
    <row r="6" spans="1:69" x14ac:dyDescent="0.2">
      <c r="A6" s="2">
        <v>3</v>
      </c>
      <c r="B6" s="1">
        <v>43564</v>
      </c>
      <c r="C6" s="30" t="s">
        <v>64</v>
      </c>
      <c r="D6" s="2" t="s">
        <v>71</v>
      </c>
      <c r="E6" s="1">
        <v>43282</v>
      </c>
      <c r="F6" s="30" t="s">
        <v>66</v>
      </c>
      <c r="G6" s="2" t="s">
        <v>51</v>
      </c>
      <c r="H6" s="2">
        <v>63.37</v>
      </c>
      <c r="I6" s="146"/>
      <c r="J6" s="146"/>
      <c r="K6" s="31"/>
      <c r="L6" s="2"/>
      <c r="M6" s="2"/>
      <c r="N6" s="2"/>
      <c r="O6" s="2"/>
      <c r="P6" s="2"/>
      <c r="Q6" s="152"/>
      <c r="R6" s="152"/>
      <c r="S6" s="152"/>
      <c r="T6" s="152"/>
      <c r="U6" s="152"/>
      <c r="V6" s="152"/>
      <c r="W6" s="146">
        <v>3.13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3.13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2"/>
      <c r="AJ6" s="2"/>
      <c r="AK6" s="2"/>
      <c r="AL6" s="2"/>
      <c r="AM6" s="2"/>
      <c r="AN6" s="2"/>
      <c r="AO6" s="32" t="s">
        <v>68</v>
      </c>
      <c r="AP6" s="32"/>
      <c r="AQ6" s="32">
        <v>3</v>
      </c>
      <c r="AR6" s="32">
        <v>3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178"/>
      <c r="BC6" s="178"/>
      <c r="BD6" s="32">
        <v>0</v>
      </c>
      <c r="BE6" s="32">
        <v>0</v>
      </c>
      <c r="BF6" s="2">
        <v>0</v>
      </c>
      <c r="BG6" s="32" t="s">
        <v>68</v>
      </c>
      <c r="BH6" s="32"/>
      <c r="BI6" s="32"/>
      <c r="BJ6" s="32"/>
      <c r="BK6" s="32" t="s">
        <v>68</v>
      </c>
      <c r="BL6" s="30"/>
      <c r="BM6" s="2"/>
      <c r="BN6" s="32"/>
      <c r="BO6" s="32" t="s">
        <v>69</v>
      </c>
      <c r="BP6" s="30"/>
    </row>
  </sheetData>
  <sheetProtection algorithmName="SHA-512" hashValue="OW6hfQgz4MVvnQOCx7Ov7whIs3eLlvBIYyuooINArykExihCU72+iiWIWNYTAWIqkMrSbhZnQ5/F4aJ4vmQKbQ==" saltValue="hP5CMvO84BtuPdGAwkQPrQ==" spinCount="100000" sheet="1" objects="1" scenarios="1"/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CAF6-1673-1B4C-B7E4-70C775B9876B}">
  <sheetPr codeName="Sheet11"/>
  <dimension ref="A1:BE6"/>
  <sheetViews>
    <sheetView zoomScale="120" zoomScaleNormal="120" zoomScalePageLayoutView="120" workbookViewId="0">
      <selection activeCell="D17" sqref="D1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43395</v>
      </c>
      <c r="C2" s="30" t="s">
        <v>64</v>
      </c>
      <c r="D2" s="2" t="s">
        <v>65</v>
      </c>
      <c r="E2" s="1">
        <v>43282</v>
      </c>
      <c r="F2" s="30" t="s">
        <v>66</v>
      </c>
      <c r="G2" s="2" t="s">
        <v>51</v>
      </c>
      <c r="H2" s="2">
        <v>36.39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3.44</v>
      </c>
      <c r="P2" s="2">
        <v>0</v>
      </c>
      <c r="Q2" s="2">
        <v>0</v>
      </c>
      <c r="R2" s="2">
        <v>0</v>
      </c>
      <c r="S2" s="2">
        <v>0</v>
      </c>
      <c r="T2" s="2">
        <v>2.76</v>
      </c>
      <c r="U2" s="2">
        <v>3.44</v>
      </c>
      <c r="V2" s="2">
        <v>0</v>
      </c>
      <c r="W2" s="2">
        <v>0</v>
      </c>
      <c r="X2" s="2">
        <v>0</v>
      </c>
      <c r="Y2" s="2">
        <v>0</v>
      </c>
      <c r="Z2" s="2">
        <v>2.76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1">
        <v>43395</v>
      </c>
      <c r="C3" s="30" t="s">
        <v>64</v>
      </c>
      <c r="D3" s="2" t="s">
        <v>65</v>
      </c>
      <c r="E3" s="1">
        <v>43282</v>
      </c>
      <c r="F3" s="30" t="s">
        <v>114</v>
      </c>
      <c r="G3" s="2" t="s">
        <v>115</v>
      </c>
      <c r="H3" s="2">
        <v>35.64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3.44</v>
      </c>
      <c r="P3" s="2">
        <v>0</v>
      </c>
      <c r="Q3" s="2">
        <v>0</v>
      </c>
      <c r="R3" s="2">
        <v>0</v>
      </c>
      <c r="S3" s="2">
        <v>0</v>
      </c>
      <c r="T3" s="2">
        <v>2.76</v>
      </c>
      <c r="U3" s="2">
        <v>3.44</v>
      </c>
      <c r="V3" s="2">
        <v>0</v>
      </c>
      <c r="W3" s="2">
        <v>0</v>
      </c>
      <c r="X3" s="2">
        <v>0</v>
      </c>
      <c r="Y3" s="2">
        <v>0</v>
      </c>
      <c r="Z3" s="2">
        <v>2.76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37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1">
        <v>43395</v>
      </c>
      <c r="C4" s="30" t="s">
        <v>64</v>
      </c>
      <c r="D4" s="2" t="s">
        <v>65</v>
      </c>
      <c r="E4" s="1">
        <v>43374</v>
      </c>
      <c r="F4" s="30" t="s">
        <v>119</v>
      </c>
      <c r="G4" s="2" t="s">
        <v>120</v>
      </c>
      <c r="H4" s="2">
        <v>19.71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3.78</v>
      </c>
      <c r="P4" s="2">
        <v>0</v>
      </c>
      <c r="Q4" s="2">
        <v>0</v>
      </c>
      <c r="R4" s="2">
        <v>0</v>
      </c>
      <c r="S4" s="2">
        <v>0</v>
      </c>
      <c r="T4" s="2">
        <v>3.41</v>
      </c>
      <c r="U4" s="2">
        <v>3.78</v>
      </c>
      <c r="V4" s="2">
        <v>0</v>
      </c>
      <c r="W4" s="2">
        <v>0</v>
      </c>
      <c r="X4" s="2">
        <v>0</v>
      </c>
      <c r="Y4" s="2">
        <v>0</v>
      </c>
      <c r="Z4" s="2">
        <v>3.41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33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1">
        <v>43395</v>
      </c>
      <c r="C5" s="30" t="s">
        <v>64</v>
      </c>
      <c r="D5" s="2" t="s">
        <v>70</v>
      </c>
      <c r="E5" s="1">
        <v>43282</v>
      </c>
      <c r="F5" s="30" t="s">
        <v>66</v>
      </c>
      <c r="G5" s="2" t="s">
        <v>51</v>
      </c>
      <c r="H5" s="2">
        <v>40.54</v>
      </c>
      <c r="I5" s="31"/>
      <c r="J5" s="2"/>
      <c r="K5" s="2"/>
      <c r="L5" s="2"/>
      <c r="M5" s="2"/>
      <c r="N5" s="2"/>
      <c r="O5" s="2">
        <v>4.3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4.3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1">
        <v>43395</v>
      </c>
      <c r="C6" s="30" t="s">
        <v>64</v>
      </c>
      <c r="D6" s="2" t="s">
        <v>71</v>
      </c>
      <c r="E6" s="1">
        <v>43282</v>
      </c>
      <c r="F6" s="30" t="s">
        <v>66</v>
      </c>
      <c r="G6" s="2" t="s">
        <v>51</v>
      </c>
      <c r="H6" s="2">
        <v>63.37</v>
      </c>
      <c r="I6" s="31"/>
      <c r="J6" s="2"/>
      <c r="K6" s="2"/>
      <c r="L6" s="2"/>
      <c r="M6" s="2"/>
      <c r="N6" s="2"/>
      <c r="O6" s="2">
        <v>3.13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3.13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5Unodcy0jsoRsHuFsTEhjz1gzX7QmHtSjr1oLAkijRLIAIhEkp58qTA2mABwafl7pX1RbQp+6hZ5ohGzgwIEMw==" saltValue="X9GIytgFE+2bUwMZ2Gw2wA==" spinCount="100000" sheet="1" objects="1" scenarios="1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CCC25-7A1C-2841-A813-AAF230620F01}">
  <sheetPr codeName="Sheet12"/>
  <dimension ref="A1:BE6"/>
  <sheetViews>
    <sheetView topLeftCell="AL1"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81">
        <v>43202</v>
      </c>
      <c r="C2" s="30" t="s">
        <v>64</v>
      </c>
      <c r="D2" s="2" t="s">
        <v>65</v>
      </c>
      <c r="E2" s="1">
        <v>42917</v>
      </c>
      <c r="F2" s="30" t="s">
        <v>66</v>
      </c>
      <c r="G2" s="2" t="s">
        <v>51</v>
      </c>
      <c r="H2" s="2">
        <v>35.72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81">
        <v>43202</v>
      </c>
      <c r="C3" s="30" t="s">
        <v>64</v>
      </c>
      <c r="D3" s="2" t="s">
        <v>65</v>
      </c>
      <c r="E3" s="1">
        <v>43101</v>
      </c>
      <c r="F3" s="30" t="s">
        <v>114</v>
      </c>
      <c r="G3" s="2" t="s">
        <v>115</v>
      </c>
      <c r="H3" s="2">
        <v>16.809999999999999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25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81">
        <v>43202</v>
      </c>
      <c r="C4" s="30" t="s">
        <v>64</v>
      </c>
      <c r="D4" s="2" t="s">
        <v>65</v>
      </c>
      <c r="E4" s="1">
        <v>43101</v>
      </c>
      <c r="F4" s="30" t="s">
        <v>119</v>
      </c>
      <c r="G4" s="2" t="s">
        <v>120</v>
      </c>
      <c r="H4" s="2">
        <v>16.82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32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81">
        <v>43202</v>
      </c>
      <c r="C5" s="30" t="s">
        <v>64</v>
      </c>
      <c r="D5" s="2" t="s">
        <v>70</v>
      </c>
      <c r="E5" s="1">
        <v>42917</v>
      </c>
      <c r="F5" s="30" t="s">
        <v>66</v>
      </c>
      <c r="G5" s="2" t="s">
        <v>51</v>
      </c>
      <c r="H5" s="2">
        <v>39.78</v>
      </c>
      <c r="I5" s="31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81">
        <v>43202</v>
      </c>
      <c r="C6" s="30" t="s">
        <v>64</v>
      </c>
      <c r="D6" s="2" t="s">
        <v>71</v>
      </c>
      <c r="E6" s="1">
        <v>42917</v>
      </c>
      <c r="F6" s="30" t="s">
        <v>66</v>
      </c>
      <c r="G6" s="2" t="s">
        <v>51</v>
      </c>
      <c r="H6" s="2">
        <v>62.19</v>
      </c>
      <c r="I6" s="31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CZZDhsKi1EwLcsUxJDR5NeMeWoHEvl4wJTz0oJTYBjGsc5jzkXFhUUxPMweCeSoypNLUGLvb5mZ+o1O/kB2Q6w==" saltValue="tXCelSYflhrqEvyiZ5iMiQ==" spinCount="100000" sheet="1" objects="1" scenarios="1"/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J22" sqref="J2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0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6</v>
      </c>
      <c r="AN1" s="17" t="s">
        <v>7</v>
      </c>
      <c r="AO1" s="16" t="s">
        <v>8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43012</v>
      </c>
      <c r="C2" s="30" t="s">
        <v>64</v>
      </c>
      <c r="D2" s="2" t="s">
        <v>65</v>
      </c>
      <c r="E2" s="1">
        <v>42917</v>
      </c>
      <c r="F2" s="30" t="s">
        <v>66</v>
      </c>
      <c r="G2" s="2" t="s">
        <v>51</v>
      </c>
      <c r="H2" s="2">
        <v>35.72</v>
      </c>
      <c r="I2" s="31" t="s">
        <v>67</v>
      </c>
      <c r="J2" s="52">
        <v>21600</v>
      </c>
      <c r="K2" s="52">
        <v>21600</v>
      </c>
      <c r="L2" s="52">
        <v>21600</v>
      </c>
      <c r="M2" s="52">
        <v>21600</v>
      </c>
      <c r="N2" s="52">
        <v>21600</v>
      </c>
      <c r="O2" s="2">
        <v>3.38</v>
      </c>
      <c r="P2" s="2">
        <v>0</v>
      </c>
      <c r="Q2" s="2">
        <v>0</v>
      </c>
      <c r="R2" s="2">
        <v>0</v>
      </c>
      <c r="S2" s="2">
        <v>0</v>
      </c>
      <c r="T2" s="2">
        <v>2.71</v>
      </c>
      <c r="U2" s="2">
        <v>3.38</v>
      </c>
      <c r="V2" s="2">
        <v>0</v>
      </c>
      <c r="W2" s="2">
        <v>0</v>
      </c>
      <c r="X2" s="2">
        <v>0</v>
      </c>
      <c r="Y2" s="2">
        <v>0</v>
      </c>
      <c r="Z2" s="2">
        <v>2.71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/>
      <c r="B3" s="1">
        <v>43012</v>
      </c>
      <c r="C3" s="30" t="s">
        <v>64</v>
      </c>
      <c r="D3" s="2" t="s">
        <v>65</v>
      </c>
      <c r="E3" s="1">
        <v>42917</v>
      </c>
      <c r="F3" s="30" t="s">
        <v>114</v>
      </c>
      <c r="G3" s="2" t="s">
        <v>115</v>
      </c>
      <c r="H3" s="2">
        <v>35.299999999999997</v>
      </c>
      <c r="I3" s="31" t="s">
        <v>116</v>
      </c>
      <c r="J3" s="52">
        <v>21600</v>
      </c>
      <c r="K3" s="52">
        <v>21600</v>
      </c>
      <c r="L3" s="52">
        <v>21600</v>
      </c>
      <c r="M3" s="52">
        <v>21600</v>
      </c>
      <c r="N3" s="52">
        <v>21600</v>
      </c>
      <c r="O3" s="2">
        <v>3.38</v>
      </c>
      <c r="P3" s="2">
        <v>0</v>
      </c>
      <c r="Q3" s="2">
        <v>0</v>
      </c>
      <c r="R3" s="2">
        <v>0</v>
      </c>
      <c r="S3" s="2">
        <v>0</v>
      </c>
      <c r="T3" s="2">
        <v>2.71</v>
      </c>
      <c r="U3" s="2">
        <v>3.38</v>
      </c>
      <c r="V3" s="2">
        <v>0</v>
      </c>
      <c r="W3" s="2">
        <v>0</v>
      </c>
      <c r="X3" s="2">
        <v>0</v>
      </c>
      <c r="Y3" s="2">
        <v>0</v>
      </c>
      <c r="Z3" s="2">
        <v>2.71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25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117</v>
      </c>
      <c r="AY3" s="32">
        <v>24</v>
      </c>
      <c r="AZ3" s="32" t="s">
        <v>117</v>
      </c>
      <c r="BA3" s="30"/>
      <c r="BB3" s="2"/>
      <c r="BC3" s="32"/>
      <c r="BD3" s="32" t="s">
        <v>118</v>
      </c>
      <c r="BE3" s="30"/>
    </row>
    <row r="4" spans="1:57" x14ac:dyDescent="0.2">
      <c r="A4" s="2"/>
      <c r="B4" s="1">
        <v>43066</v>
      </c>
      <c r="C4" s="30" t="s">
        <v>64</v>
      </c>
      <c r="D4" s="2" t="s">
        <v>65</v>
      </c>
      <c r="E4" s="1">
        <v>43026</v>
      </c>
      <c r="F4" s="30" t="s">
        <v>119</v>
      </c>
      <c r="G4" s="2" t="s">
        <v>120</v>
      </c>
      <c r="H4" s="2">
        <v>16.82</v>
      </c>
      <c r="I4" s="31" t="s">
        <v>116</v>
      </c>
      <c r="J4" s="52">
        <v>21600</v>
      </c>
      <c r="K4" s="52">
        <v>21600</v>
      </c>
      <c r="L4" s="52">
        <v>21600</v>
      </c>
      <c r="M4" s="52">
        <v>21600</v>
      </c>
      <c r="N4" s="52">
        <v>21600</v>
      </c>
      <c r="O4" s="2">
        <v>3.38</v>
      </c>
      <c r="P4" s="2">
        <v>0</v>
      </c>
      <c r="Q4" s="2">
        <v>0</v>
      </c>
      <c r="R4" s="2">
        <v>0</v>
      </c>
      <c r="S4" s="2">
        <v>0</v>
      </c>
      <c r="T4" s="2">
        <v>2.71</v>
      </c>
      <c r="U4" s="2">
        <v>3.38</v>
      </c>
      <c r="V4" s="2">
        <v>0</v>
      </c>
      <c r="W4" s="2">
        <v>0</v>
      </c>
      <c r="X4" s="2">
        <v>0</v>
      </c>
      <c r="Y4" s="2">
        <v>0</v>
      </c>
      <c r="Z4" s="2">
        <v>2.71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32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117</v>
      </c>
      <c r="AY4" s="32">
        <v>24</v>
      </c>
      <c r="AZ4" s="32" t="s">
        <v>117</v>
      </c>
      <c r="BA4" s="30"/>
      <c r="BB4" s="2"/>
      <c r="BC4" s="32"/>
      <c r="BD4" s="32" t="s">
        <v>118</v>
      </c>
      <c r="BE4" s="30"/>
    </row>
    <row r="5" spans="1:57" x14ac:dyDescent="0.2">
      <c r="A5" s="2">
        <v>2</v>
      </c>
      <c r="B5" s="1">
        <v>43012</v>
      </c>
      <c r="C5" s="30" t="s">
        <v>64</v>
      </c>
      <c r="D5" s="2" t="s">
        <v>70</v>
      </c>
      <c r="E5" s="1">
        <v>42917</v>
      </c>
      <c r="F5" s="30" t="s">
        <v>66</v>
      </c>
      <c r="G5" s="2" t="s">
        <v>51</v>
      </c>
      <c r="H5" s="2">
        <v>39.78</v>
      </c>
      <c r="I5" s="31"/>
      <c r="J5" s="2"/>
      <c r="K5" s="2"/>
      <c r="L5" s="2"/>
      <c r="M5" s="2"/>
      <c r="N5" s="2"/>
      <c r="O5" s="2">
        <v>4.22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4.22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/>
      <c r="AB5" s="2"/>
      <c r="AC5" s="2"/>
      <c r="AD5" s="2"/>
      <c r="AE5" s="2"/>
      <c r="AF5" s="2"/>
      <c r="AG5" s="32" t="s">
        <v>68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2">
        <v>0</v>
      </c>
      <c r="AX5" s="32" t="s">
        <v>68</v>
      </c>
      <c r="AY5" s="32"/>
      <c r="AZ5" s="32" t="s">
        <v>68</v>
      </c>
      <c r="BA5" s="30"/>
      <c r="BB5" s="2"/>
      <c r="BC5" s="32"/>
      <c r="BD5" s="32" t="s">
        <v>69</v>
      </c>
      <c r="BE5" s="30"/>
    </row>
    <row r="6" spans="1:57" x14ac:dyDescent="0.2">
      <c r="A6" s="2">
        <v>3</v>
      </c>
      <c r="B6" s="1">
        <v>43012</v>
      </c>
      <c r="C6" s="30" t="s">
        <v>64</v>
      </c>
      <c r="D6" s="2" t="s">
        <v>71</v>
      </c>
      <c r="E6" s="1">
        <v>42917</v>
      </c>
      <c r="F6" s="30" t="s">
        <v>66</v>
      </c>
      <c r="G6" s="2" t="s">
        <v>51</v>
      </c>
      <c r="H6" s="2">
        <v>62.19</v>
      </c>
      <c r="I6" s="31"/>
      <c r="J6" s="2"/>
      <c r="K6" s="2"/>
      <c r="L6" s="2"/>
      <c r="M6" s="2"/>
      <c r="N6" s="2"/>
      <c r="O6" s="2">
        <v>3.07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3.07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/>
      <c r="AB6" s="2"/>
      <c r="AC6" s="2"/>
      <c r="AD6" s="2"/>
      <c r="AE6" s="2"/>
      <c r="AF6" s="2"/>
      <c r="AG6" s="32" t="s">
        <v>68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2">
        <v>0</v>
      </c>
      <c r="AX6" s="32" t="s">
        <v>68</v>
      </c>
      <c r="AY6" s="32"/>
      <c r="AZ6" s="32" t="s">
        <v>68</v>
      </c>
      <c r="BA6" s="30"/>
      <c r="BB6" s="2"/>
      <c r="BC6" s="32"/>
      <c r="BD6" s="32" t="s">
        <v>69</v>
      </c>
      <c r="BE6" s="30"/>
    </row>
  </sheetData>
  <sheetProtection algorithmName="SHA-512" hashValue="hOr67RcB8jfK/qPhpzCiCnMTQlvxq5a046HLsgk8eBHHpKTeN12c7cCWWsk3A0vS18nZnnWtzvdzV6MSffbK/Q==" saltValue="5azomBgNb2bklMvJqGFkPg==" spinCount="100000" sheet="1" objects="1" scenarios="1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C1C28-30F9-154C-A523-AE5A9108E497}">
  <sheetPr codeName="Sheet25">
    <tabColor theme="7" tint="0.39997558519241921"/>
  </sheetPr>
  <dimension ref="A1:AX55"/>
  <sheetViews>
    <sheetView workbookViewId="0">
      <selection activeCell="B8" sqref="B8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3" width="14.1640625" customWidth="1"/>
    <col min="34" max="69" width="12.5" customWidth="1"/>
  </cols>
  <sheetData>
    <row r="1" spans="1:50" x14ac:dyDescent="0.2">
      <c r="A1" s="224" t="s">
        <v>21</v>
      </c>
      <c r="B1" s="224"/>
      <c r="C1" s="224"/>
      <c r="D1" s="224"/>
      <c r="E1" s="225"/>
      <c r="F1" s="225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</row>
    <row r="2" spans="1:50" x14ac:dyDescent="0.2">
      <c r="A2" s="227" t="s">
        <v>80</v>
      </c>
      <c r="B2" s="224"/>
      <c r="C2" s="224"/>
      <c r="D2" s="224"/>
      <c r="E2" s="225"/>
      <c r="F2" s="225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</row>
    <row r="3" spans="1:50" ht="16" thickBot="1" x14ac:dyDescent="0.25">
      <c r="A3" s="224"/>
      <c r="B3" s="228"/>
      <c r="C3" s="224"/>
      <c r="D3" s="224"/>
      <c r="E3" s="225"/>
      <c r="F3" s="225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</row>
    <row r="4" spans="1:50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1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</row>
    <row r="5" spans="1:50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6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</row>
    <row r="6" spans="1:50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6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</row>
    <row r="7" spans="1:50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264" t="s">
        <v>20</v>
      </c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</row>
    <row r="8" spans="1:50" ht="20" customHeight="1" x14ac:dyDescent="0.2">
      <c r="A8" s="277" t="str">
        <f>'WA Apr 2023'!D2</f>
        <v>South West</v>
      </c>
      <c r="B8" s="63" t="str">
        <f>'WA Apr 2023'!F2</f>
        <v>Alinta Energy</v>
      </c>
      <c r="C8" s="119" t="str">
        <f>'WA Apr 2023'!G2</f>
        <v>Business</v>
      </c>
      <c r="D8" s="113">
        <f>365*'WA Apr 2023'!H2/100</f>
        <v>136.875</v>
      </c>
      <c r="E8" s="183">
        <f>IF('WA Apr 2023'!AQ2=3,0.5,IF('WA Apr 2023'!AQ2=2,0.33,0))</f>
        <v>0.5</v>
      </c>
      <c r="F8" s="183">
        <f>1-E8</f>
        <v>0.5</v>
      </c>
      <c r="G8" s="113">
        <f>IF('WA Apr 2023'!K2="",($C$5*E8/'WA Apr 2023'!AQ2*'WA Apr 2023'!W2/100)*'WA Apr 2023'!AQ2,IF($C$5*E8/'WA Apr 2023'!AQ2&gt;='WA Apr 2023'!L2,('WA Apr 2023'!L2*'WA Apr 2023'!W2/100)*'WA Apr 2023'!AQ2,($C$5*E8/'WA Apr 2023'!AQ2*'WA Apr 2023'!W2/100)*'WA Apr 2023'!AQ2))</f>
        <v>1809.090909090909</v>
      </c>
      <c r="H8" s="113">
        <f>IF(AND('WA Apr 2023'!P2&gt;0,'WA Apr 2023'!O2&gt;0),IF(($C$5*E8/'WA Apr 2023'!AQ2&lt;SUM('WA Apr 2023'!L2:P2)),(0),($C$5*E8/'WA Apr 2023'!AQ2-SUM('WA Apr 2023'!L2:P2))*'WA Apr 2023'!AB2/100)* 'WA Apr 2023'!AQ2,IF(AND('WA Apr 2023'!O2&gt;0,'WA Apr 2023'!P2=""),IF(($C$5*E8/'WA Apr 2023'!AQ2&lt; SUM('WA Apr 2023'!L2:O2)),(0),($C$5*E8/'WA Apr 2023'!AQ2-SUM('WA Apr 2023'!L2:O2))*'WA Apr 2023'!AA2/100)* 'WA Apr 2023'!AQ2,IF(AND('WA Apr 2023'!N2&gt;0,'WA Apr 2023'!O2=""),IF(($C$5*E8/'WA Apr 2023'!AQ2&lt; SUM('WA Apr 2023'!L2:N2)),(0),($C$5*E8/'WA Apr 2023'!AQ2-SUM('WA Apr 2023'!L2:N2))*'WA Apr 2023'!Z2/100)* 'WA Apr 2023'!AQ2,IF(AND('WA Apr 2023'!M2&gt;0,'WA Apr 2023'!N2=""),IF(($C$5*E8/'WA Apr 2023'!AQ2&lt;'WA Apr 2023'!M2+'WA Apr 2023'!L2),(0),(($C$5*E8/'WA Apr 2023'!AQ2-('WA Apr 2023'!M2+'WA Apr 2023'!L2))*'WA Apr 2023'!Y2/100))*'WA Apr 2023'!AQ2,IF(AND('WA Apr 2023'!L2&gt;0,'WA Apr 2023'!M2=""&gt;0),IF(($C$5*E8/'WA Apr 2023'!AQ2&lt;'WA Apr 2023'!L2),(0),($C$5*E8/'WA Apr 2023'!AQ2-'WA Apr 2023'!L2)*'WA Apr 2023'!X2/100)*'WA Apr 2023'!AQ2,0)))))</f>
        <v>0</v>
      </c>
      <c r="I8" s="113">
        <f>IF('WA Apr 2023'!K2="",($C$5*F8/'WA Apr 2023'!AR2*'WA Apr 2023'!AC2/100)*'WA Apr 2023'!AR2,IF($C$5*F8/'WA Apr 2023'!AR2&gt;='WA Apr 2023'!L2,('WA Apr 2023'!L2*'WA Apr 2023'!AC2/100)*'WA Apr 2023'!AR2,($C$5*F8/'WA Apr 2023'!AR2*'WA Apr 2023'!AC2/100)*'WA Apr 2023'!AR2))</f>
        <v>1809.090909090909</v>
      </c>
      <c r="J8" s="113">
        <f>IF(AND('WA Apr 2023'!P2&gt;0,'WA Apr 2023'!O2&gt;0),IF(($C$5*F8/'WA Apr 2023'!AR2&lt;SUM('WA Apr 2023'!L2:P2)),(0),($C$5*F8/'WA Apr 2023'!AR2-SUM('WA Apr 2023'!L2:P2))*'WA Apr 2023'!AB2/100)* 'WA Apr 2023'!AR2,IF(AND('WA Apr 2023'!O2&gt;0,'WA Apr 2023'!P2=""),IF(($C$5*F8/'WA Apr 2023'!AR2&lt; SUM('WA Apr 2023'!L2:O2)),(0),($C$5*F8/'WA Apr 2023'!AR2-SUM('WA Apr 2023'!L2:O2))*'WA Apr 2023'!AG2/100)* 'WA Apr 2023'!AR2,IF(AND('WA Apr 2023'!N2&gt;0,'WA Apr 2023'!O2=""),IF(($C$5*F8/'WA Apr 2023'!AR2&lt; SUM('WA Apr 2023'!L2:N2)),(0),($C$5*F8/'WA Apr 2023'!AR2-SUM('WA Apr 2023'!L2:N2))*'WA Apr 2023'!AF2/100)* 'WA Apr 2023'!AR2,IF(AND('WA Apr 2023'!M2&gt;0,'WA Apr 2023'!N2=""),IF(($C$5*F8/'WA Apr 2023'!AR2&lt;'WA Apr 2023'!M2+'WA Apr 2023'!L2),(0),(($C$5*F8/'WA Apr 2023'!AR2-('WA Apr 2023'!M2+'WA Apr 2023'!L2))*'WA Apr 2023'!AE2/100))*'WA Apr 2023'!AR2,IF(AND('WA Apr 2023'!L2&gt;0,'WA Apr 2023'!M2=""&gt;0),IF(($C$5*F8/'WA Apr 2023'!AR2&lt;'WA Apr 2023'!L2),(0),($C$5*F8/'WA Apr 2023'!AR2-'WA Apr 2023'!L2)*'WA Apr 2023'!AD2/100)*'WA Apr 2023'!AR2,0)))))</f>
        <v>0</v>
      </c>
      <c r="K8" s="162">
        <f>SUM(G8:J8)</f>
        <v>3618.181818181818</v>
      </c>
      <c r="L8" s="187">
        <f>K8+D8</f>
        <v>3755.056818181818</v>
      </c>
      <c r="M8" s="122">
        <f>L8*1.1</f>
        <v>4130.5625</v>
      </c>
      <c r="N8" s="116">
        <f>'WA Apr 2023'!AT2</f>
        <v>0</v>
      </c>
      <c r="O8" s="116">
        <f>'WA Apr 2023'!AU2</f>
        <v>0</v>
      </c>
      <c r="P8" s="116">
        <f>'WA Apr 2023'!AV2</f>
        <v>0</v>
      </c>
      <c r="Q8" s="116">
        <f>'WA Apr 2023'!AW2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3755.056818181818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3755.056818181818</v>
      </c>
      <c r="V8" s="115">
        <f t="shared" ref="V8:W12" si="1">T8*1.1</f>
        <v>4130.5625</v>
      </c>
      <c r="W8" s="265">
        <f t="shared" si="1"/>
        <v>4130.5625</v>
      </c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</row>
    <row r="9" spans="1:50" ht="20" customHeight="1" x14ac:dyDescent="0.2">
      <c r="A9" s="278"/>
      <c r="B9" s="63" t="str">
        <f>'WA Apr 2023'!F3</f>
        <v>AGL</v>
      </c>
      <c r="C9" s="119" t="str">
        <f>'WA Apr 2023'!G3</f>
        <v>Business Savers</v>
      </c>
      <c r="D9" s="120">
        <f>365*'WA Apr 2023'!H3/100</f>
        <v>142.80127272727273</v>
      </c>
      <c r="E9" s="184">
        <f>IF('WA Apr 2023'!AQ3=3,0.5,IF('WA Apr 2023'!AQ3=2,0.33,0))</f>
        <v>0.5</v>
      </c>
      <c r="F9" s="184">
        <f t="shared" ref="F9:F12" si="2">1-E9</f>
        <v>0.5</v>
      </c>
      <c r="G9" s="120">
        <f>IF('WA Apr 2023'!K3="",($C$5*E9/'WA Apr 2023'!AQ3*'WA Apr 2023'!W3/100)*'WA Apr 2023'!AQ3,IF($C$5*E9/'WA Apr 2023'!AQ3&gt;='WA Apr 2023'!L3,('WA Apr 2023'!L3*'WA Apr 2023'!W3/100)*'WA Apr 2023'!AQ3,($C$5*E9/'WA Apr 2023'!AQ3*'WA Apr 2023'!W3/100)*'WA Apr 2023'!AQ3))</f>
        <v>1854.5454545454547</v>
      </c>
      <c r="H9" s="120">
        <f>IF(AND('WA Apr 2023'!P3&gt;0,'WA Apr 2023'!O3&gt;0),IF(($C$5*E9/'WA Apr 2023'!AQ3&lt;SUM('WA Apr 2023'!L3:P3)),(0),($C$5*E9/'WA Apr 2023'!AQ3-SUM('WA Apr 2023'!L3:P3))*'WA Apr 2023'!AB3/100)* 'WA Apr 2023'!AQ3,IF(AND('WA Apr 2023'!O3&gt;0,'WA Apr 2023'!P3=""),IF(($C$5*E9/'WA Apr 2023'!AQ3&lt; SUM('WA Apr 2023'!L3:O3)),(0),($C$5*E9/'WA Apr 2023'!AQ3-SUM('WA Apr 2023'!L3:O3))*'WA Apr 2023'!AA3/100)* 'WA Apr 2023'!AQ3,IF(AND('WA Apr 2023'!N3&gt;0,'WA Apr 2023'!O3=""),IF(($C$5*E9/'WA Apr 2023'!AQ3&lt; SUM('WA Apr 2023'!L3:N3)),(0),($C$5*E9/'WA Apr 2023'!AQ3-SUM('WA Apr 2023'!L3:N3))*'WA Apr 2023'!Z3/100)* 'WA Apr 2023'!AQ3,IF(AND('WA Apr 2023'!M3&gt;0,'WA Apr 2023'!N3=""),IF(($C$5*E9/'WA Apr 2023'!AQ3&lt;'WA Apr 2023'!M3+'WA Apr 2023'!L3),(0),(($C$5*E9/'WA Apr 2023'!AQ3-('WA Apr 2023'!M3+'WA Apr 2023'!L3))*'WA Apr 2023'!Y3/100))*'WA Apr 2023'!AQ3,IF(AND('WA Apr 2023'!L3&gt;0,'WA Apr 2023'!M3=""&gt;0),IF(($C$5*E9/'WA Apr 2023'!AQ3&lt;'WA Apr 2023'!L3),(0),($C$5*E9/'WA Apr 2023'!AQ3-'WA Apr 2023'!L3)*'WA Apr 2023'!X3/100)*'WA Apr 2023'!AQ3,0)))))</f>
        <v>0</v>
      </c>
      <c r="I9" s="120">
        <f>IF('WA Apr 2023'!K3="",($C$5*F9/'WA Apr 2023'!AR3*'WA Apr 2023'!AC3/100)*'WA Apr 2023'!AR3,IF($C$5*F9/'WA Apr 2023'!AR3&gt;='WA Apr 2023'!L3,('WA Apr 2023'!L3*'WA Apr 2023'!AC3/100)*'WA Apr 2023'!AR3,($C$5*F9/'WA Apr 2023'!AR3*'WA Apr 2023'!AC3/100)*'WA Apr 2023'!AR3))</f>
        <v>1854.5454545454547</v>
      </c>
      <c r="J9" s="120">
        <f>IF(AND('WA Apr 2023'!P3&gt;0,'WA Apr 2023'!O3&gt;0),IF(($C$5*F9/'WA Apr 2023'!AR3&lt;SUM('WA Apr 2023'!L3:P3)),(0),($C$5*F9/'WA Apr 2023'!AR3-SUM('WA Apr 2023'!L3:P3))*'WA Apr 2023'!AB3/100)* 'WA Apr 2023'!AR3,IF(AND('WA Apr 2023'!O3&gt;0,'WA Apr 2023'!P3=""),IF(($C$5*F9/'WA Apr 2023'!AR3&lt; SUM('WA Apr 2023'!L3:O3)),(0),($C$5*F9/'WA Apr 2023'!AR3-SUM('WA Apr 2023'!L3:O3))*'WA Apr 2023'!AG3/100)* 'WA Apr 2023'!AR3,IF(AND('WA Apr 2023'!N3&gt;0,'WA Apr 2023'!O3=""),IF(($C$5*F9/'WA Apr 2023'!AR3&lt; SUM('WA Apr 2023'!L3:N3)),(0),($C$5*F9/'WA Apr 2023'!AR3-SUM('WA Apr 2023'!L3:N3))*'WA Apr 2023'!AF3/100)* 'WA Apr 2023'!AR3,IF(AND('WA Apr 2023'!M3&gt;0,'WA Apr 2023'!N3=""),IF(($C$5*F9/'WA Apr 2023'!AR3&lt;'WA Apr 2023'!M3+'WA Apr 2023'!L3),(0),(($C$5*F9/'WA Apr 2023'!AR3-('WA Apr 2023'!M3+'WA Apr 2023'!L3))*'WA Apr 2023'!AE3/100))*'WA Apr 2023'!AR3,IF(AND('WA Apr 2023'!L3&gt;0,'WA Apr 2023'!M3=""&gt;0),IF(($C$5*F9/'WA Apr 2023'!AR3&lt;'WA Apr 2023'!L3),(0),($C$5*F9/'WA Apr 2023'!AR3-'WA Apr 2023'!L3)*'WA Apr 2023'!AD3/100)*'WA Apr 2023'!AR3,0)))))</f>
        <v>0</v>
      </c>
      <c r="K9" s="162">
        <f t="shared" ref="K9:K12" si="3">SUM(G9:J9)</f>
        <v>3709.0909090909095</v>
      </c>
      <c r="L9" s="187">
        <f t="shared" ref="L9:L12" si="4">K9+D9</f>
        <v>3851.8921818181821</v>
      </c>
      <c r="M9" s="122">
        <f t="shared" ref="M9:M12" si="5">L9*1.1</f>
        <v>4237.0814000000009</v>
      </c>
      <c r="N9" s="123">
        <f>'WA Apr 2023'!AT3</f>
        <v>0</v>
      </c>
      <c r="O9" s="123">
        <f>'WA Apr 2023'!AU3</f>
        <v>45</v>
      </c>
      <c r="P9" s="123">
        <f>'WA Apr 2023'!AV3</f>
        <v>0</v>
      </c>
      <c r="Q9" s="123">
        <f>'WA Apr 2023'!AW3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2182.801272727273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2182.801272727273</v>
      </c>
      <c r="V9" s="122">
        <f t="shared" si="1"/>
        <v>2401.0814000000005</v>
      </c>
      <c r="W9" s="266">
        <f t="shared" si="1"/>
        <v>2401.0814000000005</v>
      </c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</row>
    <row r="10" spans="1:50" ht="20" customHeight="1" thickBot="1" x14ac:dyDescent="0.25">
      <c r="A10" s="279"/>
      <c r="B10" s="65" t="str">
        <f>'WA Apr 2023'!F4</f>
        <v>Origin</v>
      </c>
      <c r="C10" s="65" t="str">
        <f>'WA Apr 2023'!G4</f>
        <v>Go Variable</v>
      </c>
      <c r="D10" s="95">
        <f>365*'WA Apr 2023'!H4/100</f>
        <v>47.151363636363641</v>
      </c>
      <c r="E10" s="185">
        <f>IF('WA Apr 2023'!AQ4=3,0.5,IF('WA Apr 2023'!AQ4=2,0.33,0))</f>
        <v>0.5</v>
      </c>
      <c r="F10" s="185">
        <f t="shared" si="2"/>
        <v>0.5</v>
      </c>
      <c r="G10" s="95">
        <f>IF('WA Apr 2023'!K4="",($C$5*E10/'WA Apr 2023'!AQ4*'WA Apr 2023'!W4/100)*'WA Apr 2023'!AQ4,IF($C$5*E10/'WA Apr 2023'!AQ4&gt;='WA Apr 2023'!L4,('WA Apr 2023'!L4*'WA Apr 2023'!W4/100)*'WA Apr 2023'!AQ4,($C$5*E10/'WA Apr 2023'!AQ4*'WA Apr 2023'!W4/100)*'WA Apr 2023'!AQ4))</f>
        <v>1299.9999999999998</v>
      </c>
      <c r="H10" s="95">
        <f>IF(AND('WA Apr 2023'!P4&gt;0,'WA Apr 2023'!O4&gt;0),IF(($C$5*E10/'WA Apr 2023'!AQ4&lt;SUM('WA Apr 2023'!L4:P4)),(0),($C$5*E10/'WA Apr 2023'!AQ4-SUM('WA Apr 2023'!L4:P4))*'WA Apr 2023'!AB4/100)* 'WA Apr 2023'!AQ4,IF(AND('WA Apr 2023'!O4&gt;0,'WA Apr 2023'!P4=""),IF(($C$5*E10/'WA Apr 2023'!AQ4&lt; SUM('WA Apr 2023'!L4:O4)),(0),($C$5*E10/'WA Apr 2023'!AQ4-SUM('WA Apr 2023'!L4:O4))*'WA Apr 2023'!AA4/100)* 'WA Apr 2023'!AQ4,IF(AND('WA Apr 2023'!N4&gt;0,'WA Apr 2023'!O4=""),IF(($C$5*E10/'WA Apr 2023'!AQ4&lt; SUM('WA Apr 2023'!L4:N4)),(0),($C$5*E10/'WA Apr 2023'!AQ4-SUM('WA Apr 2023'!L4:N4))*'WA Apr 2023'!Z4/100)* 'WA Apr 2023'!AQ4,IF(AND('WA Apr 2023'!M4&gt;0,'WA Apr 2023'!N4=""),IF(($C$5*E10/'WA Apr 2023'!AQ4&lt;'WA Apr 2023'!M4+'WA Apr 2023'!L4),(0),(($C$5*E10/'WA Apr 2023'!AQ4-('WA Apr 2023'!M4+'WA Apr 2023'!L4))*'WA Apr 2023'!Y4/100))*'WA Apr 2023'!AQ4,IF(AND('WA Apr 2023'!L4&gt;0,'WA Apr 2023'!M4=""&gt;0),IF(($C$5*E10/'WA Apr 2023'!AQ4&lt;'WA Apr 2023'!L4),(0),($C$5*E10/'WA Apr 2023'!AQ4-'WA Apr 2023'!L4)*'WA Apr 2023'!X4/100)*'WA Apr 2023'!AQ4,0)))))</f>
        <v>0</v>
      </c>
      <c r="I10" s="95">
        <f>IF('WA Apr 2023'!K4="",($C$5*F10/'WA Apr 2023'!AR4*'WA Apr 2023'!AC4/100)*'WA Apr 2023'!AR4,IF($C$5*F10/'WA Apr 2023'!AR4&gt;='WA Apr 2023'!L4,('WA Apr 2023'!L4*'WA Apr 2023'!AC4/100)*'WA Apr 2023'!AR4,($C$5*F10/'WA Apr 2023'!AR4*'WA Apr 2023'!AC4/100)*'WA Apr 2023'!AR4))</f>
        <v>1299.9999999999998</v>
      </c>
      <c r="J10" s="95">
        <f>IF(AND('WA Apr 2023'!P4&gt;0,'WA Apr 2023'!O4&gt;0),IF(($C$5*F10/'WA Apr 2023'!AR4&lt;SUM('WA Apr 2023'!L4:P4)),(0),($C$5*F10/'WA Apr 2023'!AR4-SUM('WA Apr 2023'!L4:P4))*'WA Apr 2023'!AB4/100)* 'WA Apr 2023'!AR4,IF(AND('WA Apr 2023'!O4&gt;0,'WA Apr 2023'!P4=""),IF(($C$5*F10/'WA Apr 2023'!AR4&lt; SUM('WA Apr 2023'!L4:O4)),(0),($C$5*F10/'WA Apr 2023'!AR4-SUM('WA Apr 2023'!L4:O4))*'WA Apr 2023'!AG4/100)* 'WA Apr 2023'!AR4,IF(AND('WA Apr 2023'!N4&gt;0,'WA Apr 2023'!O4=""),IF(($C$5*F10/'WA Apr 2023'!AR4&lt; SUM('WA Apr 2023'!L4:N4)),(0),($C$5*F10/'WA Apr 2023'!AR4-SUM('WA Apr 2023'!L4:N4))*'WA Apr 2023'!AF4/100)* 'WA Apr 2023'!AR4,IF(AND('WA Apr 2023'!M4&gt;0,'WA Apr 2023'!N4=""),IF(($C$5*F10/'WA Apr 2023'!AR4&lt;'WA Apr 2023'!M4+'WA Apr 2023'!L4),(0),(($C$5*F10/'WA Apr 2023'!AR4-('WA Apr 2023'!M4+'WA Apr 2023'!L4))*'WA Apr 2023'!AE4/100))*'WA Apr 2023'!AR4,IF(AND('WA Apr 2023'!L4&gt;0,'WA Apr 2023'!M4=""&gt;0),IF(($C$5*F10/'WA Apr 2023'!AR4&lt;'WA Apr 2023'!L4),(0),($C$5*F10/'WA Apr 2023'!AR4-'WA Apr 2023'!L4)*'WA Apr 2023'!AD4/100)*'WA Apr 2023'!AR4,0)))))</f>
        <v>0</v>
      </c>
      <c r="K10" s="163">
        <f t="shared" si="3"/>
        <v>2599.9999999999995</v>
      </c>
      <c r="L10" s="188">
        <f t="shared" si="4"/>
        <v>2647.1513636363634</v>
      </c>
      <c r="M10" s="97">
        <f t="shared" si="5"/>
        <v>2911.8665000000001</v>
      </c>
      <c r="N10" s="98">
        <f>'WA Apr 2023'!AT4</f>
        <v>0</v>
      </c>
      <c r="O10" s="98">
        <f>'WA Apr 2023'!AU4</f>
        <v>0</v>
      </c>
      <c r="P10" s="98">
        <f>'WA Apr 2023'!AV4</f>
        <v>0</v>
      </c>
      <c r="Q10" s="98">
        <f>'WA Apr 2023'!AW4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2647.1513636363634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2647.1513636363634</v>
      </c>
      <c r="V10" s="97">
        <f t="shared" si="1"/>
        <v>2911.8665000000001</v>
      </c>
      <c r="W10" s="267">
        <f t="shared" si="1"/>
        <v>2911.8665000000001</v>
      </c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</row>
    <row r="11" spans="1:50" ht="20" customHeight="1" thickTop="1" thickBot="1" x14ac:dyDescent="0.25">
      <c r="A11" s="196" t="str">
        <f>'WA Apr 2023'!D5</f>
        <v>Albany</v>
      </c>
      <c r="B11" s="65" t="str">
        <f>'WA Apr 2023'!F5</f>
        <v>Alinta Energy</v>
      </c>
      <c r="C11" s="65" t="str">
        <f>'WA Apr 2023'!G5</f>
        <v>Business</v>
      </c>
      <c r="D11" s="95">
        <f>365*'WA Apr 2023'!H5/100</f>
        <v>152.76909090909089</v>
      </c>
      <c r="E11" s="185">
        <f>IF('WA Apr 2023'!AQ5=3,0.5,IF('WA Apr 2023'!AQ5=2,0.33,0))</f>
        <v>0.5</v>
      </c>
      <c r="F11" s="185">
        <f t="shared" si="2"/>
        <v>0.5</v>
      </c>
      <c r="G11" s="96">
        <f>IF('WA Apr 2023'!K5="",($C$5*E11/'WA Apr 2023'!AQ5*'WA Apr 2023'!W5/100)*'WA Apr 2023'!AQ5,IF($C$5*E11/'WA Apr 2023'!AQ5&gt;='WA Apr 2023'!L5,('WA Apr 2023'!L5*'WA Apr 2023'!W5/100)*'WA Apr 2023'!AQ5,($C$5*E11/'WA Apr 2023'!AQ5*'WA Apr 2023'!W5/100)*'WA Apr 2023'!AQ5))</f>
        <v>2259.090909090909</v>
      </c>
      <c r="H11" s="96">
        <f>IF(AND('WA Apr 2023'!P5&gt;0,'WA Apr 2023'!O5&gt;0),IF(($C$5*E11/'WA Apr 2023'!AQ5&lt;SUM('WA Apr 2023'!L5:P5)),(0),($C$5*E11/'WA Apr 2023'!AQ5-SUM('WA Apr 2023'!L5:P5))*'WA Apr 2023'!AB5/100)* 'WA Apr 2023'!AQ5,IF(AND('WA Apr 2023'!O5&gt;0,'WA Apr 2023'!P5=""),IF(($C$5*E11/'WA Apr 2023'!AQ5&lt; SUM('WA Apr 2023'!L5:O5)),(0),($C$5*E11/'WA Apr 2023'!AQ5-SUM('WA Apr 2023'!L5:O5))*'WA Apr 2023'!AA5/100)* 'WA Apr 2023'!AQ5,IF(AND('WA Apr 2023'!N5&gt;0,'WA Apr 2023'!O5=""),IF(($C$5*E11/'WA Apr 2023'!AQ5&lt; SUM('WA Apr 2023'!L5:N5)),(0),($C$5*E11/'WA Apr 2023'!AQ5-SUM('WA Apr 2023'!L5:N5))*'WA Apr 2023'!Z5/100)* 'WA Apr 2023'!AQ5,IF(AND('WA Apr 2023'!M5&gt;0,'WA Apr 2023'!N5=""),IF(($C$5*E11/'WA Apr 2023'!AQ5&lt;'WA Apr 2023'!M5+'WA Apr 2023'!L5),(0),(($C$5*E11/'WA Apr 2023'!AQ5-('WA Apr 2023'!M5+'WA Apr 2023'!L5))*'WA Apr 2023'!Y5/100))*'WA Apr 2023'!AQ5,IF(AND('WA Apr 2023'!L5&gt;0,'WA Apr 2023'!M5=""&gt;0),IF(($C$5*E11/'WA Apr 2023'!AQ5&lt;'WA Apr 2023'!L5),(0),($C$5*E11/'WA Apr 2023'!AQ5-'WA Apr 2023'!L5)*'WA Apr 2023'!X5/100)*'WA Apr 2023'!AQ5,0)))))</f>
        <v>0</v>
      </c>
      <c r="I11" s="96">
        <f>IF('WA Apr 2023'!K5="",($C$5*F11/'WA Apr 2023'!AR5*'WA Apr 2023'!AC5/100)*'WA Apr 2023'!AR5,IF($C$5*F11/'WA Apr 2023'!AR5&gt;='WA Apr 2023'!L5,('WA Apr 2023'!L5*'WA Apr 2023'!AC5/100)*'WA Apr 2023'!AR5,($C$5*F11/'WA Apr 2023'!AR5*'WA Apr 2023'!AC5/100)*'WA Apr 2023'!AR5))</f>
        <v>2259.090909090909</v>
      </c>
      <c r="J11" s="96">
        <f>IF(AND('WA Apr 2023'!P5&gt;0,'WA Apr 2023'!O5&gt;0),IF(($C$5*F11/'WA Apr 2023'!AR5&lt;SUM('WA Apr 2023'!L5:P5)),(0),($C$5*F11/'WA Apr 2023'!AR5-SUM('WA Apr 2023'!L5:P5))*'WA Apr 2023'!AB5/100)* 'WA Apr 2023'!AR5,IF(AND('WA Apr 2023'!O5&gt;0,'WA Apr 2023'!P5=""),IF(($C$5*F11/'WA Apr 2023'!AR5&lt; SUM('WA Apr 2023'!L5:O5)),(0),($C$5*F11/'WA Apr 2023'!AR5-SUM('WA Apr 2023'!L5:O5))*'WA Apr 2023'!AG5/100)* 'WA Apr 2023'!AR5,IF(AND('WA Apr 2023'!N5&gt;0,'WA Apr 2023'!O5=""),IF(($C$5*F11/'WA Apr 2023'!AR5&lt; SUM('WA Apr 2023'!L5:N5)),(0),($C$5*F11/'WA Apr 2023'!AR5-SUM('WA Apr 2023'!L5:N5))*'WA Apr 2023'!AF5/100)* 'WA Apr 2023'!AR5,IF(AND('WA Apr 2023'!M5&gt;0,'WA Apr 2023'!N5=""),IF(($C$5*F11/'WA Apr 2023'!AR5&lt;'WA Apr 2023'!M5+'WA Apr 2023'!L5),(0),(($C$5*F11/'WA Apr 2023'!AR5-('WA Apr 2023'!M5+'WA Apr 2023'!L5))*'WA Apr 2023'!AE5/100))*'WA Apr 2023'!AR5,IF(AND('WA Apr 2023'!L5&gt;0,'WA Apr 2023'!M5=""&gt;0),IF(($C$5*F11/'WA Apr 2023'!AR5&lt;'WA Apr 2023'!L5),(0),($C$5*F11/'WA Apr 2023'!AR5-'WA Apr 2023'!L5)*'WA Apr 2023'!AD5/100)*'WA Apr 2023'!AR5,0)))))</f>
        <v>0</v>
      </c>
      <c r="K11" s="163">
        <f t="shared" si="3"/>
        <v>4518.181818181818</v>
      </c>
      <c r="L11" s="188">
        <f t="shared" si="4"/>
        <v>4670.9509090909087</v>
      </c>
      <c r="M11" s="164">
        <f t="shared" si="5"/>
        <v>5138.0460000000003</v>
      </c>
      <c r="N11" s="98">
        <f>'WA Apr 2023'!AT5</f>
        <v>0</v>
      </c>
      <c r="O11" s="98">
        <f>'WA Apr 2023'!AU5</f>
        <v>0</v>
      </c>
      <c r="P11" s="98">
        <f>'WA Apr 2023'!AV5</f>
        <v>0</v>
      </c>
      <c r="Q11" s="98">
        <f>'WA Apr 2023'!AW5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4670.9509090909087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4670.9509090909087</v>
      </c>
      <c r="V11" s="97">
        <f t="shared" si="1"/>
        <v>5138.0460000000003</v>
      </c>
      <c r="W11" s="267">
        <f t="shared" si="1"/>
        <v>5138.0460000000003</v>
      </c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</row>
    <row r="12" spans="1:50" ht="20" customHeight="1" thickTop="1" thickBot="1" x14ac:dyDescent="0.25">
      <c r="A12" s="197" t="str">
        <f>'WA Apr 2023'!D6</f>
        <v>Kalgoorlie</v>
      </c>
      <c r="B12" s="103" t="str">
        <f>'WA Apr 2023'!F6</f>
        <v>Alinta Energy</v>
      </c>
      <c r="C12" s="103" t="str">
        <f>'WA Apr 2023'!G6</f>
        <v>Business</v>
      </c>
      <c r="D12" s="104">
        <f>365*'WA Apr 2023'!H6/100</f>
        <v>240.33590909090907</v>
      </c>
      <c r="E12" s="186">
        <f>IF('WA Apr 2023'!AQ6=3,0.5,IF('WA Apr 2023'!AQ6=2,0.33,0))</f>
        <v>0.5</v>
      </c>
      <c r="F12" s="186">
        <f t="shared" si="2"/>
        <v>0.5</v>
      </c>
      <c r="G12" s="106">
        <f>IF('WA Apr 2023'!K6="",($C$5*E12/'WA Apr 2023'!AQ6*'WA Apr 2023'!W6/100)*'WA Apr 2023'!AQ6,IF($C$5*E12/'WA Apr 2023'!AQ6&gt;='WA Apr 2023'!L6,('WA Apr 2023'!L6*'WA Apr 2023'!W6/100)*'WA Apr 2023'!AQ6,($C$5*E12/'WA Apr 2023'!AQ6*'WA Apr 2023'!W6/100)*'WA Apr 2023'!AQ6))</f>
        <v>1640.9090909090905</v>
      </c>
      <c r="H12" s="106">
        <f>IF(AND('WA Apr 2023'!P6&gt;0,'WA Apr 2023'!O6&gt;0),IF(($C$5*E12/'WA Apr 2023'!AQ6&lt;SUM('WA Apr 2023'!L6:P6)),(0),($C$5*E12/'WA Apr 2023'!AQ6-SUM('WA Apr 2023'!L6:P6))*'WA Apr 2023'!AB6/100)* 'WA Apr 2023'!AQ6,IF(AND('WA Apr 2023'!O6&gt;0,'WA Apr 2023'!P6=""),IF(($C$5*E12/'WA Apr 2023'!AQ6&lt; SUM('WA Apr 2023'!L6:O6)),(0),($C$5*E12/'WA Apr 2023'!AQ6-SUM('WA Apr 2023'!L6:O6))*'WA Apr 2023'!AA6/100)* 'WA Apr 2023'!AQ6,IF(AND('WA Apr 2023'!N6&gt;0,'WA Apr 2023'!O6=""),IF(($C$5*E12/'WA Apr 2023'!AQ6&lt; SUM('WA Apr 2023'!L6:N6)),(0),($C$5*E12/'WA Apr 2023'!AQ6-SUM('WA Apr 2023'!L6:N6))*'WA Apr 2023'!Z6/100)* 'WA Apr 2023'!AQ6,IF(AND('WA Apr 2023'!M6&gt;0,'WA Apr 2023'!N6=""),IF(($C$5*E12/'WA Apr 2023'!AQ6&lt;'WA Apr 2023'!M6+'WA Apr 2023'!L6),(0),(($C$5*E12/'WA Apr 2023'!AQ6-('WA Apr 2023'!M6+'WA Apr 2023'!L6))*'WA Apr 2023'!Y6/100))*'WA Apr 2023'!AQ6,IF(AND('WA Apr 2023'!L6&gt;0,'WA Apr 2023'!M6=""&gt;0),IF(($C$5*E12/'WA Apr 2023'!AQ6&lt;'WA Apr 2023'!L6),(0),($C$5*E12/'WA Apr 2023'!AQ6-'WA Apr 2023'!L6)*'WA Apr 2023'!X6/100)*'WA Apr 2023'!AQ6,0)))))</f>
        <v>0</v>
      </c>
      <c r="I12" s="106">
        <f>IF('WA Apr 2023'!K6="",($C$5*F12/'WA Apr 2023'!AR6*'WA Apr 2023'!AC6/100)*'WA Apr 2023'!AR6,IF($C$5*F12/'WA Apr 2023'!AR6&gt;='WA Apr 2023'!L6,('WA Apr 2023'!L6*'WA Apr 2023'!AC6/100)*'WA Apr 2023'!AR6,($C$5*F12/'WA Apr 2023'!AR6*'WA Apr 2023'!AC6/100)*'WA Apr 2023'!AR6))</f>
        <v>1640.9090909090905</v>
      </c>
      <c r="J12" s="106">
        <f>IF(AND('WA Apr 2023'!P6&gt;0,'WA Apr 2023'!O6&gt;0),IF(($C$5*F12/'WA Apr 2023'!AR6&lt;SUM('WA Apr 2023'!L6:P6)),(0),($C$5*F12/'WA Apr 2023'!AR6-SUM('WA Apr 2023'!L6:P6))*'WA Apr 2023'!AB6/100)* 'WA Apr 2023'!AR6,IF(AND('WA Apr 2023'!O6&gt;0,'WA Apr 2023'!P6=""),IF(($C$5*F12/'WA Apr 2023'!AR6&lt; SUM('WA Apr 2023'!L6:O6)),(0),($C$5*F12/'WA Apr 2023'!AR6-SUM('WA Apr 2023'!L6:O6))*'WA Apr 2023'!AG6/100)* 'WA Apr 2023'!AR6,IF(AND('WA Apr 2023'!N6&gt;0,'WA Apr 2023'!O6=""),IF(($C$5*F12/'WA Apr 2023'!AR6&lt; SUM('WA Apr 2023'!L6:N6)),(0),($C$5*F12/'WA Apr 2023'!AR6-SUM('WA Apr 2023'!L6:N6))*'WA Apr 2023'!AF6/100)* 'WA Apr 2023'!AR6,IF(AND('WA Apr 2023'!M6&gt;0,'WA Apr 2023'!N6=""),IF(($C$5*F12/'WA Apr 2023'!AR6&lt;'WA Apr 2023'!M6+'WA Apr 2023'!L6),(0),(($C$5*F12/'WA Apr 2023'!AR6-('WA Apr 2023'!M6+'WA Apr 2023'!L6))*'WA Apr 2023'!AE6/100))*'WA Apr 2023'!AR6,IF(AND('WA Apr 2023'!L6&gt;0,'WA Apr 2023'!M6=""&gt;0),IF(($C$5*F12/'WA Apr 2023'!AR6&lt;'WA Apr 2023'!L6),(0),($C$5*F12/'WA Apr 2023'!AR6-'WA Apr 2023'!L6)*'WA Apr 2023'!AD6/100)*'WA Apr 2023'!AR6,0)))))</f>
        <v>0</v>
      </c>
      <c r="K12" s="165">
        <f t="shared" si="3"/>
        <v>3281.8181818181811</v>
      </c>
      <c r="L12" s="189">
        <f t="shared" si="4"/>
        <v>3522.15409090909</v>
      </c>
      <c r="M12" s="166">
        <f t="shared" si="5"/>
        <v>3874.3694999999993</v>
      </c>
      <c r="N12" s="108">
        <f>'WA Apr 2023'!AT6</f>
        <v>0</v>
      </c>
      <c r="O12" s="108">
        <f>'WA Apr 2023'!AU6</f>
        <v>0</v>
      </c>
      <c r="P12" s="108">
        <f>'WA Apr 2023'!AV6</f>
        <v>0</v>
      </c>
      <c r="Q12" s="108">
        <f>'WA Apr 2023'!AW6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3522.15409090909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3522.15409090909</v>
      </c>
      <c r="V12" s="173">
        <f t="shared" si="1"/>
        <v>3874.3694999999993</v>
      </c>
      <c r="W12" s="268">
        <f t="shared" si="1"/>
        <v>3874.3694999999993</v>
      </c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</row>
    <row r="13" spans="1:50" x14ac:dyDescent="0.2">
      <c r="A13" s="226"/>
      <c r="B13" s="226"/>
      <c r="C13" s="226"/>
      <c r="D13" s="226"/>
      <c r="E13" s="229"/>
      <c r="F13" s="229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</row>
    <row r="14" spans="1:50" x14ac:dyDescent="0.2">
      <c r="A14" s="226"/>
      <c r="B14" s="226"/>
      <c r="C14" s="226"/>
      <c r="D14" s="226"/>
      <c r="E14" s="229"/>
      <c r="F14" s="229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</row>
    <row r="15" spans="1:50" x14ac:dyDescent="0.2">
      <c r="A15" s="226"/>
      <c r="B15" s="226"/>
      <c r="C15" s="226"/>
      <c r="D15" s="226"/>
      <c r="E15" s="229"/>
      <c r="F15" s="229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</row>
    <row r="16" spans="1:50" x14ac:dyDescent="0.2">
      <c r="A16" s="226"/>
      <c r="B16" s="226"/>
      <c r="C16" s="226"/>
      <c r="D16" s="226"/>
      <c r="E16" s="229"/>
      <c r="F16" s="229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</row>
    <row r="17" spans="1:50" x14ac:dyDescent="0.2">
      <c r="A17" s="226"/>
      <c r="B17" s="226"/>
      <c r="C17" s="226"/>
      <c r="D17" s="226"/>
      <c r="E17" s="229"/>
      <c r="F17" s="229"/>
      <c r="G17" s="226"/>
      <c r="H17" s="226"/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</row>
    <row r="18" spans="1:50" x14ac:dyDescent="0.2">
      <c r="A18" s="226"/>
      <c r="B18" s="226"/>
      <c r="C18" s="226"/>
      <c r="D18" s="226"/>
      <c r="E18" s="229"/>
      <c r="F18" s="229"/>
      <c r="G18" s="226"/>
      <c r="H18" s="226"/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</row>
    <row r="19" spans="1:50" x14ac:dyDescent="0.2">
      <c r="A19" s="226"/>
      <c r="B19" s="226"/>
      <c r="C19" s="226"/>
      <c r="D19" s="226"/>
      <c r="E19" s="229"/>
      <c r="F19" s="229"/>
      <c r="G19" s="226"/>
      <c r="H19" s="226"/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</row>
    <row r="20" spans="1:50" x14ac:dyDescent="0.2">
      <c r="A20" s="226"/>
      <c r="B20" s="226"/>
      <c r="C20" s="226"/>
      <c r="D20" s="226"/>
      <c r="E20" s="229"/>
      <c r="F20" s="229"/>
      <c r="G20" s="226"/>
      <c r="H20" s="226"/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</row>
    <row r="21" spans="1:50" x14ac:dyDescent="0.2">
      <c r="A21" s="226"/>
      <c r="B21" s="226"/>
      <c r="C21" s="226"/>
      <c r="D21" s="226"/>
      <c r="E21" s="229"/>
      <c r="F21" s="229"/>
      <c r="G21" s="226"/>
      <c r="H21" s="226"/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</row>
    <row r="22" spans="1:50" x14ac:dyDescent="0.2">
      <c r="A22" s="226"/>
      <c r="B22" s="226"/>
      <c r="C22" s="226"/>
      <c r="D22" s="226"/>
      <c r="E22" s="229"/>
      <c r="F22" s="229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</row>
    <row r="23" spans="1:50" x14ac:dyDescent="0.2">
      <c r="A23" s="226"/>
      <c r="B23" s="226"/>
      <c r="C23" s="226"/>
      <c r="D23" s="226"/>
      <c r="E23" s="229"/>
      <c r="F23" s="229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</row>
    <row r="24" spans="1:50" x14ac:dyDescent="0.2">
      <c r="A24" s="226"/>
      <c r="B24" s="226"/>
      <c r="C24" s="226"/>
      <c r="D24" s="226"/>
      <c r="E24" s="229"/>
      <c r="F24" s="229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</row>
    <row r="25" spans="1:50" x14ac:dyDescent="0.2">
      <c r="A25" s="226"/>
      <c r="B25" s="226"/>
      <c r="C25" s="226"/>
      <c r="D25" s="226"/>
      <c r="E25" s="229"/>
      <c r="F25" s="229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</row>
    <row r="26" spans="1:50" x14ac:dyDescent="0.2">
      <c r="A26" s="226"/>
      <c r="B26" s="226"/>
      <c r="C26" s="226"/>
      <c r="D26" s="226"/>
      <c r="E26" s="229"/>
      <c r="F26" s="229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</row>
    <row r="27" spans="1:50" x14ac:dyDescent="0.2">
      <c r="A27" s="226"/>
      <c r="B27" s="226"/>
      <c r="C27" s="226"/>
      <c r="D27" s="226"/>
      <c r="E27" s="229"/>
      <c r="F27" s="229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</row>
    <row r="28" spans="1:50" x14ac:dyDescent="0.2">
      <c r="A28" s="226"/>
      <c r="B28" s="226"/>
      <c r="C28" s="226"/>
      <c r="D28" s="226"/>
      <c r="E28" s="229"/>
      <c r="F28" s="229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</row>
    <row r="29" spans="1:50" x14ac:dyDescent="0.2">
      <c r="A29" s="226"/>
      <c r="B29" s="226"/>
      <c r="C29" s="226"/>
      <c r="D29" s="226"/>
      <c r="E29" s="229"/>
      <c r="F29" s="229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</row>
    <row r="30" spans="1:50" x14ac:dyDescent="0.2">
      <c r="A30" s="226"/>
      <c r="B30" s="226"/>
      <c r="C30" s="226"/>
      <c r="D30" s="226"/>
      <c r="E30" s="229"/>
      <c r="F30" s="229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</row>
    <row r="31" spans="1:50" x14ac:dyDescent="0.2">
      <c r="A31" s="226"/>
      <c r="B31" s="226"/>
      <c r="C31" s="226"/>
      <c r="D31" s="226"/>
      <c r="E31" s="229"/>
      <c r="F31" s="229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</row>
    <row r="32" spans="1:50" x14ac:dyDescent="0.2">
      <c r="A32" s="226"/>
      <c r="B32" s="226"/>
      <c r="C32" s="226"/>
      <c r="D32" s="226"/>
      <c r="E32" s="229"/>
      <c r="F32" s="229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</row>
    <row r="33" spans="1:50" x14ac:dyDescent="0.2">
      <c r="A33" s="226"/>
      <c r="B33" s="226"/>
      <c r="C33" s="226"/>
      <c r="D33" s="226"/>
      <c r="E33" s="229"/>
      <c r="F33" s="229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</row>
    <row r="34" spans="1:50" x14ac:dyDescent="0.2">
      <c r="A34" s="226"/>
      <c r="B34" s="226"/>
      <c r="C34" s="226"/>
      <c r="D34" s="226"/>
      <c r="E34" s="229"/>
      <c r="F34" s="229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</row>
    <row r="35" spans="1:50" x14ac:dyDescent="0.2">
      <c r="A35" s="226"/>
      <c r="B35" s="226"/>
      <c r="C35" s="226"/>
      <c r="D35" s="226"/>
      <c r="E35" s="229"/>
      <c r="F35" s="229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</row>
    <row r="36" spans="1:50" x14ac:dyDescent="0.2">
      <c r="A36" s="226"/>
      <c r="B36" s="226"/>
      <c r="C36" s="226"/>
      <c r="D36" s="226"/>
      <c r="E36" s="229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</row>
    <row r="37" spans="1:50" x14ac:dyDescent="0.2">
      <c r="A37" s="226"/>
      <c r="B37" s="226"/>
      <c r="C37" s="226"/>
      <c r="D37" s="226"/>
      <c r="E37" s="229"/>
      <c r="F37" s="229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</row>
    <row r="38" spans="1:50" x14ac:dyDescent="0.2">
      <c r="A38" s="226"/>
      <c r="B38" s="226"/>
      <c r="C38" s="226"/>
      <c r="D38" s="226"/>
      <c r="E38" s="229"/>
      <c r="F38" s="229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</row>
    <row r="39" spans="1:50" x14ac:dyDescent="0.2">
      <c r="A39" s="226"/>
      <c r="B39" s="226"/>
      <c r="C39" s="226"/>
      <c r="D39" s="226"/>
      <c r="E39" s="229"/>
      <c r="F39" s="229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</row>
    <row r="40" spans="1:50" x14ac:dyDescent="0.2">
      <c r="A40" s="226"/>
      <c r="B40" s="226"/>
      <c r="C40" s="226"/>
      <c r="D40" s="226"/>
      <c r="E40" s="229"/>
      <c r="F40" s="229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</row>
    <row r="41" spans="1:50" x14ac:dyDescent="0.2">
      <c r="A41" s="226"/>
      <c r="B41" s="226"/>
      <c r="C41" s="226"/>
      <c r="D41" s="226"/>
      <c r="E41" s="229"/>
      <c r="F41" s="229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6"/>
      <c r="T41" s="226"/>
      <c r="U41" s="226"/>
      <c r="V41" s="226"/>
      <c r="W41" s="226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</row>
    <row r="42" spans="1:50" x14ac:dyDescent="0.2">
      <c r="A42" s="226"/>
      <c r="B42" s="226"/>
      <c r="C42" s="226"/>
      <c r="D42" s="226"/>
      <c r="E42" s="229"/>
      <c r="F42" s="229"/>
      <c r="G42" s="226"/>
      <c r="H42" s="226"/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6"/>
      <c r="T42" s="226"/>
      <c r="U42" s="226"/>
      <c r="V42" s="226"/>
      <c r="W42" s="226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</row>
    <row r="43" spans="1:50" x14ac:dyDescent="0.2">
      <c r="A43" s="226"/>
      <c r="B43" s="226"/>
      <c r="C43" s="226"/>
      <c r="D43" s="226"/>
      <c r="E43" s="229"/>
      <c r="F43" s="229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</row>
    <row r="44" spans="1:50" x14ac:dyDescent="0.2">
      <c r="A44" s="226"/>
      <c r="B44" s="226"/>
      <c r="C44" s="226"/>
      <c r="D44" s="226"/>
      <c r="E44" s="229"/>
      <c r="F44" s="229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</row>
    <row r="45" spans="1:50" x14ac:dyDescent="0.2">
      <c r="A45" s="226"/>
      <c r="B45" s="226"/>
      <c r="C45" s="226"/>
      <c r="D45" s="226"/>
      <c r="E45" s="229"/>
      <c r="F45" s="229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</row>
    <row r="46" spans="1:50" x14ac:dyDescent="0.2">
      <c r="A46" s="226"/>
      <c r="B46" s="226"/>
      <c r="C46" s="226"/>
      <c r="D46" s="226"/>
      <c r="E46" s="229"/>
      <c r="F46" s="229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</row>
    <row r="47" spans="1:50" x14ac:dyDescent="0.2">
      <c r="A47" s="226"/>
      <c r="B47" s="226"/>
      <c r="C47" s="226"/>
      <c r="D47" s="226"/>
      <c r="E47" s="229"/>
      <c r="F47" s="229"/>
      <c r="G47" s="226"/>
      <c r="H47" s="226"/>
      <c r="I47" s="226"/>
      <c r="J47" s="226"/>
      <c r="K47" s="226"/>
      <c r="L47" s="226"/>
      <c r="M47" s="226"/>
      <c r="N47" s="226"/>
      <c r="O47" s="226"/>
      <c r="P47" s="226"/>
      <c r="Q47" s="226"/>
      <c r="R47" s="226"/>
      <c r="S47" s="226"/>
      <c r="T47" s="226"/>
      <c r="U47" s="226"/>
      <c r="V47" s="226"/>
      <c r="W47" s="226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</row>
    <row r="48" spans="1:50" x14ac:dyDescent="0.2">
      <c r="A48" s="226"/>
      <c r="B48" s="226"/>
      <c r="C48" s="226"/>
      <c r="D48" s="226"/>
      <c r="E48" s="229"/>
      <c r="F48" s="229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</row>
    <row r="49" spans="1:50" x14ac:dyDescent="0.2">
      <c r="A49" s="226"/>
      <c r="B49" s="226"/>
      <c r="C49" s="226"/>
      <c r="D49" s="226"/>
      <c r="E49" s="229"/>
      <c r="F49" s="229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</row>
    <row r="50" spans="1:50" x14ac:dyDescent="0.2">
      <c r="A50" s="226"/>
      <c r="B50" s="226"/>
      <c r="C50" s="226"/>
      <c r="D50" s="226"/>
      <c r="E50" s="229"/>
      <c r="F50" s="229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</row>
    <row r="51" spans="1:50" x14ac:dyDescent="0.2">
      <c r="A51" s="226"/>
      <c r="B51" s="226"/>
      <c r="C51" s="226"/>
      <c r="D51" s="226"/>
      <c r="E51" s="229"/>
      <c r="F51" s="229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</row>
    <row r="52" spans="1:50" x14ac:dyDescent="0.2">
      <c r="A52" s="226"/>
      <c r="B52" s="226"/>
      <c r="C52" s="226"/>
      <c r="D52" s="226"/>
      <c r="E52" s="229"/>
      <c r="F52" s="229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</row>
    <row r="53" spans="1:50" x14ac:dyDescent="0.2">
      <c r="A53" s="226"/>
      <c r="B53" s="226"/>
      <c r="C53" s="226"/>
      <c r="D53" s="226"/>
      <c r="E53" s="229"/>
      <c r="F53" s="229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</row>
    <row r="54" spans="1:50" x14ac:dyDescent="0.2">
      <c r="A54" s="226"/>
      <c r="B54" s="226"/>
      <c r="C54" s="226"/>
      <c r="D54" s="226"/>
      <c r="E54" s="229"/>
      <c r="F54" s="229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</row>
    <row r="55" spans="1:50" x14ac:dyDescent="0.2">
      <c r="A55" s="226"/>
      <c r="B55" s="226"/>
      <c r="C55" s="226"/>
      <c r="D55" s="226"/>
      <c r="E55" s="229"/>
      <c r="F55" s="229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</row>
  </sheetData>
  <sheetProtection algorithmName="SHA-512" hashValue="kkvhbYo6ZklXz1dAADUCB1xBI43pPwPezIrMkhGUUksx7T4jNh2rmq3gbfgw93U0sVRvb/0MY+Ynal8PaqwkXg==" saltValue="VfpCxTZYzFuBp6tq/z6BF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7"/>
  <sheetViews>
    <sheetView zoomScale="120" zoomScaleNormal="120" zoomScalePageLayoutView="120" workbookViewId="0">
      <selection activeCell="D11" sqref="D11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32</v>
      </c>
      <c r="AN1" s="17" t="s">
        <v>33</v>
      </c>
      <c r="AO1" s="16" t="s">
        <v>34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42484</v>
      </c>
      <c r="C2" s="30" t="s">
        <v>64</v>
      </c>
      <c r="D2" s="2" t="s">
        <v>65</v>
      </c>
      <c r="E2" s="1">
        <v>42552</v>
      </c>
      <c r="F2" s="30" t="s">
        <v>66</v>
      </c>
      <c r="G2" s="2" t="s">
        <v>51</v>
      </c>
      <c r="H2" s="2">
        <v>34.97</v>
      </c>
      <c r="I2" s="31" t="s">
        <v>67</v>
      </c>
      <c r="J2" s="50">
        <v>21600</v>
      </c>
      <c r="K2" s="50">
        <v>21600</v>
      </c>
      <c r="L2" s="50">
        <v>21600</v>
      </c>
      <c r="M2" s="50">
        <v>21600</v>
      </c>
      <c r="N2" s="50">
        <v>21600</v>
      </c>
      <c r="O2" s="2">
        <v>3.31</v>
      </c>
      <c r="P2" s="2">
        <v>0</v>
      </c>
      <c r="Q2" s="2">
        <v>0</v>
      </c>
      <c r="R2" s="2">
        <v>0</v>
      </c>
      <c r="S2" s="2">
        <v>0</v>
      </c>
      <c r="T2" s="2">
        <v>2.65</v>
      </c>
      <c r="U2" s="2">
        <v>3.31</v>
      </c>
      <c r="V2" s="2">
        <v>0</v>
      </c>
      <c r="W2" s="2">
        <v>0</v>
      </c>
      <c r="X2" s="2">
        <v>0</v>
      </c>
      <c r="Y2" s="2">
        <v>0</v>
      </c>
      <c r="Z2" s="2">
        <v>2.65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>
        <v>2</v>
      </c>
      <c r="B3" s="1">
        <v>42484</v>
      </c>
      <c r="C3" s="30" t="s">
        <v>64</v>
      </c>
      <c r="D3" s="2" t="s">
        <v>70</v>
      </c>
      <c r="E3" s="1">
        <v>42552</v>
      </c>
      <c r="F3" s="30" t="s">
        <v>66</v>
      </c>
      <c r="G3" s="2" t="s">
        <v>51</v>
      </c>
      <c r="H3" s="2">
        <v>26.617999999999999</v>
      </c>
      <c r="I3" s="31"/>
      <c r="J3" s="2"/>
      <c r="K3" s="2"/>
      <c r="L3" s="2"/>
      <c r="M3" s="2"/>
      <c r="N3" s="2"/>
      <c r="O3" s="2">
        <v>4.13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4.13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68</v>
      </c>
      <c r="AY3" s="32"/>
      <c r="AZ3" s="32" t="s">
        <v>68</v>
      </c>
      <c r="BA3" s="30"/>
      <c r="BB3" s="2"/>
      <c r="BC3" s="32"/>
      <c r="BD3" s="32" t="s">
        <v>69</v>
      </c>
      <c r="BE3" s="30"/>
    </row>
    <row r="4" spans="1:57" x14ac:dyDescent="0.2">
      <c r="A4" s="2">
        <v>3</v>
      </c>
      <c r="B4" s="1">
        <v>42484</v>
      </c>
      <c r="C4" s="30" t="s">
        <v>64</v>
      </c>
      <c r="D4" s="2" t="s">
        <v>71</v>
      </c>
      <c r="E4" s="1">
        <v>42552</v>
      </c>
      <c r="F4" s="30" t="s">
        <v>66</v>
      </c>
      <c r="G4" s="2" t="s">
        <v>51</v>
      </c>
      <c r="H4" s="2">
        <v>60.118000000000002</v>
      </c>
      <c r="I4" s="31"/>
      <c r="J4" s="2"/>
      <c r="K4" s="2"/>
      <c r="L4" s="2"/>
      <c r="M4" s="2"/>
      <c r="N4" s="2"/>
      <c r="O4" s="2">
        <v>3.0049999999999999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3.0049999999999999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68</v>
      </c>
      <c r="AY4" s="32"/>
      <c r="AZ4" s="32" t="s">
        <v>68</v>
      </c>
      <c r="BA4" s="30"/>
      <c r="BB4" s="2"/>
      <c r="BC4" s="32"/>
      <c r="BD4" s="32" t="s">
        <v>69</v>
      </c>
      <c r="BE4" s="30"/>
    </row>
    <row r="7" spans="1:57" x14ac:dyDescent="0.2">
      <c r="D7" t="s">
        <v>112</v>
      </c>
    </row>
  </sheetData>
  <sheetProtection algorithmName="SHA-512" hashValue="kcoEstY6VMfBraNLrfWx8ZKbsY25IaAq9rmJxrtG6RPDykDIAJTv/ykxI+ITxuqJ4kPumXQ2NO16LgyRLu7p2w==" saltValue="qsBFhJJitYK/CcqCDI7fiA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"/>
  <sheetViews>
    <sheetView zoomScale="120" zoomScaleNormal="120" zoomScalePageLayoutView="120" workbookViewId="0">
      <selection activeCell="D6" sqref="D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3" t="s">
        <v>72</v>
      </c>
      <c r="B1" s="3" t="s">
        <v>9</v>
      </c>
      <c r="C1" s="4" t="s">
        <v>10</v>
      </c>
      <c r="D1" s="5" t="s">
        <v>11</v>
      </c>
      <c r="E1" s="3" t="s">
        <v>12</v>
      </c>
      <c r="F1" s="4" t="s">
        <v>73</v>
      </c>
      <c r="G1" s="5" t="s">
        <v>13</v>
      </c>
      <c r="H1" s="6" t="s">
        <v>74</v>
      </c>
      <c r="I1" s="7" t="s">
        <v>14</v>
      </c>
      <c r="J1" s="21" t="s">
        <v>15</v>
      </c>
      <c r="K1" s="21" t="s">
        <v>16</v>
      </c>
      <c r="L1" s="21" t="s">
        <v>17</v>
      </c>
      <c r="M1" s="21" t="s">
        <v>55</v>
      </c>
      <c r="N1" s="22" t="s">
        <v>56</v>
      </c>
      <c r="O1" s="8" t="s">
        <v>57</v>
      </c>
      <c r="P1" s="8" t="s">
        <v>58</v>
      </c>
      <c r="Q1" s="8" t="s">
        <v>59</v>
      </c>
      <c r="R1" s="8" t="s">
        <v>60</v>
      </c>
      <c r="S1" s="8" t="s">
        <v>61</v>
      </c>
      <c r="T1" s="9" t="s">
        <v>62</v>
      </c>
      <c r="U1" s="10" t="s">
        <v>63</v>
      </c>
      <c r="V1" s="10" t="s">
        <v>18</v>
      </c>
      <c r="W1" s="10" t="s">
        <v>22</v>
      </c>
      <c r="X1" s="10" t="s">
        <v>23</v>
      </c>
      <c r="Y1" s="10" t="s">
        <v>24</v>
      </c>
      <c r="Z1" s="11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104</v>
      </c>
      <c r="AF1" s="13" t="s">
        <v>105</v>
      </c>
      <c r="AG1" s="14" t="s">
        <v>106</v>
      </c>
      <c r="AH1" s="14" t="s">
        <v>107</v>
      </c>
      <c r="AI1" s="14" t="s">
        <v>108</v>
      </c>
      <c r="AJ1" s="15" t="s">
        <v>109</v>
      </c>
      <c r="AK1" s="14" t="s">
        <v>110</v>
      </c>
      <c r="AL1" s="14" t="s">
        <v>111</v>
      </c>
      <c r="AM1" s="16" t="s">
        <v>32</v>
      </c>
      <c r="AN1" s="17" t="s">
        <v>33</v>
      </c>
      <c r="AO1" s="16" t="s">
        <v>34</v>
      </c>
      <c r="AP1" s="8" t="s">
        <v>35</v>
      </c>
      <c r="AQ1" s="18" t="s">
        <v>36</v>
      </c>
      <c r="AR1" s="8" t="s">
        <v>37</v>
      </c>
      <c r="AS1" s="18" t="s">
        <v>38</v>
      </c>
      <c r="AT1" s="9" t="s">
        <v>39</v>
      </c>
      <c r="AU1" s="18" t="s">
        <v>40</v>
      </c>
      <c r="AV1" s="9" t="s">
        <v>41</v>
      </c>
      <c r="AW1" s="3" t="s">
        <v>42</v>
      </c>
      <c r="AX1" s="19" t="s">
        <v>43</v>
      </c>
      <c r="AY1" s="20" t="s">
        <v>44</v>
      </c>
      <c r="AZ1" s="19" t="s">
        <v>45</v>
      </c>
      <c r="BA1" s="3" t="s">
        <v>46</v>
      </c>
      <c r="BB1" s="4" t="s">
        <v>47</v>
      </c>
      <c r="BC1" s="19" t="s">
        <v>48</v>
      </c>
      <c r="BD1" s="19" t="s">
        <v>49</v>
      </c>
      <c r="BE1" s="4" t="s">
        <v>50</v>
      </c>
    </row>
    <row r="2" spans="1:57" x14ac:dyDescent="0.2">
      <c r="A2" s="2">
        <v>1</v>
      </c>
      <c r="B2" s="1">
        <v>42484</v>
      </c>
      <c r="C2" s="30" t="s">
        <v>64</v>
      </c>
      <c r="D2" s="2" t="s">
        <v>65</v>
      </c>
      <c r="E2" s="1">
        <v>42186</v>
      </c>
      <c r="F2" s="30" t="s">
        <v>66</v>
      </c>
      <c r="G2" s="2" t="s">
        <v>51</v>
      </c>
      <c r="H2" s="2">
        <v>34.527200000000001</v>
      </c>
      <c r="I2" s="31" t="s">
        <v>67</v>
      </c>
      <c r="J2" s="50">
        <v>21600</v>
      </c>
      <c r="K2" s="50">
        <v>21600</v>
      </c>
      <c r="L2" s="50">
        <v>21600</v>
      </c>
      <c r="M2" s="50">
        <v>21600</v>
      </c>
      <c r="N2" s="50">
        <v>21600</v>
      </c>
      <c r="O2" s="2">
        <v>3.2669999999999999</v>
      </c>
      <c r="P2" s="2">
        <v>0</v>
      </c>
      <c r="Q2" s="2">
        <v>0</v>
      </c>
      <c r="R2" s="2">
        <v>0</v>
      </c>
      <c r="S2" s="2">
        <v>0</v>
      </c>
      <c r="T2" s="2">
        <v>2.62</v>
      </c>
      <c r="U2" s="2">
        <v>3.2669999999999999</v>
      </c>
      <c r="V2" s="2">
        <v>0</v>
      </c>
      <c r="W2" s="2">
        <v>0</v>
      </c>
      <c r="X2" s="2">
        <v>0</v>
      </c>
      <c r="Y2" s="2">
        <v>0</v>
      </c>
      <c r="Z2" s="2">
        <v>2.62</v>
      </c>
      <c r="AA2" s="2"/>
      <c r="AB2" s="2"/>
      <c r="AC2" s="2"/>
      <c r="AD2" s="2"/>
      <c r="AE2" s="2"/>
      <c r="AF2" s="2"/>
      <c r="AG2" s="32" t="s">
        <v>68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2">
        <v>0</v>
      </c>
      <c r="AX2" s="32" t="s">
        <v>68</v>
      </c>
      <c r="AY2" s="32"/>
      <c r="AZ2" s="32" t="s">
        <v>68</v>
      </c>
      <c r="BA2" s="30"/>
      <c r="BB2" s="2"/>
      <c r="BC2" s="32"/>
      <c r="BD2" s="32" t="s">
        <v>69</v>
      </c>
      <c r="BE2" s="30"/>
    </row>
    <row r="3" spans="1:57" x14ac:dyDescent="0.2">
      <c r="A3" s="2">
        <v>2</v>
      </c>
      <c r="B3" s="1">
        <v>42484</v>
      </c>
      <c r="C3" s="30" t="s">
        <v>64</v>
      </c>
      <c r="D3" s="2" t="s">
        <v>70</v>
      </c>
      <c r="E3" s="1">
        <v>42186</v>
      </c>
      <c r="F3" s="30" t="s">
        <v>66</v>
      </c>
      <c r="G3" s="2" t="s">
        <v>51</v>
      </c>
      <c r="H3" s="2">
        <v>26.27</v>
      </c>
      <c r="I3" s="31"/>
      <c r="J3" s="2"/>
      <c r="K3" s="2"/>
      <c r="L3" s="2"/>
      <c r="M3" s="2"/>
      <c r="N3" s="2"/>
      <c r="O3" s="2">
        <v>4.0780000000000003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4.0780000000000003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/>
      <c r="AB3" s="2"/>
      <c r="AC3" s="2"/>
      <c r="AD3" s="2"/>
      <c r="AE3" s="2"/>
      <c r="AF3" s="2"/>
      <c r="AG3" s="32" t="s">
        <v>68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2">
        <v>0</v>
      </c>
      <c r="AX3" s="32" t="s">
        <v>68</v>
      </c>
      <c r="AY3" s="32"/>
      <c r="AZ3" s="32" t="s">
        <v>68</v>
      </c>
      <c r="BA3" s="30"/>
      <c r="BB3" s="2"/>
      <c r="BC3" s="32"/>
      <c r="BD3" s="32" t="s">
        <v>69</v>
      </c>
      <c r="BE3" s="30"/>
    </row>
    <row r="4" spans="1:57" x14ac:dyDescent="0.2">
      <c r="A4" s="2">
        <v>3</v>
      </c>
      <c r="B4" s="1">
        <v>42484</v>
      </c>
      <c r="C4" s="30" t="s">
        <v>64</v>
      </c>
      <c r="D4" s="2" t="s">
        <v>71</v>
      </c>
      <c r="E4" s="1">
        <v>42186</v>
      </c>
      <c r="F4" s="30" t="s">
        <v>66</v>
      </c>
      <c r="G4" s="2" t="s">
        <v>51</v>
      </c>
      <c r="H4" s="2">
        <v>60.118000000000002</v>
      </c>
      <c r="I4" s="31"/>
      <c r="J4" s="2"/>
      <c r="K4" s="2"/>
      <c r="L4" s="2"/>
      <c r="M4" s="2"/>
      <c r="N4" s="2"/>
      <c r="O4" s="2">
        <v>2.9670000000000001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2.9670000000000001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/>
      <c r="AB4" s="2"/>
      <c r="AC4" s="2"/>
      <c r="AD4" s="2"/>
      <c r="AE4" s="2"/>
      <c r="AF4" s="2"/>
      <c r="AG4" s="32" t="s">
        <v>68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2">
        <v>0</v>
      </c>
      <c r="AX4" s="32" t="s">
        <v>68</v>
      </c>
      <c r="AY4" s="32"/>
      <c r="AZ4" s="32" t="s">
        <v>68</v>
      </c>
      <c r="BA4" s="30"/>
      <c r="BB4" s="2"/>
      <c r="BC4" s="32"/>
      <c r="BD4" s="32" t="s">
        <v>69</v>
      </c>
      <c r="BE4" s="30"/>
    </row>
    <row r="6" spans="1:57" x14ac:dyDescent="0.2">
      <c r="D6" t="s">
        <v>112</v>
      </c>
    </row>
  </sheetData>
  <sheetProtection algorithmName="SHA-512" hashValue="SViSMKYRVlIWFKzReBPnrlJaDtXyaE4poaJbYieAXgCnAE6UiLgrcnY/IQQXTZUR6rR9l/JZDdRks7J18ddtsQ==" saltValue="OiZTYf75ApjMcXlNgvq1SQ==" spinCount="100000" sheet="1" objects="1" scenarios="1"/>
  <phoneticPr fontId="4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CC184-E63B-D248-995C-D2CC5A295CAD}">
  <sheetPr codeName="Sheet26">
    <tabColor theme="9" tint="0.39997558519241921"/>
  </sheetPr>
  <dimension ref="A1:AZ55"/>
  <sheetViews>
    <sheetView workbookViewId="0">
      <selection activeCell="R1" sqref="R1:U104857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53" t="s">
        <v>21</v>
      </c>
      <c r="B1" s="253"/>
      <c r="C1" s="253"/>
      <c r="D1" s="253"/>
      <c r="E1" s="254"/>
      <c r="F1" s="254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</row>
    <row r="2" spans="1:52" x14ac:dyDescent="0.2">
      <c r="A2" s="255" t="s">
        <v>80</v>
      </c>
      <c r="B2" s="253"/>
      <c r="C2" s="253"/>
      <c r="D2" s="253"/>
      <c r="E2" s="254"/>
      <c r="F2" s="254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53"/>
      <c r="AM2" s="253"/>
      <c r="AN2" s="253"/>
      <c r="AO2" s="253"/>
      <c r="AP2" s="253"/>
      <c r="AQ2" s="253"/>
      <c r="AR2" s="253"/>
      <c r="AS2" s="253"/>
      <c r="AT2" s="253"/>
      <c r="AU2" s="253"/>
      <c r="AV2" s="253"/>
      <c r="AW2" s="253"/>
      <c r="AX2" s="253"/>
      <c r="AY2" s="253"/>
      <c r="AZ2" s="253"/>
    </row>
    <row r="3" spans="1:52" ht="16" thickBot="1" x14ac:dyDescent="0.25">
      <c r="A3" s="253"/>
      <c r="B3" s="256"/>
      <c r="C3" s="253"/>
      <c r="D3" s="253"/>
      <c r="E3" s="254"/>
      <c r="F3" s="254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</row>
    <row r="8" spans="1:52" ht="20" customHeight="1" x14ac:dyDescent="0.2">
      <c r="A8" s="280" t="str">
        <f>'WA Oct 2022'!D2</f>
        <v>South West</v>
      </c>
      <c r="B8" s="63" t="str">
        <f>'WA Oct 2022'!F2</f>
        <v>Alinta Energy</v>
      </c>
      <c r="C8" s="119" t="str">
        <f>'WA Oct 2022'!G2</f>
        <v>Business</v>
      </c>
      <c r="D8" s="113">
        <f>365*'WA Oct 2022'!H2/100</f>
        <v>136.875</v>
      </c>
      <c r="E8" s="183">
        <f>IF('WA Oct 2022'!AQ2=3,0.5,IF('WA Oct 2022'!AQ2=2,0.33,0))</f>
        <v>0.5</v>
      </c>
      <c r="F8" s="183">
        <f>1-E8</f>
        <v>0.5</v>
      </c>
      <c r="G8" s="113">
        <f>IF('WA Oct 2022'!K2="",($C$5*E8/'WA Oct 2022'!AQ2*'WA Oct 2022'!W2/100)*'WA Oct 2022'!AQ2,IF($C$5*E8/'WA Oct 2022'!AQ2&gt;='WA Oct 2022'!L2,('WA Oct 2022'!L2*'WA Oct 2022'!W2/100)*'WA Oct 2022'!AQ2,($C$5*E8/'WA Oct 2022'!AQ2*'WA Oct 2022'!W2/100)*'WA Oct 2022'!AQ2))</f>
        <v>1809.090909090909</v>
      </c>
      <c r="H8" s="113">
        <f>IF(AND('WA Oct 2022'!P2&gt;0,'WA Oct 2022'!O2&gt;0),IF(($C$5*E8/'WA Oct 2022'!AQ2&lt;SUM('WA Oct 2022'!L2:P2)),(0),($C$5*E8/'WA Oct 2022'!AQ2-SUM('WA Oct 2022'!L2:P2))*'WA Oct 2022'!AB2/100)* 'WA Oct 2022'!AQ2,IF(AND('WA Oct 2022'!O2&gt;0,'WA Oct 2022'!P2=""),IF(($C$5*E8/'WA Oct 2022'!AQ2&lt; SUM('WA Oct 2022'!L2:O2)),(0),($C$5*E8/'WA Oct 2022'!AQ2-SUM('WA Oct 2022'!L2:O2))*'WA Oct 2022'!AA2/100)* 'WA Oct 2022'!AQ2,IF(AND('WA Oct 2022'!N2&gt;0,'WA Oct 2022'!O2=""),IF(($C$5*E8/'WA Oct 2022'!AQ2&lt; SUM('WA Oct 2022'!L2:N2)),(0),($C$5*E8/'WA Oct 2022'!AQ2-SUM('WA Oct 2022'!L2:N2))*'WA Oct 2022'!Z2/100)* 'WA Oct 2022'!AQ2,IF(AND('WA Oct 2022'!M2&gt;0,'WA Oct 2022'!N2=""),IF(($C$5*E8/'WA Oct 2022'!AQ2&lt;'WA Oct 2022'!M2+'WA Oct 2022'!L2),(0),(($C$5*E8/'WA Oct 2022'!AQ2-('WA Oct 2022'!M2+'WA Oct 2022'!L2))*'WA Oct 2022'!Y2/100))*'WA Oct 2022'!AQ2,IF(AND('WA Oct 2022'!L2&gt;0,'WA Oct 2022'!M2=""&gt;0),IF(($C$5*E8/'WA Oct 2022'!AQ2&lt;'WA Oct 2022'!L2),(0),($C$5*E8/'WA Oct 2022'!AQ2-'WA Oct 2022'!L2)*'WA Oct 2022'!X2/100)*'WA Oct 2022'!AQ2,0)))))</f>
        <v>0</v>
      </c>
      <c r="I8" s="113">
        <f>IF('WA Oct 2022'!K2="",($C$5*F8/'WA Oct 2022'!AR2*'WA Oct 2022'!AC2/100)*'WA Oct 2022'!AR2,IF($C$5*F8/'WA Oct 2022'!AR2&gt;='WA Oct 2022'!L2,('WA Oct 2022'!L2*'WA Oct 2022'!AC2/100)*'WA Oct 2022'!AR2,($C$5*F8/'WA Oct 2022'!AR2*'WA Oct 2022'!AC2/100)*'WA Oct 2022'!AR2))</f>
        <v>1809.090909090909</v>
      </c>
      <c r="J8" s="113">
        <f>IF(AND('WA Oct 2022'!P2&gt;0,'WA Oct 2022'!O2&gt;0),IF(($C$5*F8/'WA Oct 2022'!AR2&lt;SUM('WA Oct 2022'!L2:P2)),(0),($C$5*F8/'WA Oct 2022'!AR2-SUM('WA Oct 2022'!L2:P2))*'WA Oct 2022'!AB2/100)* 'WA Oct 2022'!AR2,IF(AND('WA Oct 2022'!O2&gt;0,'WA Oct 2022'!P2=""),IF(($C$5*F8/'WA Oct 2022'!AR2&lt; SUM('WA Oct 2022'!L2:O2)),(0),($C$5*F8/'WA Oct 2022'!AR2-SUM('WA Oct 2022'!L2:O2))*'WA Oct 2022'!AG2/100)* 'WA Oct 2022'!AR2,IF(AND('WA Oct 2022'!N2&gt;0,'WA Oct 2022'!O2=""),IF(($C$5*F8/'WA Oct 2022'!AR2&lt; SUM('WA Oct 2022'!L2:N2)),(0),($C$5*F8/'WA Oct 2022'!AR2-SUM('WA Oct 2022'!L2:N2))*'WA Oct 2022'!AF2/100)* 'WA Oct 2022'!AR2,IF(AND('WA Oct 2022'!M2&gt;0,'WA Oct 2022'!N2=""),IF(($C$5*F8/'WA Oct 2022'!AR2&lt;'WA Oct 2022'!M2+'WA Oct 2022'!L2),(0),(($C$5*F8/'WA Oct 2022'!AR2-('WA Oct 2022'!M2+'WA Oct 2022'!L2))*'WA Oct 2022'!AE2/100))*'WA Oct 2022'!AR2,IF(AND('WA Oct 2022'!L2&gt;0,'WA Oct 2022'!M2=""&gt;0),IF(($C$5*F8/'WA Oct 2022'!AR2&lt;'WA Oct 2022'!L2),(0),($C$5*F8/'WA Oct 2022'!AR2-'WA Oct 2022'!L2)*'WA Oct 2022'!AD2/100)*'WA Oct 2022'!AR2,0)))))</f>
        <v>0</v>
      </c>
      <c r="K8" s="162">
        <f>SUM(G8:J8)</f>
        <v>3618.181818181818</v>
      </c>
      <c r="L8" s="187">
        <f>K8+D8</f>
        <v>3755.056818181818</v>
      </c>
      <c r="M8" s="122">
        <f>L8*1.1</f>
        <v>4130.5625</v>
      </c>
      <c r="N8" s="116">
        <f>'WA Oct 2022'!AT2</f>
        <v>0</v>
      </c>
      <c r="O8" s="116">
        <f>'WA Oct 2022'!AU2</f>
        <v>0</v>
      </c>
      <c r="P8" s="116">
        <f>'WA Oct 2022'!AV2</f>
        <v>0</v>
      </c>
      <c r="Q8" s="116">
        <f>'WA Oct 2022'!AW2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3755.056818181818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3755.056818181818</v>
      </c>
      <c r="V8" s="115">
        <f t="shared" ref="V8:W12" si="1">T8*1.1</f>
        <v>4130.5625</v>
      </c>
      <c r="W8" s="115">
        <f t="shared" si="1"/>
        <v>4130.5625</v>
      </c>
      <c r="X8" s="130">
        <f>'WA Oct 2022'!BF2</f>
        <v>0</v>
      </c>
      <c r="Y8" s="131" t="str">
        <f>'WA Oct 2022'!BG2</f>
        <v>n</v>
      </c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3"/>
      <c r="AY8" s="253"/>
      <c r="AZ8" s="253"/>
    </row>
    <row r="9" spans="1:52" ht="20" customHeight="1" x14ac:dyDescent="0.2">
      <c r="A9" s="281"/>
      <c r="B9" s="63" t="str">
        <f>'WA Oct 2022'!F3</f>
        <v>AGL</v>
      </c>
      <c r="C9" s="119" t="str">
        <f>'WA Oct 2022'!G3</f>
        <v>Business Savers</v>
      </c>
      <c r="D9" s="120">
        <f>365*'WA Oct 2022'!H3/100</f>
        <v>142.80127272727273</v>
      </c>
      <c r="E9" s="184">
        <f>IF('WA Oct 2022'!AQ3=3,0.5,IF('WA Oct 2022'!AQ3=2,0.33,0))</f>
        <v>0.5</v>
      </c>
      <c r="F9" s="184">
        <f t="shared" ref="F9:F12" si="2">1-E9</f>
        <v>0.5</v>
      </c>
      <c r="G9" s="120">
        <f>IF('WA Oct 2022'!K3="",($C$5*E9/'WA Oct 2022'!AQ3*'WA Oct 2022'!W3/100)*'WA Oct 2022'!AQ3,IF($C$5*E9/'WA Oct 2022'!AQ3&gt;='WA Oct 2022'!L3,('WA Oct 2022'!L3*'WA Oct 2022'!W3/100)*'WA Oct 2022'!AQ3,($C$5*E9/'WA Oct 2022'!AQ3*'WA Oct 2022'!W3/100)*'WA Oct 2022'!AQ3))</f>
        <v>1854.5454545454547</v>
      </c>
      <c r="H9" s="120">
        <f>IF(AND('WA Oct 2022'!P3&gt;0,'WA Oct 2022'!O3&gt;0),IF(($C$5*E9/'WA Oct 2022'!AQ3&lt;SUM('WA Oct 2022'!L3:P3)),(0),($C$5*E9/'WA Oct 2022'!AQ3-SUM('WA Oct 2022'!L3:P3))*'WA Oct 2022'!AB3/100)* 'WA Oct 2022'!AQ3,IF(AND('WA Oct 2022'!O3&gt;0,'WA Oct 2022'!P3=""),IF(($C$5*E9/'WA Oct 2022'!AQ3&lt; SUM('WA Oct 2022'!L3:O3)),(0),($C$5*E9/'WA Oct 2022'!AQ3-SUM('WA Oct 2022'!L3:O3))*'WA Oct 2022'!AA3/100)* 'WA Oct 2022'!AQ3,IF(AND('WA Oct 2022'!N3&gt;0,'WA Oct 2022'!O3=""),IF(($C$5*E9/'WA Oct 2022'!AQ3&lt; SUM('WA Oct 2022'!L3:N3)),(0),($C$5*E9/'WA Oct 2022'!AQ3-SUM('WA Oct 2022'!L3:N3))*'WA Oct 2022'!Z3/100)* 'WA Oct 2022'!AQ3,IF(AND('WA Oct 2022'!M3&gt;0,'WA Oct 2022'!N3=""),IF(($C$5*E9/'WA Oct 2022'!AQ3&lt;'WA Oct 2022'!M3+'WA Oct 2022'!L3),(0),(($C$5*E9/'WA Oct 2022'!AQ3-('WA Oct 2022'!M3+'WA Oct 2022'!L3))*'WA Oct 2022'!Y3/100))*'WA Oct 2022'!AQ3,IF(AND('WA Oct 2022'!L3&gt;0,'WA Oct 2022'!M3=""&gt;0),IF(($C$5*E9/'WA Oct 2022'!AQ3&lt;'WA Oct 2022'!L3),(0),($C$5*E9/'WA Oct 2022'!AQ3-'WA Oct 2022'!L3)*'WA Oct 2022'!X3/100)*'WA Oct 2022'!AQ3,0)))))</f>
        <v>0</v>
      </c>
      <c r="I9" s="120">
        <f>IF('WA Oct 2022'!K3="",($C$5*F9/'WA Oct 2022'!AR3*'WA Oct 2022'!AC3/100)*'WA Oct 2022'!AR3,IF($C$5*F9/'WA Oct 2022'!AR3&gt;='WA Oct 2022'!L3,('WA Oct 2022'!L3*'WA Oct 2022'!AC3/100)*'WA Oct 2022'!AR3,($C$5*F9/'WA Oct 2022'!AR3*'WA Oct 2022'!AC3/100)*'WA Oct 2022'!AR3))</f>
        <v>1854.5454545454547</v>
      </c>
      <c r="J9" s="120">
        <f>IF(AND('WA Oct 2022'!P3&gt;0,'WA Oct 2022'!O3&gt;0),IF(($C$5*F9/'WA Oct 2022'!AR3&lt;SUM('WA Oct 2022'!L3:P3)),(0),($C$5*F9/'WA Oct 2022'!AR3-SUM('WA Oct 2022'!L3:P3))*'WA Oct 2022'!AB3/100)* 'WA Oct 2022'!AR3,IF(AND('WA Oct 2022'!O3&gt;0,'WA Oct 2022'!P3=""),IF(($C$5*F9/'WA Oct 2022'!AR3&lt; SUM('WA Oct 2022'!L3:O3)),(0),($C$5*F9/'WA Oct 2022'!AR3-SUM('WA Oct 2022'!L3:O3))*'WA Oct 2022'!AG3/100)* 'WA Oct 2022'!AR3,IF(AND('WA Oct 2022'!N3&gt;0,'WA Oct 2022'!O3=""),IF(($C$5*F9/'WA Oct 2022'!AR3&lt; SUM('WA Oct 2022'!L3:N3)),(0),($C$5*F9/'WA Oct 2022'!AR3-SUM('WA Oct 2022'!L3:N3))*'WA Oct 2022'!AF3/100)* 'WA Oct 2022'!AR3,IF(AND('WA Oct 2022'!M3&gt;0,'WA Oct 2022'!N3=""),IF(($C$5*F9/'WA Oct 2022'!AR3&lt;'WA Oct 2022'!M3+'WA Oct 2022'!L3),(0),(($C$5*F9/'WA Oct 2022'!AR3-('WA Oct 2022'!M3+'WA Oct 2022'!L3))*'WA Oct 2022'!AE3/100))*'WA Oct 2022'!AR3,IF(AND('WA Oct 2022'!L3&gt;0,'WA Oct 2022'!M3=""&gt;0),IF(($C$5*F9/'WA Oct 2022'!AR3&lt;'WA Oct 2022'!L3),(0),($C$5*F9/'WA Oct 2022'!AR3-'WA Oct 2022'!L3)*'WA Oct 2022'!AD3/100)*'WA Oct 2022'!AR3,0)))))</f>
        <v>0</v>
      </c>
      <c r="K9" s="162">
        <f t="shared" ref="K9:K12" si="3">SUM(G9:J9)</f>
        <v>3709.0909090909095</v>
      </c>
      <c r="L9" s="187">
        <f t="shared" ref="L9:L12" si="4">K9+D9</f>
        <v>3851.8921818181821</v>
      </c>
      <c r="M9" s="122">
        <f t="shared" ref="M9:M12" si="5">L9*1.1</f>
        <v>4237.0814000000009</v>
      </c>
      <c r="N9" s="123">
        <f>'WA Oct 2022'!AT3</f>
        <v>0</v>
      </c>
      <c r="O9" s="123">
        <f>'WA Oct 2022'!AU3</f>
        <v>45</v>
      </c>
      <c r="P9" s="123">
        <f>'WA Oct 2022'!AV3</f>
        <v>0</v>
      </c>
      <c r="Q9" s="123">
        <f>'WA Oct 2022'!AW3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2182.801272727273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2182.801272727273</v>
      </c>
      <c r="V9" s="122">
        <f t="shared" si="1"/>
        <v>2401.0814000000005</v>
      </c>
      <c r="W9" s="122">
        <f t="shared" si="1"/>
        <v>2401.0814000000005</v>
      </c>
      <c r="X9" s="132">
        <f>'WA Oct 2022'!BF3</f>
        <v>0</v>
      </c>
      <c r="Y9" s="133" t="str">
        <f>'WA Oct 2022'!BG3</f>
        <v>n</v>
      </c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253"/>
    </row>
    <row r="10" spans="1:52" ht="20" customHeight="1" thickBot="1" x14ac:dyDescent="0.25">
      <c r="A10" s="282"/>
      <c r="B10" s="65" t="str">
        <f>'WA Oct 2022'!F4</f>
        <v>Origin</v>
      </c>
      <c r="C10" s="65" t="str">
        <f>'WA Oct 2022'!G4</f>
        <v>Go Variable</v>
      </c>
      <c r="D10" s="95">
        <f>365*'WA Oct 2022'!H4/100</f>
        <v>47.151363636363641</v>
      </c>
      <c r="E10" s="185">
        <f>IF('WA Oct 2022'!AQ4=3,0.5,IF('WA Oct 2022'!AQ4=2,0.33,0))</f>
        <v>0.5</v>
      </c>
      <c r="F10" s="185">
        <f t="shared" si="2"/>
        <v>0.5</v>
      </c>
      <c r="G10" s="95">
        <f>IF('WA Oct 2022'!K4="",($C$5*E10/'WA Oct 2022'!AQ4*'WA Oct 2022'!W4/100)*'WA Oct 2022'!AQ4,IF($C$5*E10/'WA Oct 2022'!AQ4&gt;='WA Oct 2022'!L4,('WA Oct 2022'!L4*'WA Oct 2022'!W4/100)*'WA Oct 2022'!AQ4,($C$5*E10/'WA Oct 2022'!AQ4*'WA Oct 2022'!W4/100)*'WA Oct 2022'!AQ4))</f>
        <v>1299.9999999999998</v>
      </c>
      <c r="H10" s="95">
        <f>IF(AND('WA Oct 2022'!P4&gt;0,'WA Oct 2022'!O4&gt;0),IF(($C$5*E10/'WA Oct 2022'!AQ4&lt;SUM('WA Oct 2022'!L4:P4)),(0),($C$5*E10/'WA Oct 2022'!AQ4-SUM('WA Oct 2022'!L4:P4))*'WA Oct 2022'!AB4/100)* 'WA Oct 2022'!AQ4,IF(AND('WA Oct 2022'!O4&gt;0,'WA Oct 2022'!P4=""),IF(($C$5*E10/'WA Oct 2022'!AQ4&lt; SUM('WA Oct 2022'!L4:O4)),(0),($C$5*E10/'WA Oct 2022'!AQ4-SUM('WA Oct 2022'!L4:O4))*'WA Oct 2022'!AA4/100)* 'WA Oct 2022'!AQ4,IF(AND('WA Oct 2022'!N4&gt;0,'WA Oct 2022'!O4=""),IF(($C$5*E10/'WA Oct 2022'!AQ4&lt; SUM('WA Oct 2022'!L4:N4)),(0),($C$5*E10/'WA Oct 2022'!AQ4-SUM('WA Oct 2022'!L4:N4))*'WA Oct 2022'!Z4/100)* 'WA Oct 2022'!AQ4,IF(AND('WA Oct 2022'!M4&gt;0,'WA Oct 2022'!N4=""),IF(($C$5*E10/'WA Oct 2022'!AQ4&lt;'WA Oct 2022'!M4+'WA Oct 2022'!L4),(0),(($C$5*E10/'WA Oct 2022'!AQ4-('WA Oct 2022'!M4+'WA Oct 2022'!L4))*'WA Oct 2022'!Y4/100))*'WA Oct 2022'!AQ4,IF(AND('WA Oct 2022'!L4&gt;0,'WA Oct 2022'!M4=""&gt;0),IF(($C$5*E10/'WA Oct 2022'!AQ4&lt;'WA Oct 2022'!L4),(0),($C$5*E10/'WA Oct 2022'!AQ4-'WA Oct 2022'!L4)*'WA Oct 2022'!X4/100)*'WA Oct 2022'!AQ4,0)))))</f>
        <v>0</v>
      </c>
      <c r="I10" s="95">
        <f>IF('WA Oct 2022'!K4="",($C$5*F10/'WA Oct 2022'!AR4*'WA Oct 2022'!AC4/100)*'WA Oct 2022'!AR4,IF($C$5*F10/'WA Oct 2022'!AR4&gt;='WA Oct 2022'!L4,('WA Oct 2022'!L4*'WA Oct 2022'!AC4/100)*'WA Oct 2022'!AR4,($C$5*F10/'WA Oct 2022'!AR4*'WA Oct 2022'!AC4/100)*'WA Oct 2022'!AR4))</f>
        <v>1299.9999999999998</v>
      </c>
      <c r="J10" s="95">
        <f>IF(AND('WA Oct 2022'!P4&gt;0,'WA Oct 2022'!O4&gt;0),IF(($C$5*F10/'WA Oct 2022'!AR4&lt;SUM('WA Oct 2022'!L4:P4)),(0),($C$5*F10/'WA Oct 2022'!AR4-SUM('WA Oct 2022'!L4:P4))*'WA Oct 2022'!AB4/100)* 'WA Oct 2022'!AR4,IF(AND('WA Oct 2022'!O4&gt;0,'WA Oct 2022'!P4=""),IF(($C$5*F10/'WA Oct 2022'!AR4&lt; SUM('WA Oct 2022'!L4:O4)),(0),($C$5*F10/'WA Oct 2022'!AR4-SUM('WA Oct 2022'!L4:O4))*'WA Oct 2022'!AG4/100)* 'WA Oct 2022'!AR4,IF(AND('WA Oct 2022'!N4&gt;0,'WA Oct 2022'!O4=""),IF(($C$5*F10/'WA Oct 2022'!AR4&lt; SUM('WA Oct 2022'!L4:N4)),(0),($C$5*F10/'WA Oct 2022'!AR4-SUM('WA Oct 2022'!L4:N4))*'WA Oct 2022'!AF4/100)* 'WA Oct 2022'!AR4,IF(AND('WA Oct 2022'!M4&gt;0,'WA Oct 2022'!N4=""),IF(($C$5*F10/'WA Oct 2022'!AR4&lt;'WA Oct 2022'!M4+'WA Oct 2022'!L4),(0),(($C$5*F10/'WA Oct 2022'!AR4-('WA Oct 2022'!M4+'WA Oct 2022'!L4))*'WA Oct 2022'!AE4/100))*'WA Oct 2022'!AR4,IF(AND('WA Oct 2022'!L4&gt;0,'WA Oct 2022'!M4=""&gt;0),IF(($C$5*F10/'WA Oct 2022'!AR4&lt;'WA Oct 2022'!L4),(0),($C$5*F10/'WA Oct 2022'!AR4-'WA Oct 2022'!L4)*'WA Oct 2022'!AD4/100)*'WA Oct 2022'!AR4,0)))))</f>
        <v>0</v>
      </c>
      <c r="K10" s="163">
        <f t="shared" si="3"/>
        <v>2599.9999999999995</v>
      </c>
      <c r="L10" s="188">
        <f t="shared" si="4"/>
        <v>2647.1513636363634</v>
      </c>
      <c r="M10" s="97">
        <f t="shared" si="5"/>
        <v>2911.8665000000001</v>
      </c>
      <c r="N10" s="98">
        <f>'WA Oct 2022'!AT4</f>
        <v>0</v>
      </c>
      <c r="O10" s="98">
        <f>'WA Oct 2022'!AU4</f>
        <v>0</v>
      </c>
      <c r="P10" s="98">
        <f>'WA Oct 2022'!AV4</f>
        <v>0</v>
      </c>
      <c r="Q10" s="98">
        <f>'WA Oct 2022'!AW4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2647.1513636363634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2647.1513636363634</v>
      </c>
      <c r="V10" s="97">
        <f t="shared" si="1"/>
        <v>2911.8665000000001</v>
      </c>
      <c r="W10" s="97">
        <f t="shared" si="1"/>
        <v>2911.8665000000001</v>
      </c>
      <c r="X10" s="134">
        <f>'WA Oct 2022'!BF4</f>
        <v>0</v>
      </c>
      <c r="Y10" s="135" t="str">
        <f>'WA Oct 2022'!BG4</f>
        <v>n</v>
      </c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</row>
    <row r="11" spans="1:52" ht="20" customHeight="1" thickTop="1" thickBot="1" x14ac:dyDescent="0.25">
      <c r="A11" s="196" t="str">
        <f>'WA Oct 2022'!D5</f>
        <v>Albany</v>
      </c>
      <c r="B11" s="65" t="str">
        <f>'WA Oct 2022'!F5</f>
        <v>Alinta Energy</v>
      </c>
      <c r="C11" s="65" t="str">
        <f>'WA Oct 2022'!G5</f>
        <v>Business</v>
      </c>
      <c r="D11" s="95">
        <f>365*'WA Oct 2022'!H5/100</f>
        <v>152.76909090909089</v>
      </c>
      <c r="E11" s="185">
        <f>IF('WA Oct 2022'!AQ5=3,0.5,IF('WA Oct 2022'!AQ5=2,0.33,0))</f>
        <v>0.5</v>
      </c>
      <c r="F11" s="185">
        <f t="shared" si="2"/>
        <v>0.5</v>
      </c>
      <c r="G11" s="96">
        <f>IF('WA Oct 2022'!K5="",($C$5*E11/'WA Oct 2022'!AQ5*'WA Oct 2022'!W5/100)*'WA Oct 2022'!AQ5,IF($C$5*E11/'WA Oct 2022'!AQ5&gt;='WA Oct 2022'!L5,('WA Oct 2022'!L5*'WA Oct 2022'!W5/100)*'WA Oct 2022'!AQ5,($C$5*E11/'WA Oct 2022'!AQ5*'WA Oct 2022'!W5/100)*'WA Oct 2022'!AQ5))</f>
        <v>2259.090909090909</v>
      </c>
      <c r="H11" s="96">
        <f>IF(AND('WA Oct 2022'!P5&gt;0,'WA Oct 2022'!O5&gt;0),IF(($C$5*E11/'WA Oct 2022'!AQ5&lt;SUM('WA Oct 2022'!L5:P5)),(0),($C$5*E11/'WA Oct 2022'!AQ5-SUM('WA Oct 2022'!L5:P5))*'WA Oct 2022'!AB5/100)* 'WA Oct 2022'!AQ5,IF(AND('WA Oct 2022'!O5&gt;0,'WA Oct 2022'!P5=""),IF(($C$5*E11/'WA Oct 2022'!AQ5&lt; SUM('WA Oct 2022'!L5:O5)),(0),($C$5*E11/'WA Oct 2022'!AQ5-SUM('WA Oct 2022'!L5:O5))*'WA Oct 2022'!AA5/100)* 'WA Oct 2022'!AQ5,IF(AND('WA Oct 2022'!N5&gt;0,'WA Oct 2022'!O5=""),IF(($C$5*E11/'WA Oct 2022'!AQ5&lt; SUM('WA Oct 2022'!L5:N5)),(0),($C$5*E11/'WA Oct 2022'!AQ5-SUM('WA Oct 2022'!L5:N5))*'WA Oct 2022'!Z5/100)* 'WA Oct 2022'!AQ5,IF(AND('WA Oct 2022'!M5&gt;0,'WA Oct 2022'!N5=""),IF(($C$5*E11/'WA Oct 2022'!AQ5&lt;'WA Oct 2022'!M5+'WA Oct 2022'!L5),(0),(($C$5*E11/'WA Oct 2022'!AQ5-('WA Oct 2022'!M5+'WA Oct 2022'!L5))*'WA Oct 2022'!Y5/100))*'WA Oct 2022'!AQ5,IF(AND('WA Oct 2022'!L5&gt;0,'WA Oct 2022'!M5=""&gt;0),IF(($C$5*E11/'WA Oct 2022'!AQ5&lt;'WA Oct 2022'!L5),(0),($C$5*E11/'WA Oct 2022'!AQ5-'WA Oct 2022'!L5)*'WA Oct 2022'!X5/100)*'WA Oct 2022'!AQ5,0)))))</f>
        <v>0</v>
      </c>
      <c r="I11" s="96">
        <f>IF('WA Oct 2022'!K5="",($C$5*F11/'WA Oct 2022'!AR5*'WA Oct 2022'!AC5/100)*'WA Oct 2022'!AR5,IF($C$5*F11/'WA Oct 2022'!AR5&gt;='WA Oct 2022'!L5,('WA Oct 2022'!L5*'WA Oct 2022'!AC5/100)*'WA Oct 2022'!AR5,($C$5*F11/'WA Oct 2022'!AR5*'WA Oct 2022'!AC5/100)*'WA Oct 2022'!AR5))</f>
        <v>2259.090909090909</v>
      </c>
      <c r="J11" s="96">
        <f>IF(AND('WA Oct 2022'!P5&gt;0,'WA Oct 2022'!O5&gt;0),IF(($C$5*F11/'WA Oct 2022'!AR5&lt;SUM('WA Oct 2022'!L5:P5)),(0),($C$5*F11/'WA Oct 2022'!AR5-SUM('WA Oct 2022'!L5:P5))*'WA Oct 2022'!AB5/100)* 'WA Oct 2022'!AR5,IF(AND('WA Oct 2022'!O5&gt;0,'WA Oct 2022'!P5=""),IF(($C$5*F11/'WA Oct 2022'!AR5&lt; SUM('WA Oct 2022'!L5:O5)),(0),($C$5*F11/'WA Oct 2022'!AR5-SUM('WA Oct 2022'!L5:O5))*'WA Oct 2022'!AG5/100)* 'WA Oct 2022'!AR5,IF(AND('WA Oct 2022'!N5&gt;0,'WA Oct 2022'!O5=""),IF(($C$5*F11/'WA Oct 2022'!AR5&lt; SUM('WA Oct 2022'!L5:N5)),(0),($C$5*F11/'WA Oct 2022'!AR5-SUM('WA Oct 2022'!L5:N5))*'WA Oct 2022'!AF5/100)* 'WA Oct 2022'!AR5,IF(AND('WA Oct 2022'!M5&gt;0,'WA Oct 2022'!N5=""),IF(($C$5*F11/'WA Oct 2022'!AR5&lt;'WA Oct 2022'!M5+'WA Oct 2022'!L5),(0),(($C$5*F11/'WA Oct 2022'!AR5-('WA Oct 2022'!M5+'WA Oct 2022'!L5))*'WA Oct 2022'!AE5/100))*'WA Oct 2022'!AR5,IF(AND('WA Oct 2022'!L5&gt;0,'WA Oct 2022'!M5=""&gt;0),IF(($C$5*F11/'WA Oct 2022'!AR5&lt;'WA Oct 2022'!L5),(0),($C$5*F11/'WA Oct 2022'!AR5-'WA Oct 2022'!L5)*'WA Oct 2022'!AD5/100)*'WA Oct 2022'!AR5,0)))))</f>
        <v>0</v>
      </c>
      <c r="K11" s="163">
        <f t="shared" si="3"/>
        <v>4518.181818181818</v>
      </c>
      <c r="L11" s="188">
        <f t="shared" si="4"/>
        <v>4670.9509090909087</v>
      </c>
      <c r="M11" s="164">
        <f t="shared" si="5"/>
        <v>5138.0460000000003</v>
      </c>
      <c r="N11" s="98">
        <f>'WA Oct 2022'!AT5</f>
        <v>0</v>
      </c>
      <c r="O11" s="98">
        <f>'WA Oct 2022'!AU5</f>
        <v>0</v>
      </c>
      <c r="P11" s="98">
        <f>'WA Oct 2022'!AV5</f>
        <v>0</v>
      </c>
      <c r="Q11" s="98">
        <f>'WA Oct 2022'!AW5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4670.9509090909087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4670.9509090909087</v>
      </c>
      <c r="V11" s="97">
        <f t="shared" si="1"/>
        <v>5138.0460000000003</v>
      </c>
      <c r="W11" s="97">
        <f t="shared" si="1"/>
        <v>5138.0460000000003</v>
      </c>
      <c r="X11" s="134">
        <f>'WA Oct 2022'!BF5</f>
        <v>0</v>
      </c>
      <c r="Y11" s="135" t="str">
        <f>'WA Oct 2022'!BG5</f>
        <v>n</v>
      </c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3"/>
      <c r="AW11" s="253"/>
      <c r="AX11" s="253"/>
      <c r="AY11" s="253"/>
      <c r="AZ11" s="253"/>
    </row>
    <row r="12" spans="1:52" ht="20" customHeight="1" thickTop="1" thickBot="1" x14ac:dyDescent="0.25">
      <c r="A12" s="197" t="str">
        <f>'WA Oct 2022'!D6</f>
        <v>Kalgoorlie</v>
      </c>
      <c r="B12" s="103" t="str">
        <f>'WA Oct 2022'!F6</f>
        <v>Alinta Energy</v>
      </c>
      <c r="C12" s="103" t="str">
        <f>'WA Oct 2022'!G6</f>
        <v>Business</v>
      </c>
      <c r="D12" s="104">
        <f>365*'WA Oct 2022'!H6/100</f>
        <v>240.33590909090907</v>
      </c>
      <c r="E12" s="186">
        <f>IF('WA Oct 2022'!AQ6=3,0.5,IF('WA Oct 2022'!AQ6=2,0.33,0))</f>
        <v>0.5</v>
      </c>
      <c r="F12" s="186">
        <f t="shared" si="2"/>
        <v>0.5</v>
      </c>
      <c r="G12" s="106">
        <f>IF('WA Oct 2022'!K6="",($C$5*E12/'WA Oct 2022'!AQ6*'WA Oct 2022'!W6/100)*'WA Oct 2022'!AQ6,IF($C$5*E12/'WA Oct 2022'!AQ6&gt;='WA Oct 2022'!L6,('WA Oct 2022'!L6*'WA Oct 2022'!W6/100)*'WA Oct 2022'!AQ6,($C$5*E12/'WA Oct 2022'!AQ6*'WA Oct 2022'!W6/100)*'WA Oct 2022'!AQ6))</f>
        <v>1640.9090909090905</v>
      </c>
      <c r="H12" s="106">
        <f>IF(AND('WA Oct 2022'!P6&gt;0,'WA Oct 2022'!O6&gt;0),IF(($C$5*E12/'WA Oct 2022'!AQ6&lt;SUM('WA Oct 2022'!L6:P6)),(0),($C$5*E12/'WA Oct 2022'!AQ6-SUM('WA Oct 2022'!L6:P6))*'WA Oct 2022'!AB6/100)* 'WA Oct 2022'!AQ6,IF(AND('WA Oct 2022'!O6&gt;0,'WA Oct 2022'!P6=""),IF(($C$5*E12/'WA Oct 2022'!AQ6&lt; SUM('WA Oct 2022'!L6:O6)),(0),($C$5*E12/'WA Oct 2022'!AQ6-SUM('WA Oct 2022'!L6:O6))*'WA Oct 2022'!AA6/100)* 'WA Oct 2022'!AQ6,IF(AND('WA Oct 2022'!N6&gt;0,'WA Oct 2022'!O6=""),IF(($C$5*E12/'WA Oct 2022'!AQ6&lt; SUM('WA Oct 2022'!L6:N6)),(0),($C$5*E12/'WA Oct 2022'!AQ6-SUM('WA Oct 2022'!L6:N6))*'WA Oct 2022'!Z6/100)* 'WA Oct 2022'!AQ6,IF(AND('WA Oct 2022'!M6&gt;0,'WA Oct 2022'!N6=""),IF(($C$5*E12/'WA Oct 2022'!AQ6&lt;'WA Oct 2022'!M6+'WA Oct 2022'!L6),(0),(($C$5*E12/'WA Oct 2022'!AQ6-('WA Oct 2022'!M6+'WA Oct 2022'!L6))*'WA Oct 2022'!Y6/100))*'WA Oct 2022'!AQ6,IF(AND('WA Oct 2022'!L6&gt;0,'WA Oct 2022'!M6=""&gt;0),IF(($C$5*E12/'WA Oct 2022'!AQ6&lt;'WA Oct 2022'!L6),(0),($C$5*E12/'WA Oct 2022'!AQ6-'WA Oct 2022'!L6)*'WA Oct 2022'!X6/100)*'WA Oct 2022'!AQ6,0)))))</f>
        <v>0</v>
      </c>
      <c r="I12" s="106">
        <f>IF('WA Oct 2022'!K6="",($C$5*F12/'WA Oct 2022'!AR6*'WA Oct 2022'!AC6/100)*'WA Oct 2022'!AR6,IF($C$5*F12/'WA Oct 2022'!AR6&gt;='WA Oct 2022'!L6,('WA Oct 2022'!L6*'WA Oct 2022'!AC6/100)*'WA Oct 2022'!AR6,($C$5*F12/'WA Oct 2022'!AR6*'WA Oct 2022'!AC6/100)*'WA Oct 2022'!AR6))</f>
        <v>1640.9090909090905</v>
      </c>
      <c r="J12" s="106">
        <f>IF(AND('WA Oct 2022'!P6&gt;0,'WA Oct 2022'!O6&gt;0),IF(($C$5*F12/'WA Oct 2022'!AR6&lt;SUM('WA Oct 2022'!L6:P6)),(0),($C$5*F12/'WA Oct 2022'!AR6-SUM('WA Oct 2022'!L6:P6))*'WA Oct 2022'!AB6/100)* 'WA Oct 2022'!AR6,IF(AND('WA Oct 2022'!O6&gt;0,'WA Oct 2022'!P6=""),IF(($C$5*F12/'WA Oct 2022'!AR6&lt; SUM('WA Oct 2022'!L6:O6)),(0),($C$5*F12/'WA Oct 2022'!AR6-SUM('WA Oct 2022'!L6:O6))*'WA Oct 2022'!AG6/100)* 'WA Oct 2022'!AR6,IF(AND('WA Oct 2022'!N6&gt;0,'WA Oct 2022'!O6=""),IF(($C$5*F12/'WA Oct 2022'!AR6&lt; SUM('WA Oct 2022'!L6:N6)),(0),($C$5*F12/'WA Oct 2022'!AR6-SUM('WA Oct 2022'!L6:N6))*'WA Oct 2022'!AF6/100)* 'WA Oct 2022'!AR6,IF(AND('WA Oct 2022'!M6&gt;0,'WA Oct 2022'!N6=""),IF(($C$5*F12/'WA Oct 2022'!AR6&lt;'WA Oct 2022'!M6+'WA Oct 2022'!L6),(0),(($C$5*F12/'WA Oct 2022'!AR6-('WA Oct 2022'!M6+'WA Oct 2022'!L6))*'WA Oct 2022'!AE6/100))*'WA Oct 2022'!AR6,IF(AND('WA Oct 2022'!L6&gt;0,'WA Oct 2022'!M6=""&gt;0),IF(($C$5*F12/'WA Oct 2022'!AR6&lt;'WA Oct 2022'!L6),(0),($C$5*F12/'WA Oct 2022'!AR6-'WA Oct 2022'!L6)*'WA Oct 2022'!AD6/100)*'WA Oct 2022'!AR6,0)))))</f>
        <v>0</v>
      </c>
      <c r="K12" s="165">
        <f t="shared" si="3"/>
        <v>3281.8181818181811</v>
      </c>
      <c r="L12" s="189">
        <f t="shared" si="4"/>
        <v>3522.15409090909</v>
      </c>
      <c r="M12" s="166">
        <f t="shared" si="5"/>
        <v>3874.3694999999993</v>
      </c>
      <c r="N12" s="108">
        <f>'WA Oct 2022'!AT6</f>
        <v>0</v>
      </c>
      <c r="O12" s="108">
        <f>'WA Oct 2022'!AU6</f>
        <v>0</v>
      </c>
      <c r="P12" s="108">
        <f>'WA Oct 2022'!AV6</f>
        <v>0</v>
      </c>
      <c r="Q12" s="108">
        <f>'WA Oct 2022'!AW6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3522.15409090909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3522.15409090909</v>
      </c>
      <c r="V12" s="173">
        <f t="shared" si="1"/>
        <v>3874.3694999999993</v>
      </c>
      <c r="W12" s="173">
        <f t="shared" si="1"/>
        <v>3874.3694999999993</v>
      </c>
      <c r="X12" s="136">
        <f>'WA Oct 2022'!BF6</f>
        <v>0</v>
      </c>
      <c r="Y12" s="137" t="str">
        <f>'WA Oct 2022'!BG6</f>
        <v>n</v>
      </c>
      <c r="Z12" s="253"/>
      <c r="AA12" s="253"/>
      <c r="AB12" s="253"/>
      <c r="AC12" s="253"/>
      <c r="AD12" s="253"/>
      <c r="AE12" s="253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3"/>
      <c r="AU12" s="253"/>
      <c r="AV12" s="253"/>
      <c r="AW12" s="253"/>
      <c r="AX12" s="253"/>
      <c r="AY12" s="253"/>
      <c r="AZ12" s="253"/>
    </row>
    <row r="13" spans="1:52" x14ac:dyDescent="0.2">
      <c r="A13" s="251"/>
      <c r="B13" s="251"/>
      <c r="C13" s="251"/>
      <c r="D13" s="251"/>
      <c r="E13" s="252"/>
      <c r="F13" s="252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3"/>
      <c r="AY13" s="253"/>
      <c r="AZ13" s="253"/>
    </row>
    <row r="14" spans="1:52" x14ac:dyDescent="0.2">
      <c r="A14" s="251"/>
      <c r="B14" s="251"/>
      <c r="C14" s="251"/>
      <c r="D14" s="251"/>
      <c r="E14" s="252"/>
      <c r="F14" s="252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3"/>
      <c r="AY14" s="253"/>
      <c r="AZ14" s="253"/>
    </row>
    <row r="15" spans="1:52" x14ac:dyDescent="0.2">
      <c r="A15" s="251"/>
      <c r="B15" s="251"/>
      <c r="C15" s="251"/>
      <c r="D15" s="251"/>
      <c r="E15" s="252"/>
      <c r="F15" s="252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</row>
    <row r="16" spans="1:52" x14ac:dyDescent="0.2">
      <c r="A16" s="251"/>
      <c r="B16" s="251"/>
      <c r="C16" s="251"/>
      <c r="D16" s="251"/>
      <c r="E16" s="252"/>
      <c r="F16" s="252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</row>
    <row r="17" spans="1:52" x14ac:dyDescent="0.2">
      <c r="A17" s="251"/>
      <c r="B17" s="251"/>
      <c r="C17" s="251"/>
      <c r="D17" s="251"/>
      <c r="E17" s="252"/>
      <c r="F17" s="252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1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3"/>
      <c r="AY17" s="253"/>
      <c r="AZ17" s="253"/>
    </row>
    <row r="18" spans="1:52" x14ac:dyDescent="0.2">
      <c r="A18" s="251"/>
      <c r="B18" s="251"/>
      <c r="C18" s="251"/>
      <c r="D18" s="251"/>
      <c r="E18" s="252"/>
      <c r="F18" s="252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253"/>
      <c r="AT18" s="253"/>
      <c r="AU18" s="253"/>
      <c r="AV18" s="253"/>
      <c r="AW18" s="253"/>
      <c r="AX18" s="253"/>
      <c r="AY18" s="253"/>
      <c r="AZ18" s="253"/>
    </row>
    <row r="19" spans="1:52" x14ac:dyDescent="0.2">
      <c r="A19" s="251"/>
      <c r="B19" s="251"/>
      <c r="C19" s="251"/>
      <c r="D19" s="251"/>
      <c r="E19" s="252"/>
      <c r="F19" s="252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253"/>
      <c r="AV19" s="253"/>
      <c r="AW19" s="253"/>
      <c r="AX19" s="253"/>
      <c r="AY19" s="253"/>
      <c r="AZ19" s="253"/>
    </row>
    <row r="20" spans="1:52" x14ac:dyDescent="0.2">
      <c r="A20" s="251"/>
      <c r="B20" s="251"/>
      <c r="C20" s="251"/>
      <c r="D20" s="251"/>
      <c r="E20" s="252"/>
      <c r="F20" s="252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/>
      <c r="AJ20" s="253"/>
      <c r="AK20" s="253"/>
      <c r="AL20" s="253"/>
      <c r="AM20" s="253"/>
      <c r="AN20" s="253"/>
      <c r="AO20" s="253"/>
      <c r="AP20" s="253"/>
      <c r="AQ20" s="253"/>
      <c r="AR20" s="253"/>
      <c r="AS20" s="253"/>
      <c r="AT20" s="253"/>
      <c r="AU20" s="253"/>
      <c r="AV20" s="253"/>
      <c r="AW20" s="253"/>
      <c r="AX20" s="253"/>
      <c r="AY20" s="253"/>
      <c r="AZ20" s="253"/>
    </row>
    <row r="21" spans="1:52" x14ac:dyDescent="0.2">
      <c r="A21" s="251"/>
      <c r="B21" s="251"/>
      <c r="C21" s="251"/>
      <c r="D21" s="251"/>
      <c r="E21" s="252"/>
      <c r="F21" s="252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/>
      <c r="AJ21" s="253"/>
      <c r="AK21" s="253"/>
      <c r="AL21" s="253"/>
      <c r="AM21" s="253"/>
      <c r="AN21" s="253"/>
      <c r="AO21" s="253"/>
      <c r="AP21" s="253"/>
      <c r="AQ21" s="253"/>
      <c r="AR21" s="253"/>
      <c r="AS21" s="253"/>
      <c r="AT21" s="253"/>
      <c r="AU21" s="253"/>
      <c r="AV21" s="253"/>
      <c r="AW21" s="253"/>
      <c r="AX21" s="253"/>
      <c r="AY21" s="253"/>
      <c r="AZ21" s="253"/>
    </row>
    <row r="22" spans="1:52" x14ac:dyDescent="0.2">
      <c r="A22" s="251"/>
      <c r="B22" s="251"/>
      <c r="C22" s="251"/>
      <c r="D22" s="251"/>
      <c r="E22" s="252"/>
      <c r="F22" s="252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253"/>
      <c r="AL22" s="253"/>
      <c r="AM22" s="253"/>
      <c r="AN22" s="253"/>
      <c r="AO22" s="253"/>
      <c r="AP22" s="253"/>
      <c r="AQ22" s="253"/>
      <c r="AR22" s="253"/>
      <c r="AS22" s="253"/>
      <c r="AT22" s="253"/>
      <c r="AU22" s="253"/>
      <c r="AV22" s="253"/>
      <c r="AW22" s="253"/>
      <c r="AX22" s="253"/>
      <c r="AY22" s="253"/>
      <c r="AZ22" s="253"/>
    </row>
    <row r="23" spans="1:52" x14ac:dyDescent="0.2">
      <c r="A23" s="251"/>
      <c r="B23" s="251"/>
      <c r="C23" s="251"/>
      <c r="D23" s="251"/>
      <c r="E23" s="252"/>
      <c r="F23" s="252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253"/>
      <c r="AM23" s="253"/>
      <c r="AN23" s="253"/>
      <c r="AO23" s="253"/>
      <c r="AP23" s="253"/>
      <c r="AQ23" s="253"/>
      <c r="AR23" s="253"/>
      <c r="AS23" s="253"/>
      <c r="AT23" s="253"/>
      <c r="AU23" s="253"/>
      <c r="AV23" s="253"/>
      <c r="AW23" s="253"/>
      <c r="AX23" s="253"/>
      <c r="AY23" s="253"/>
      <c r="AZ23" s="253"/>
    </row>
    <row r="24" spans="1:52" x14ac:dyDescent="0.2">
      <c r="A24" s="251"/>
      <c r="B24" s="251"/>
      <c r="C24" s="251"/>
      <c r="D24" s="251"/>
      <c r="E24" s="252"/>
      <c r="F24" s="252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3"/>
      <c r="AY24" s="253"/>
      <c r="AZ24" s="253"/>
    </row>
    <row r="25" spans="1:52" x14ac:dyDescent="0.2">
      <c r="A25" s="251"/>
      <c r="B25" s="251"/>
      <c r="C25" s="251"/>
      <c r="D25" s="251"/>
      <c r="E25" s="252"/>
      <c r="F25" s="252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</row>
    <row r="26" spans="1:52" x14ac:dyDescent="0.2">
      <c r="A26" s="251"/>
      <c r="B26" s="251"/>
      <c r="C26" s="251"/>
      <c r="D26" s="251"/>
      <c r="E26" s="252"/>
      <c r="F26" s="252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253"/>
      <c r="AN26" s="253"/>
      <c r="AO26" s="253"/>
      <c r="AP26" s="253"/>
      <c r="AQ26" s="253"/>
      <c r="AR26" s="253"/>
      <c r="AS26" s="253"/>
      <c r="AT26" s="253"/>
      <c r="AU26" s="253"/>
      <c r="AV26" s="253"/>
      <c r="AW26" s="253"/>
      <c r="AX26" s="253"/>
      <c r="AY26" s="253"/>
      <c r="AZ26" s="253"/>
    </row>
    <row r="27" spans="1:52" x14ac:dyDescent="0.2">
      <c r="A27" s="251"/>
      <c r="B27" s="251"/>
      <c r="C27" s="251"/>
      <c r="D27" s="251"/>
      <c r="E27" s="252"/>
      <c r="F27" s="252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</row>
    <row r="28" spans="1:52" x14ac:dyDescent="0.2">
      <c r="A28" s="251"/>
      <c r="B28" s="251"/>
      <c r="C28" s="251"/>
      <c r="D28" s="251"/>
      <c r="E28" s="252"/>
      <c r="F28" s="252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</row>
    <row r="29" spans="1:52" x14ac:dyDescent="0.2">
      <c r="A29" s="251"/>
      <c r="B29" s="251"/>
      <c r="C29" s="251"/>
      <c r="D29" s="251"/>
      <c r="E29" s="252"/>
      <c r="F29" s="252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253"/>
      <c r="AY29" s="253"/>
      <c r="AZ29" s="253"/>
    </row>
    <row r="30" spans="1:52" x14ac:dyDescent="0.2">
      <c r="A30" s="251"/>
      <c r="B30" s="251"/>
      <c r="C30" s="251"/>
      <c r="D30" s="251"/>
      <c r="E30" s="252"/>
      <c r="F30" s="252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</row>
    <row r="31" spans="1:52" x14ac:dyDescent="0.2">
      <c r="A31" s="251"/>
      <c r="B31" s="251"/>
      <c r="C31" s="251"/>
      <c r="D31" s="251"/>
      <c r="E31" s="252"/>
      <c r="F31" s="252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253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</row>
    <row r="32" spans="1:52" x14ac:dyDescent="0.2">
      <c r="A32" s="251"/>
      <c r="B32" s="251"/>
      <c r="C32" s="251"/>
      <c r="D32" s="251"/>
      <c r="E32" s="252"/>
      <c r="F32" s="252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253"/>
      <c r="AP32" s="253"/>
      <c r="AQ32" s="253"/>
      <c r="AR32" s="253"/>
      <c r="AS32" s="253"/>
      <c r="AT32" s="253"/>
      <c r="AU32" s="253"/>
      <c r="AV32" s="253"/>
      <c r="AW32" s="253"/>
      <c r="AX32" s="253"/>
      <c r="AY32" s="253"/>
      <c r="AZ32" s="253"/>
    </row>
    <row r="33" spans="1:52" x14ac:dyDescent="0.2">
      <c r="A33" s="251"/>
      <c r="B33" s="251"/>
      <c r="C33" s="251"/>
      <c r="D33" s="251"/>
      <c r="E33" s="252"/>
      <c r="F33" s="252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253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</row>
    <row r="34" spans="1:52" x14ac:dyDescent="0.2">
      <c r="A34" s="251"/>
      <c r="B34" s="251"/>
      <c r="C34" s="251"/>
      <c r="D34" s="251"/>
      <c r="E34" s="252"/>
      <c r="F34" s="252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</row>
    <row r="35" spans="1:52" x14ac:dyDescent="0.2">
      <c r="A35" s="251"/>
      <c r="B35" s="251"/>
      <c r="C35" s="251"/>
      <c r="D35" s="251"/>
      <c r="E35" s="252"/>
      <c r="F35" s="252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</row>
    <row r="36" spans="1:52" x14ac:dyDescent="0.2">
      <c r="A36" s="251"/>
      <c r="B36" s="251"/>
      <c r="C36" s="251"/>
      <c r="D36" s="251"/>
      <c r="E36" s="252"/>
      <c r="F36" s="252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  <c r="AW36" s="253"/>
      <c r="AX36" s="253"/>
      <c r="AY36" s="253"/>
      <c r="AZ36" s="253"/>
    </row>
    <row r="37" spans="1:52" x14ac:dyDescent="0.2">
      <c r="A37" s="251"/>
      <c r="B37" s="251"/>
      <c r="C37" s="251"/>
      <c r="D37" s="251"/>
      <c r="E37" s="252"/>
      <c r="F37" s="252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/>
      <c r="AZ37" s="253"/>
    </row>
    <row r="38" spans="1:52" x14ac:dyDescent="0.2">
      <c r="A38" s="251"/>
      <c r="B38" s="251"/>
      <c r="C38" s="251"/>
      <c r="D38" s="251"/>
      <c r="E38" s="252"/>
      <c r="F38" s="252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</row>
    <row r="39" spans="1:52" x14ac:dyDescent="0.2">
      <c r="A39" s="251"/>
      <c r="B39" s="251"/>
      <c r="C39" s="251"/>
      <c r="D39" s="251"/>
      <c r="E39" s="252"/>
      <c r="F39" s="252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</row>
    <row r="40" spans="1:52" x14ac:dyDescent="0.2">
      <c r="A40" s="251"/>
      <c r="B40" s="251"/>
      <c r="C40" s="251"/>
      <c r="D40" s="251"/>
      <c r="E40" s="252"/>
      <c r="F40" s="252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3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3"/>
      <c r="AM40" s="253"/>
      <c r="AN40" s="253"/>
      <c r="AO40" s="253"/>
      <c r="AP40" s="253"/>
      <c r="AQ40" s="253"/>
      <c r="AR40" s="253"/>
      <c r="AS40" s="253"/>
      <c r="AT40" s="253"/>
      <c r="AU40" s="253"/>
      <c r="AV40" s="253"/>
      <c r="AW40" s="253"/>
      <c r="AX40" s="253"/>
      <c r="AY40" s="253"/>
      <c r="AZ40" s="253"/>
    </row>
    <row r="41" spans="1:52" x14ac:dyDescent="0.2">
      <c r="A41" s="251"/>
      <c r="B41" s="251"/>
      <c r="C41" s="251"/>
      <c r="D41" s="251"/>
      <c r="E41" s="252"/>
      <c r="F41" s="252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3"/>
      <c r="AA41" s="253"/>
      <c r="AB41" s="253"/>
      <c r="AC41" s="253"/>
      <c r="AD41" s="253"/>
      <c r="AE41" s="253"/>
      <c r="AF41" s="253"/>
      <c r="AG41" s="253"/>
      <c r="AH41" s="253"/>
      <c r="AI41" s="253"/>
      <c r="AJ41" s="253"/>
      <c r="AK41" s="253"/>
      <c r="AL41" s="253"/>
      <c r="AM41" s="253"/>
      <c r="AN41" s="253"/>
      <c r="AO41" s="253"/>
      <c r="AP41" s="253"/>
      <c r="AQ41" s="253"/>
      <c r="AR41" s="253"/>
      <c r="AS41" s="253"/>
      <c r="AT41" s="253"/>
      <c r="AU41" s="253"/>
      <c r="AV41" s="253"/>
      <c r="AW41" s="253"/>
      <c r="AX41" s="253"/>
      <c r="AY41" s="253"/>
      <c r="AZ41" s="253"/>
    </row>
    <row r="42" spans="1:52" x14ac:dyDescent="0.2">
      <c r="A42" s="251"/>
      <c r="B42" s="251"/>
      <c r="C42" s="251"/>
      <c r="D42" s="251"/>
      <c r="E42" s="252"/>
      <c r="F42" s="252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  <c r="AY42" s="253"/>
      <c r="AZ42" s="253"/>
    </row>
    <row r="43" spans="1:52" x14ac:dyDescent="0.2">
      <c r="A43" s="251"/>
      <c r="B43" s="251"/>
      <c r="C43" s="251"/>
      <c r="D43" s="251"/>
      <c r="E43" s="252"/>
      <c r="F43" s="252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/>
      <c r="AJ43" s="253"/>
      <c r="AK43" s="253"/>
      <c r="AL43" s="253"/>
      <c r="AM43" s="253"/>
      <c r="AN43" s="253"/>
      <c r="AO43" s="253"/>
      <c r="AP43" s="253"/>
      <c r="AQ43" s="253"/>
      <c r="AR43" s="253"/>
      <c r="AS43" s="253"/>
      <c r="AT43" s="253"/>
      <c r="AU43" s="253"/>
      <c r="AV43" s="253"/>
      <c r="AW43" s="253"/>
      <c r="AX43" s="253"/>
      <c r="AY43" s="253"/>
      <c r="AZ43" s="253"/>
    </row>
    <row r="44" spans="1:52" x14ac:dyDescent="0.2">
      <c r="A44" s="251"/>
      <c r="B44" s="251"/>
      <c r="C44" s="251"/>
      <c r="D44" s="251"/>
      <c r="E44" s="252"/>
      <c r="F44" s="252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3"/>
      <c r="AA44" s="253"/>
      <c r="AB44" s="253"/>
      <c r="AC44" s="253"/>
      <c r="AD44" s="253"/>
      <c r="AE44" s="253"/>
      <c r="AF44" s="253"/>
      <c r="AG44" s="253"/>
      <c r="AH44" s="253"/>
      <c r="AI44" s="253"/>
      <c r="AJ44" s="253"/>
      <c r="AK44" s="253"/>
      <c r="AL44" s="253"/>
      <c r="AM44" s="253"/>
      <c r="AN44" s="253"/>
      <c r="AO44" s="253"/>
      <c r="AP44" s="253"/>
      <c r="AQ44" s="253"/>
      <c r="AR44" s="253"/>
      <c r="AS44" s="253"/>
      <c r="AT44" s="253"/>
      <c r="AU44" s="253"/>
      <c r="AV44" s="253"/>
      <c r="AW44" s="253"/>
      <c r="AX44" s="253"/>
      <c r="AY44" s="253"/>
      <c r="AZ44" s="253"/>
    </row>
    <row r="45" spans="1:52" x14ac:dyDescent="0.2">
      <c r="A45" s="251"/>
      <c r="B45" s="251"/>
      <c r="C45" s="251"/>
      <c r="D45" s="251"/>
      <c r="E45" s="252"/>
      <c r="F45" s="252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253"/>
      <c r="AZ45" s="253"/>
    </row>
    <row r="46" spans="1:52" x14ac:dyDescent="0.2">
      <c r="A46" s="251"/>
      <c r="B46" s="251"/>
      <c r="C46" s="251"/>
      <c r="D46" s="251"/>
      <c r="E46" s="252"/>
      <c r="F46" s="252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3"/>
      <c r="AZ46" s="253"/>
    </row>
    <row r="47" spans="1:52" x14ac:dyDescent="0.2">
      <c r="A47" s="251"/>
      <c r="B47" s="251"/>
      <c r="C47" s="251"/>
      <c r="D47" s="251"/>
      <c r="E47" s="252"/>
      <c r="F47" s="252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53"/>
      <c r="AR47" s="253"/>
      <c r="AS47" s="253"/>
      <c r="AT47" s="253"/>
      <c r="AU47" s="253"/>
      <c r="AV47" s="253"/>
      <c r="AW47" s="253"/>
      <c r="AX47" s="253"/>
      <c r="AY47" s="253"/>
      <c r="AZ47" s="253"/>
    </row>
    <row r="48" spans="1:52" x14ac:dyDescent="0.2">
      <c r="A48" s="251"/>
      <c r="B48" s="251"/>
      <c r="C48" s="251"/>
      <c r="D48" s="251"/>
      <c r="E48" s="252"/>
      <c r="F48" s="252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N48" s="253"/>
      <c r="AO48" s="253"/>
      <c r="AP48" s="253"/>
      <c r="AQ48" s="253"/>
      <c r="AR48" s="253"/>
      <c r="AS48" s="253"/>
      <c r="AT48" s="253"/>
      <c r="AU48" s="253"/>
      <c r="AV48" s="253"/>
      <c r="AW48" s="253"/>
      <c r="AX48" s="253"/>
      <c r="AY48" s="253"/>
      <c r="AZ48" s="253"/>
    </row>
    <row r="49" spans="1:52" x14ac:dyDescent="0.2">
      <c r="A49" s="251"/>
      <c r="B49" s="251"/>
      <c r="C49" s="251"/>
      <c r="D49" s="251"/>
      <c r="E49" s="252"/>
      <c r="F49" s="252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53"/>
      <c r="AR49" s="253"/>
      <c r="AS49" s="253"/>
      <c r="AT49" s="253"/>
      <c r="AU49" s="253"/>
      <c r="AV49" s="253"/>
      <c r="AW49" s="253"/>
      <c r="AX49" s="253"/>
      <c r="AY49" s="253"/>
      <c r="AZ49" s="253"/>
    </row>
    <row r="50" spans="1:52" x14ac:dyDescent="0.2">
      <c r="A50" s="251"/>
      <c r="B50" s="251"/>
      <c r="C50" s="251"/>
      <c r="D50" s="251"/>
      <c r="E50" s="252"/>
      <c r="F50" s="252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253"/>
      <c r="AZ50" s="253"/>
    </row>
    <row r="51" spans="1:52" x14ac:dyDescent="0.2">
      <c r="A51" s="251"/>
      <c r="B51" s="251"/>
      <c r="C51" s="251"/>
      <c r="D51" s="251"/>
      <c r="E51" s="252"/>
      <c r="F51" s="252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  <c r="AO51" s="253"/>
      <c r="AP51" s="253"/>
      <c r="AQ51" s="253"/>
      <c r="AR51" s="253"/>
      <c r="AS51" s="253"/>
      <c r="AT51" s="253"/>
      <c r="AU51" s="253"/>
      <c r="AV51" s="253"/>
      <c r="AW51" s="253"/>
      <c r="AX51" s="253"/>
      <c r="AY51" s="253"/>
      <c r="AZ51" s="253"/>
    </row>
    <row r="52" spans="1:52" x14ac:dyDescent="0.2">
      <c r="A52" s="251"/>
      <c r="B52" s="251"/>
      <c r="C52" s="251"/>
      <c r="D52" s="251"/>
      <c r="E52" s="252"/>
      <c r="F52" s="252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53"/>
      <c r="AR52" s="253"/>
      <c r="AS52" s="253"/>
      <c r="AT52" s="253"/>
      <c r="AU52" s="253"/>
      <c r="AV52" s="253"/>
      <c r="AW52" s="253"/>
      <c r="AX52" s="253"/>
      <c r="AY52" s="253"/>
      <c r="AZ52" s="253"/>
    </row>
    <row r="53" spans="1:52" x14ac:dyDescent="0.2">
      <c r="A53" s="251"/>
      <c r="B53" s="251"/>
      <c r="C53" s="251"/>
      <c r="D53" s="251"/>
      <c r="E53" s="252"/>
      <c r="F53" s="252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53"/>
      <c r="AR53" s="253"/>
      <c r="AS53" s="253"/>
      <c r="AT53" s="253"/>
      <c r="AU53" s="253"/>
      <c r="AV53" s="253"/>
      <c r="AW53" s="253"/>
      <c r="AX53" s="253"/>
      <c r="AY53" s="253"/>
      <c r="AZ53" s="253"/>
    </row>
    <row r="54" spans="1:52" x14ac:dyDescent="0.2">
      <c r="A54" s="251"/>
      <c r="B54" s="251"/>
      <c r="C54" s="251"/>
      <c r="D54" s="251"/>
      <c r="E54" s="252"/>
      <c r="F54" s="252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3"/>
      <c r="AA54" s="253"/>
      <c r="AB54" s="253"/>
      <c r="AC54" s="253"/>
      <c r="AD54" s="253"/>
      <c r="AE54" s="253"/>
      <c r="AF54" s="253"/>
      <c r="AG54" s="253"/>
      <c r="AH54" s="253"/>
      <c r="AI54" s="253"/>
      <c r="AJ54" s="253"/>
      <c r="AK54" s="253"/>
      <c r="AL54" s="253"/>
      <c r="AM54" s="253"/>
      <c r="AN54" s="253"/>
      <c r="AO54" s="253"/>
      <c r="AP54" s="253"/>
      <c r="AQ54" s="253"/>
      <c r="AR54" s="253"/>
      <c r="AS54" s="253"/>
      <c r="AT54" s="253"/>
      <c r="AU54" s="253"/>
      <c r="AV54" s="253"/>
      <c r="AW54" s="253"/>
      <c r="AX54" s="253"/>
      <c r="AY54" s="253"/>
      <c r="AZ54" s="253"/>
    </row>
    <row r="55" spans="1:52" x14ac:dyDescent="0.2">
      <c r="A55" s="251"/>
      <c r="B55" s="251"/>
      <c r="C55" s="251"/>
      <c r="D55" s="251"/>
      <c r="E55" s="252"/>
      <c r="F55" s="252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3"/>
      <c r="AZ55" s="253"/>
    </row>
  </sheetData>
  <sheetProtection algorithmName="SHA-512" hashValue="lTBOBVEm2S8XAPP681jEMfaPc15uZmgoBD1uzWy1CpNKzEUh3oDPzZDLTC11qhD5XXb8a+uEbSUROTtm6JW0+w==" saltValue="1HuEKN55jxayjDiFybakk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3C6-A5D9-0648-BD9B-EFB3F42712A4}">
  <sheetPr codeName="Sheet27">
    <tabColor theme="4" tint="0.79998168889431442"/>
  </sheetPr>
  <dimension ref="A1:AZ55"/>
  <sheetViews>
    <sheetView workbookViewId="0">
      <selection activeCell="V8" sqref="V8:W10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68" t="s">
        <v>21</v>
      </c>
      <c r="B1" s="68"/>
      <c r="C1" s="68"/>
      <c r="D1" s="68"/>
      <c r="E1" s="249"/>
      <c r="F1" s="249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</row>
    <row r="2" spans="1:52" x14ac:dyDescent="0.2">
      <c r="A2" s="70" t="s">
        <v>80</v>
      </c>
      <c r="B2" s="68"/>
      <c r="C2" s="68"/>
      <c r="D2" s="68"/>
      <c r="E2" s="249"/>
      <c r="F2" s="249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</row>
    <row r="3" spans="1:52" ht="16" thickBot="1" x14ac:dyDescent="0.25">
      <c r="A3" s="68"/>
      <c r="B3" s="71"/>
      <c r="C3" s="68"/>
      <c r="D3" s="68"/>
      <c r="E3" s="249"/>
      <c r="F3" s="249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</row>
    <row r="8" spans="1:52" ht="20" customHeight="1" x14ac:dyDescent="0.2">
      <c r="A8" s="280" t="str">
        <f>'WA Apr 2022'!D2</f>
        <v>South West</v>
      </c>
      <c r="B8" s="63" t="str">
        <f>'WA Apr 2022'!F2</f>
        <v>Alinta Energy</v>
      </c>
      <c r="C8" s="119" t="str">
        <f>'WA Apr 2022'!G2</f>
        <v>Business</v>
      </c>
      <c r="D8" s="113">
        <f>365*'WA Apr 2022'!H2/100</f>
        <v>135.28227272727273</v>
      </c>
      <c r="E8" s="183">
        <f>IF('WA Apr 2022'!AQ2=3,0.5,IF('WA Apr 2022'!AQ2=2,0.33,0))</f>
        <v>0.5</v>
      </c>
      <c r="F8" s="183">
        <f>1-E8</f>
        <v>0.5</v>
      </c>
      <c r="G8" s="113">
        <f>IF('WA Apr 2022'!K2="",($C$5*E8/'WA Apr 2022'!AQ2*'WA Apr 2022'!W2/100)*'WA Apr 2022'!AQ2,IF($C$5*E8/'WA Apr 2022'!AQ2&gt;='WA Apr 2022'!L2,('WA Apr 2022'!L2*'WA Apr 2022'!W2/100)*'WA Apr 2022'!AQ2,($C$5*E8/'WA Apr 2022'!AQ2*'WA Apr 2022'!W2/100)*'WA Apr 2022'!AQ2))</f>
        <v>1763.6363636363635</v>
      </c>
      <c r="H8" s="113">
        <f>IF(AND('WA Apr 2022'!P2&gt;0,'WA Apr 2022'!O2&gt;0),IF(($C$5*E8/'WA Apr 2022'!AQ2&lt;SUM('WA Apr 2022'!L2:P2)),(0),($C$5*E8/'WA Apr 2022'!AQ2-SUM('WA Apr 2022'!L2:P2))*'WA Apr 2022'!AB2/100)* 'WA Apr 2022'!AQ2,IF(AND('WA Apr 2022'!O2&gt;0,'WA Apr 2022'!P2=""),IF(($C$5*E8/'WA Apr 2022'!AQ2&lt; SUM('WA Apr 2022'!L2:O2)),(0),($C$5*E8/'WA Apr 2022'!AQ2-SUM('WA Apr 2022'!L2:O2))*'WA Apr 2022'!AA2/100)* 'WA Apr 2022'!AQ2,IF(AND('WA Apr 2022'!N2&gt;0,'WA Apr 2022'!O2=""),IF(($C$5*E8/'WA Apr 2022'!AQ2&lt; SUM('WA Apr 2022'!L2:N2)),(0),($C$5*E8/'WA Apr 2022'!AQ2-SUM('WA Apr 2022'!L2:N2))*'WA Apr 2022'!Z2/100)* 'WA Apr 2022'!AQ2,IF(AND('WA Apr 2022'!M2&gt;0,'WA Apr 2022'!N2=""),IF(($C$5*E8/'WA Apr 2022'!AQ2&lt;'WA Apr 2022'!M2+'WA Apr 2022'!L2),(0),(($C$5*E8/'WA Apr 2022'!AQ2-('WA Apr 2022'!M2+'WA Apr 2022'!L2))*'WA Apr 2022'!Y2/100))*'WA Apr 2022'!AQ2,IF(AND('WA Apr 2022'!L2&gt;0,'WA Apr 2022'!M2=""&gt;0),IF(($C$5*E8/'WA Apr 2022'!AQ2&lt;'WA Apr 2022'!L2),(0),($C$5*E8/'WA Apr 2022'!AQ2-'WA Apr 2022'!L2)*'WA Apr 2022'!X2/100)*'WA Apr 2022'!AQ2,0)))))</f>
        <v>0</v>
      </c>
      <c r="I8" s="113">
        <f>IF('WA Apr 2022'!K2="",($C$5*F8/'WA Apr 2022'!AR2*'WA Apr 2022'!AC2/100)*'WA Apr 2022'!AR2,IF($C$5*F8/'WA Apr 2022'!AR2&gt;='WA Apr 2022'!L2,('WA Apr 2022'!L2*'WA Apr 2022'!AC2/100)*'WA Apr 2022'!AR2,($C$5*F8/'WA Apr 2022'!AR2*'WA Apr 2022'!AC2/100)*'WA Apr 2022'!AR2))</f>
        <v>1763.6363636363635</v>
      </c>
      <c r="J8" s="113">
        <f>IF(AND('WA Apr 2022'!P2&gt;0,'WA Apr 2022'!O2&gt;0),IF(($C$5*F8/'WA Apr 2022'!AR2&lt;SUM('WA Apr 2022'!L2:P2)),(0),($C$5*F8/'WA Apr 2022'!AR2-SUM('WA Apr 2022'!L2:P2))*'WA Apr 2022'!AB2/100)* 'WA Apr 2022'!AR2,IF(AND('WA Apr 2022'!O2&gt;0,'WA Apr 2022'!P2=""),IF(($C$5*F8/'WA Apr 2022'!AR2&lt; SUM('WA Apr 2022'!L2:O2)),(0),($C$5*F8/'WA Apr 2022'!AR2-SUM('WA Apr 2022'!L2:O2))*'WA Apr 2022'!AG2/100)* 'WA Apr 2022'!AR2,IF(AND('WA Apr 2022'!N2&gt;0,'WA Apr 2022'!O2=""),IF(($C$5*F8/'WA Apr 2022'!AR2&lt; SUM('WA Apr 2022'!L2:N2)),(0),($C$5*F8/'WA Apr 2022'!AR2-SUM('WA Apr 2022'!L2:N2))*'WA Apr 2022'!AF2/100)* 'WA Apr 2022'!AR2,IF(AND('WA Apr 2022'!M2&gt;0,'WA Apr 2022'!N2=""),IF(($C$5*F8/'WA Apr 2022'!AR2&lt;'WA Apr 2022'!M2+'WA Apr 2022'!L2),(0),(($C$5*F8/'WA Apr 2022'!AR2-('WA Apr 2022'!M2+'WA Apr 2022'!L2))*'WA Apr 2022'!AE2/100))*'WA Apr 2022'!AR2,IF(AND('WA Apr 2022'!L2&gt;0,'WA Apr 2022'!M2=""&gt;0),IF(($C$5*F8/'WA Apr 2022'!AR2&lt;'WA Apr 2022'!L2),(0),($C$5*F8/'WA Apr 2022'!AR2-'WA Apr 2022'!L2)*'WA Apr 2022'!AD2/100)*'WA Apr 2022'!AR2,0)))))</f>
        <v>0</v>
      </c>
      <c r="K8" s="162">
        <f>SUM(G8:J8)</f>
        <v>3527.272727272727</v>
      </c>
      <c r="L8" s="187">
        <f>K8+D8</f>
        <v>3662.5549999999998</v>
      </c>
      <c r="M8" s="122">
        <f>L8*1.1</f>
        <v>4028.8105</v>
      </c>
      <c r="N8" s="116">
        <f>'WA Apr 2022'!AT2</f>
        <v>0</v>
      </c>
      <c r="O8" s="116">
        <f>'WA Apr 2022'!AU2</f>
        <v>0</v>
      </c>
      <c r="P8" s="116">
        <f>'WA Apr 2022'!AV2</f>
        <v>0</v>
      </c>
      <c r="Q8" s="116">
        <f>'WA Apr 2022'!AW2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15">
        <f t="shared" ref="V8:W12" si="1">T8*1.1</f>
        <v>4028.8105</v>
      </c>
      <c r="W8" s="115">
        <f t="shared" si="1"/>
        <v>4028.8105</v>
      </c>
      <c r="X8" s="130">
        <f>'WA Apr 2022'!BF2</f>
        <v>0</v>
      </c>
      <c r="Y8" s="131" t="str">
        <f>'WA Apr 2022'!BG2</f>
        <v>n</v>
      </c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</row>
    <row r="9" spans="1:52" ht="20" customHeight="1" x14ac:dyDescent="0.2">
      <c r="A9" s="281"/>
      <c r="B9" s="63" t="str">
        <f>'WA Apr 2022'!F3</f>
        <v>AGL</v>
      </c>
      <c r="C9" s="119" t="str">
        <f>'WA Apr 2022'!G3</f>
        <v>Business Savers</v>
      </c>
      <c r="D9" s="120">
        <f>365*'WA Apr 2022'!H3/100</f>
        <v>135.87954545454545</v>
      </c>
      <c r="E9" s="184">
        <f>IF('WA Apr 2022'!AQ3=3,0.5,IF('WA Apr 2022'!AQ3=2,0.33,0))</f>
        <v>0.5</v>
      </c>
      <c r="F9" s="184">
        <f t="shared" ref="F9:F12" si="2">1-E9</f>
        <v>0.5</v>
      </c>
      <c r="G9" s="120">
        <f>IF('WA Apr 2022'!K3="",($C$5*E9/'WA Apr 2022'!AQ3*'WA Apr 2022'!W3/100)*'WA Apr 2022'!AQ3,IF($C$5*E9/'WA Apr 2022'!AQ3&gt;='WA Apr 2022'!L3,('WA Apr 2022'!L3*'WA Apr 2022'!W3/100)*'WA Apr 2022'!AQ3,($C$5*E9/'WA Apr 2022'!AQ3*'WA Apr 2022'!W3/100)*'WA Apr 2022'!AQ3))</f>
        <v>1763.6363636363635</v>
      </c>
      <c r="H9" s="120">
        <f>IF(AND('WA Apr 2022'!P3&gt;0,'WA Apr 2022'!O3&gt;0),IF(($C$5*E9/'WA Apr 2022'!AQ3&lt;SUM('WA Apr 2022'!L3:P3)),(0),($C$5*E9/'WA Apr 2022'!AQ3-SUM('WA Apr 2022'!L3:P3))*'WA Apr 2022'!AB3/100)* 'WA Apr 2022'!AQ3,IF(AND('WA Apr 2022'!O3&gt;0,'WA Apr 2022'!P3=""),IF(($C$5*E9/'WA Apr 2022'!AQ3&lt; SUM('WA Apr 2022'!L3:O3)),(0),($C$5*E9/'WA Apr 2022'!AQ3-SUM('WA Apr 2022'!L3:O3))*'WA Apr 2022'!AA3/100)* 'WA Apr 2022'!AQ3,IF(AND('WA Apr 2022'!N3&gt;0,'WA Apr 2022'!O3=""),IF(($C$5*E9/'WA Apr 2022'!AQ3&lt; SUM('WA Apr 2022'!L3:N3)),(0),($C$5*E9/'WA Apr 2022'!AQ3-SUM('WA Apr 2022'!L3:N3))*'WA Apr 2022'!Z3/100)* 'WA Apr 2022'!AQ3,IF(AND('WA Apr 2022'!M3&gt;0,'WA Apr 2022'!N3=""),IF(($C$5*E9/'WA Apr 2022'!AQ3&lt;'WA Apr 2022'!M3+'WA Apr 2022'!L3),(0),(($C$5*E9/'WA Apr 2022'!AQ3-('WA Apr 2022'!M3+'WA Apr 2022'!L3))*'WA Apr 2022'!Y3/100))*'WA Apr 2022'!AQ3,IF(AND('WA Apr 2022'!L3&gt;0,'WA Apr 2022'!M3=""&gt;0),IF(($C$5*E9/'WA Apr 2022'!AQ3&lt;'WA Apr 2022'!L3),(0),($C$5*E9/'WA Apr 2022'!AQ3-'WA Apr 2022'!L3)*'WA Apr 2022'!X3/100)*'WA Apr 2022'!AQ3,0)))))</f>
        <v>0</v>
      </c>
      <c r="I9" s="120">
        <f>IF('WA Apr 2022'!K3="",($C$5*F9/'WA Apr 2022'!AR3*'WA Apr 2022'!AC3/100)*'WA Apr 2022'!AR3,IF($C$5*F9/'WA Apr 2022'!AR3&gt;='WA Apr 2022'!L3,('WA Apr 2022'!L3*'WA Apr 2022'!AC3/100)*'WA Apr 2022'!AR3,($C$5*F9/'WA Apr 2022'!AR3*'WA Apr 2022'!AC3/100)*'WA Apr 2022'!AR3))</f>
        <v>1763.6363636363635</v>
      </c>
      <c r="J9" s="120">
        <f>IF(AND('WA Apr 2022'!P3&gt;0,'WA Apr 2022'!O3&gt;0),IF(($C$5*F9/'WA Apr 2022'!AR3&lt;SUM('WA Apr 2022'!L3:P3)),(0),($C$5*F9/'WA Apr 2022'!AR3-SUM('WA Apr 2022'!L3:P3))*'WA Apr 2022'!AB3/100)* 'WA Apr 2022'!AR3,IF(AND('WA Apr 2022'!O3&gt;0,'WA Apr 2022'!P3=""),IF(($C$5*F9/'WA Apr 2022'!AR3&lt; SUM('WA Apr 2022'!L3:O3)),(0),($C$5*F9/'WA Apr 2022'!AR3-SUM('WA Apr 2022'!L3:O3))*'WA Apr 2022'!AG3/100)* 'WA Apr 2022'!AR3,IF(AND('WA Apr 2022'!N3&gt;0,'WA Apr 2022'!O3=""),IF(($C$5*F9/'WA Apr 2022'!AR3&lt; SUM('WA Apr 2022'!L3:N3)),(0),($C$5*F9/'WA Apr 2022'!AR3-SUM('WA Apr 2022'!L3:N3))*'WA Apr 2022'!AF3/100)* 'WA Apr 2022'!AR3,IF(AND('WA Apr 2022'!M3&gt;0,'WA Apr 2022'!N3=""),IF(($C$5*F9/'WA Apr 2022'!AR3&lt;'WA Apr 2022'!M3+'WA Apr 2022'!L3),(0),(($C$5*F9/'WA Apr 2022'!AR3-('WA Apr 2022'!M3+'WA Apr 2022'!L3))*'WA Apr 2022'!AE3/100))*'WA Apr 2022'!AR3,IF(AND('WA Apr 2022'!L3&gt;0,'WA Apr 2022'!M3=""&gt;0),IF(($C$5*F9/'WA Apr 2022'!AR3&lt;'WA Apr 2022'!L3),(0),($C$5*F9/'WA Apr 2022'!AR3-'WA Apr 2022'!L3)*'WA Apr 2022'!AD3/100)*'WA Apr 2022'!AR3,0)))))</f>
        <v>0</v>
      </c>
      <c r="K9" s="162">
        <f t="shared" ref="K9:K12" si="3">SUM(G9:J9)</f>
        <v>3527.272727272727</v>
      </c>
      <c r="L9" s="187">
        <f t="shared" ref="L9:L12" si="4">K9+D9</f>
        <v>3663.1522727272722</v>
      </c>
      <c r="M9" s="122">
        <f t="shared" ref="M9:M12" si="5">L9*1.1</f>
        <v>4029.4674999999997</v>
      </c>
      <c r="N9" s="123">
        <f>'WA Apr 2022'!AT3</f>
        <v>0</v>
      </c>
      <c r="O9" s="123">
        <f>'WA Apr 2022'!AU3</f>
        <v>45</v>
      </c>
      <c r="P9" s="123">
        <f>'WA Apr 2022'!AV3</f>
        <v>0</v>
      </c>
      <c r="Q9" s="123">
        <f>'WA Apr 2022'!AW3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22">
        <f t="shared" si="1"/>
        <v>2283.4674999999997</v>
      </c>
      <c r="W9" s="122">
        <f t="shared" si="1"/>
        <v>2283.4674999999997</v>
      </c>
      <c r="X9" s="132">
        <f>'WA Apr 2022'!BF3</f>
        <v>0</v>
      </c>
      <c r="Y9" s="133" t="str">
        <f>'WA Apr 2022'!BG3</f>
        <v>n</v>
      </c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</row>
    <row r="10" spans="1:52" ht="20" customHeight="1" thickBot="1" x14ac:dyDescent="0.25">
      <c r="A10" s="282"/>
      <c r="B10" s="65" t="str">
        <f>'WA Apr 2022'!F4</f>
        <v>Origin</v>
      </c>
      <c r="C10" s="65" t="str">
        <f>'WA Apr 2022'!G4</f>
        <v>Go</v>
      </c>
      <c r="D10" s="95">
        <f>365*'WA Apr 2022'!H4/100</f>
        <v>52.523500000000006</v>
      </c>
      <c r="E10" s="185">
        <f>IF('WA Apr 2022'!AQ4=3,0.5,IF('WA Apr 2022'!AQ4=2,0.33,0))</f>
        <v>0.5</v>
      </c>
      <c r="F10" s="185">
        <f t="shared" si="2"/>
        <v>0.5</v>
      </c>
      <c r="G10" s="95">
        <f>IF('WA Apr 2022'!K4="",($C$5*E10/'WA Apr 2022'!AQ4*'WA Apr 2022'!W4/100)*'WA Apr 2022'!AQ4,IF($C$5*E10/'WA Apr 2022'!AQ4&gt;='WA Apr 2022'!L4,('WA Apr 2022'!L4*'WA Apr 2022'!W4/100)*'WA Apr 2022'!AQ4,($C$5*E10/'WA Apr 2022'!AQ4*'WA Apr 2022'!W4/100)*'WA Apr 2022'!AQ4))</f>
        <v>1236.3636363636365</v>
      </c>
      <c r="H10" s="95">
        <f>IF(AND('WA Apr 2022'!P4&gt;0,'WA Apr 2022'!O4&gt;0),IF(($C$5*E10/'WA Apr 2022'!AQ4&lt;SUM('WA Apr 2022'!L4:P4)),(0),($C$5*E10/'WA Apr 2022'!AQ4-SUM('WA Apr 2022'!L4:P4))*'WA Apr 2022'!AB4/100)* 'WA Apr 2022'!AQ4,IF(AND('WA Apr 2022'!O4&gt;0,'WA Apr 2022'!P4=""),IF(($C$5*E10/'WA Apr 2022'!AQ4&lt; SUM('WA Apr 2022'!L4:O4)),(0),($C$5*E10/'WA Apr 2022'!AQ4-SUM('WA Apr 2022'!L4:O4))*'WA Apr 2022'!AA4/100)* 'WA Apr 2022'!AQ4,IF(AND('WA Apr 2022'!N4&gt;0,'WA Apr 2022'!O4=""),IF(($C$5*E10/'WA Apr 2022'!AQ4&lt; SUM('WA Apr 2022'!L4:N4)),(0),($C$5*E10/'WA Apr 2022'!AQ4-SUM('WA Apr 2022'!L4:N4))*'WA Apr 2022'!Z4/100)* 'WA Apr 2022'!AQ4,IF(AND('WA Apr 2022'!M4&gt;0,'WA Apr 2022'!N4=""),IF(($C$5*E10/'WA Apr 2022'!AQ4&lt;'WA Apr 2022'!M4+'WA Apr 2022'!L4),(0),(($C$5*E10/'WA Apr 2022'!AQ4-('WA Apr 2022'!M4+'WA Apr 2022'!L4))*'WA Apr 2022'!Y4/100))*'WA Apr 2022'!AQ4,IF(AND('WA Apr 2022'!L4&gt;0,'WA Apr 2022'!M4=""&gt;0),IF(($C$5*E10/'WA Apr 2022'!AQ4&lt;'WA Apr 2022'!L4),(0),($C$5*E10/'WA Apr 2022'!AQ4-'WA Apr 2022'!L4)*'WA Apr 2022'!X4/100)*'WA Apr 2022'!AQ4,0)))))</f>
        <v>0</v>
      </c>
      <c r="I10" s="95">
        <f>IF('WA Apr 2022'!K4="",($C$5*F10/'WA Apr 2022'!AR4*'WA Apr 2022'!AC4/100)*'WA Apr 2022'!AR4,IF($C$5*F10/'WA Apr 2022'!AR4&gt;='WA Apr 2022'!L4,('WA Apr 2022'!L4*'WA Apr 2022'!AC4/100)*'WA Apr 2022'!AR4,($C$5*F10/'WA Apr 2022'!AR4*'WA Apr 2022'!AC4/100)*'WA Apr 2022'!AR4))</f>
        <v>1236.3636363636365</v>
      </c>
      <c r="J10" s="95">
        <f>IF(AND('WA Apr 2022'!P4&gt;0,'WA Apr 2022'!O4&gt;0),IF(($C$5*F10/'WA Apr 2022'!AR4&lt;SUM('WA Apr 2022'!L4:P4)),(0),($C$5*F10/'WA Apr 2022'!AR4-SUM('WA Apr 2022'!L4:P4))*'WA Apr 2022'!AB4/100)* 'WA Apr 2022'!AR4,IF(AND('WA Apr 2022'!O4&gt;0,'WA Apr 2022'!P4=""),IF(($C$5*F10/'WA Apr 2022'!AR4&lt; SUM('WA Apr 2022'!L4:O4)),(0),($C$5*F10/'WA Apr 2022'!AR4-SUM('WA Apr 2022'!L4:O4))*'WA Apr 2022'!AG4/100)* 'WA Apr 2022'!AR4,IF(AND('WA Apr 2022'!N4&gt;0,'WA Apr 2022'!O4=""),IF(($C$5*F10/'WA Apr 2022'!AR4&lt; SUM('WA Apr 2022'!L4:N4)),(0),($C$5*F10/'WA Apr 2022'!AR4-SUM('WA Apr 2022'!L4:N4))*'WA Apr 2022'!AF4/100)* 'WA Apr 2022'!AR4,IF(AND('WA Apr 2022'!M4&gt;0,'WA Apr 2022'!N4=""),IF(($C$5*F10/'WA Apr 2022'!AR4&lt;'WA Apr 2022'!M4+'WA Apr 2022'!L4),(0),(($C$5*F10/'WA Apr 2022'!AR4-('WA Apr 2022'!M4+'WA Apr 2022'!L4))*'WA Apr 2022'!AE4/100))*'WA Apr 2022'!AR4,IF(AND('WA Apr 2022'!L4&gt;0,'WA Apr 2022'!M4=""&gt;0),IF(($C$5*F10/'WA Apr 2022'!AR4&lt;'WA Apr 2022'!L4),(0),($C$5*F10/'WA Apr 2022'!AR4-'WA Apr 2022'!L4)*'WA Apr 2022'!AD4/100)*'WA Apr 2022'!AR4,0)))))</f>
        <v>0</v>
      </c>
      <c r="K10" s="163">
        <f t="shared" si="3"/>
        <v>2472.727272727273</v>
      </c>
      <c r="L10" s="188">
        <f t="shared" si="4"/>
        <v>2525.2507727272728</v>
      </c>
      <c r="M10" s="97">
        <f t="shared" si="5"/>
        <v>2777.7758500000004</v>
      </c>
      <c r="N10" s="98">
        <f>'WA Apr 2022'!AT4</f>
        <v>0</v>
      </c>
      <c r="O10" s="98">
        <f>'WA Apr 2022'!AU4</f>
        <v>0</v>
      </c>
      <c r="P10" s="98">
        <f>'WA Apr 2022'!AV4</f>
        <v>0</v>
      </c>
      <c r="Q10" s="98">
        <f>'WA Apr 2022'!AW4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2525.2507727272728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2525.2507727272728</v>
      </c>
      <c r="V10" s="97">
        <f t="shared" si="1"/>
        <v>2777.7758500000004</v>
      </c>
      <c r="W10" s="97">
        <f t="shared" si="1"/>
        <v>2777.7758500000004</v>
      </c>
      <c r="X10" s="134">
        <f>'WA Apr 2022'!BF4</f>
        <v>0</v>
      </c>
      <c r="Y10" s="135" t="str">
        <f>'WA Apr 2022'!BG4</f>
        <v>n</v>
      </c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</row>
    <row r="11" spans="1:52" ht="20" customHeight="1" thickTop="1" thickBot="1" x14ac:dyDescent="0.25">
      <c r="A11" s="196" t="str">
        <f>'WA Apr 2022'!D5</f>
        <v>Albany</v>
      </c>
      <c r="B11" s="65" t="str">
        <f>'WA Apr 2022'!F5</f>
        <v>Alinta Energy</v>
      </c>
      <c r="C11" s="65" t="str">
        <f>'WA Apr 2022'!G5</f>
        <v>Business</v>
      </c>
      <c r="D11" s="95">
        <f>365*'WA Apr 2022'!H5/100</f>
        <v>150.78150000000002</v>
      </c>
      <c r="E11" s="185">
        <f>IF('WA Apr 2022'!AQ5=3,0.5,IF('WA Apr 2022'!AQ5=2,0.33,0))</f>
        <v>0.5</v>
      </c>
      <c r="F11" s="185">
        <f t="shared" si="2"/>
        <v>0.5</v>
      </c>
      <c r="G11" s="96">
        <f>IF('WA Apr 2022'!K5="",($C$5*E11/'WA Apr 2022'!AQ5*'WA Apr 2022'!W5/100)*'WA Apr 2022'!AQ5,IF($C$5*E11/'WA Apr 2022'!AQ5&gt;='WA Apr 2022'!L5,('WA Apr 2022'!L5*'WA Apr 2022'!W5/100)*'WA Apr 2022'!AQ5,($C$5*E11/'WA Apr 2022'!AQ5*'WA Apr 2022'!W5/100)*'WA Apr 2022'!AQ5))</f>
        <v>2204.545454545454</v>
      </c>
      <c r="H11" s="96">
        <f>IF(AND('WA Apr 2022'!P5&gt;0,'WA Apr 2022'!O5&gt;0),IF(($C$5*E11/'WA Apr 2022'!AQ5&lt;SUM('WA Apr 2022'!L5:P5)),(0),($C$5*E11/'WA Apr 2022'!AQ5-SUM('WA Apr 2022'!L5:P5))*'WA Apr 2022'!AB5/100)* 'WA Apr 2022'!AQ5,IF(AND('WA Apr 2022'!O5&gt;0,'WA Apr 2022'!P5=""),IF(($C$5*E11/'WA Apr 2022'!AQ5&lt; SUM('WA Apr 2022'!L5:O5)),(0),($C$5*E11/'WA Apr 2022'!AQ5-SUM('WA Apr 2022'!L5:O5))*'WA Apr 2022'!AA5/100)* 'WA Apr 2022'!AQ5,IF(AND('WA Apr 2022'!N5&gt;0,'WA Apr 2022'!O5=""),IF(($C$5*E11/'WA Apr 2022'!AQ5&lt; SUM('WA Apr 2022'!L5:N5)),(0),($C$5*E11/'WA Apr 2022'!AQ5-SUM('WA Apr 2022'!L5:N5))*'WA Apr 2022'!Z5/100)* 'WA Apr 2022'!AQ5,IF(AND('WA Apr 2022'!M5&gt;0,'WA Apr 2022'!N5=""),IF(($C$5*E11/'WA Apr 2022'!AQ5&lt;'WA Apr 2022'!M5+'WA Apr 2022'!L5),(0),(($C$5*E11/'WA Apr 2022'!AQ5-('WA Apr 2022'!M5+'WA Apr 2022'!L5))*'WA Apr 2022'!Y5/100))*'WA Apr 2022'!AQ5,IF(AND('WA Apr 2022'!L5&gt;0,'WA Apr 2022'!M5=""&gt;0),IF(($C$5*E11/'WA Apr 2022'!AQ5&lt;'WA Apr 2022'!L5),(0),($C$5*E11/'WA Apr 2022'!AQ5-'WA Apr 2022'!L5)*'WA Apr 2022'!X5/100)*'WA Apr 2022'!AQ5,0)))))</f>
        <v>0</v>
      </c>
      <c r="I11" s="96">
        <f>IF('WA Apr 2022'!K5="",($C$5*F11/'WA Apr 2022'!AR5*'WA Apr 2022'!AC5/100)*'WA Apr 2022'!AR5,IF($C$5*F11/'WA Apr 2022'!AR5&gt;='WA Apr 2022'!L5,('WA Apr 2022'!L5*'WA Apr 2022'!AC5/100)*'WA Apr 2022'!AR5,($C$5*F11/'WA Apr 2022'!AR5*'WA Apr 2022'!AC5/100)*'WA Apr 2022'!AR5))</f>
        <v>2204.545454545454</v>
      </c>
      <c r="J11" s="96">
        <f>IF(AND('WA Apr 2022'!P5&gt;0,'WA Apr 2022'!O5&gt;0),IF(($C$5*F11/'WA Apr 2022'!AR5&lt;SUM('WA Apr 2022'!L5:P5)),(0),($C$5*F11/'WA Apr 2022'!AR5-SUM('WA Apr 2022'!L5:P5))*'WA Apr 2022'!AB5/100)* 'WA Apr 2022'!AR5,IF(AND('WA Apr 2022'!O5&gt;0,'WA Apr 2022'!P5=""),IF(($C$5*F11/'WA Apr 2022'!AR5&lt; SUM('WA Apr 2022'!L5:O5)),(0),($C$5*F11/'WA Apr 2022'!AR5-SUM('WA Apr 2022'!L5:O5))*'WA Apr 2022'!AG5/100)* 'WA Apr 2022'!AR5,IF(AND('WA Apr 2022'!N5&gt;0,'WA Apr 2022'!O5=""),IF(($C$5*F11/'WA Apr 2022'!AR5&lt; SUM('WA Apr 2022'!L5:N5)),(0),($C$5*F11/'WA Apr 2022'!AR5-SUM('WA Apr 2022'!L5:N5))*'WA Apr 2022'!AF5/100)* 'WA Apr 2022'!AR5,IF(AND('WA Apr 2022'!M5&gt;0,'WA Apr 2022'!N5=""),IF(($C$5*F11/'WA Apr 2022'!AR5&lt;'WA Apr 2022'!M5+'WA Apr 2022'!L5),(0),(($C$5*F11/'WA Apr 2022'!AR5-('WA Apr 2022'!M5+'WA Apr 2022'!L5))*'WA Apr 2022'!AE5/100))*'WA Apr 2022'!AR5,IF(AND('WA Apr 2022'!L5&gt;0,'WA Apr 2022'!M5=""&gt;0),IF(($C$5*F11/'WA Apr 2022'!AR5&lt;'WA Apr 2022'!L5),(0),($C$5*F11/'WA Apr 2022'!AR5-'WA Apr 2022'!L5)*'WA Apr 2022'!AD5/100)*'WA Apr 2022'!AR5,0)))))</f>
        <v>0</v>
      </c>
      <c r="K11" s="163">
        <f t="shared" si="3"/>
        <v>4409.0909090909081</v>
      </c>
      <c r="L11" s="188">
        <f t="shared" si="4"/>
        <v>4559.8724090909081</v>
      </c>
      <c r="M11" s="164">
        <f t="shared" si="5"/>
        <v>5015.8596499999994</v>
      </c>
      <c r="N11" s="98">
        <f>'WA Apr 2022'!AT5</f>
        <v>0</v>
      </c>
      <c r="O11" s="98">
        <f>'WA Apr 2022'!AU5</f>
        <v>0</v>
      </c>
      <c r="P11" s="98">
        <f>'WA Apr 2022'!AV5</f>
        <v>0</v>
      </c>
      <c r="Q11" s="98">
        <f>'WA Apr 2022'!AW5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4559.8724090909081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4559.8724090909081</v>
      </c>
      <c r="V11" s="97">
        <f t="shared" si="1"/>
        <v>5015.8596499999994</v>
      </c>
      <c r="W11" s="97">
        <f t="shared" si="1"/>
        <v>5015.8596499999994</v>
      </c>
      <c r="X11" s="134">
        <f>'WA Apr 2022'!BF5</f>
        <v>0</v>
      </c>
      <c r="Y11" s="135" t="str">
        <f>'WA Apr 2022'!BG5</f>
        <v>n</v>
      </c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</row>
    <row r="12" spans="1:52" ht="20" customHeight="1" thickTop="1" thickBot="1" x14ac:dyDescent="0.25">
      <c r="A12" s="197" t="str">
        <f>'WA Apr 2022'!D6</f>
        <v>Kalgoorlie</v>
      </c>
      <c r="B12" s="103" t="str">
        <f>'WA Apr 2022'!F6</f>
        <v>Alinta Energy</v>
      </c>
      <c r="C12" s="103" t="str">
        <f>'WA Apr 2022'!G6</f>
        <v>Business</v>
      </c>
      <c r="D12" s="104">
        <f>365*'WA Apr 2022'!H6/100</f>
        <v>236.22799999999998</v>
      </c>
      <c r="E12" s="186">
        <f>IF('WA Apr 2022'!AQ6=3,0.5,IF('WA Apr 2022'!AQ6=2,0.33,0))</f>
        <v>0.5</v>
      </c>
      <c r="F12" s="186">
        <f t="shared" si="2"/>
        <v>0.5</v>
      </c>
      <c r="G12" s="106">
        <f>IF('WA Apr 2022'!K6="",($C$5*E12/'WA Apr 2022'!AQ6*'WA Apr 2022'!W6/100)*'WA Apr 2022'!AQ6,IF($C$5*E12/'WA Apr 2022'!AQ6&gt;='WA Apr 2022'!L6,('WA Apr 2022'!L6*'WA Apr 2022'!W6/100)*'WA Apr 2022'!AQ6,($C$5*E12/'WA Apr 2022'!AQ6*'WA Apr 2022'!W6/100)*'WA Apr 2022'!AQ6))</f>
        <v>1600</v>
      </c>
      <c r="H12" s="106">
        <f>IF(AND('WA Apr 2022'!P6&gt;0,'WA Apr 2022'!O6&gt;0),IF(($C$5*E12/'WA Apr 2022'!AQ6&lt;SUM('WA Apr 2022'!L6:P6)),(0),($C$5*E12/'WA Apr 2022'!AQ6-SUM('WA Apr 2022'!L6:P6))*'WA Apr 2022'!AB6/100)* 'WA Apr 2022'!AQ6,IF(AND('WA Apr 2022'!O6&gt;0,'WA Apr 2022'!P6=""),IF(($C$5*E12/'WA Apr 2022'!AQ6&lt; SUM('WA Apr 2022'!L6:O6)),(0),($C$5*E12/'WA Apr 2022'!AQ6-SUM('WA Apr 2022'!L6:O6))*'WA Apr 2022'!AA6/100)* 'WA Apr 2022'!AQ6,IF(AND('WA Apr 2022'!N6&gt;0,'WA Apr 2022'!O6=""),IF(($C$5*E12/'WA Apr 2022'!AQ6&lt; SUM('WA Apr 2022'!L6:N6)),(0),($C$5*E12/'WA Apr 2022'!AQ6-SUM('WA Apr 2022'!L6:N6))*'WA Apr 2022'!Z6/100)* 'WA Apr 2022'!AQ6,IF(AND('WA Apr 2022'!M6&gt;0,'WA Apr 2022'!N6=""),IF(($C$5*E12/'WA Apr 2022'!AQ6&lt;'WA Apr 2022'!M6+'WA Apr 2022'!L6),(0),(($C$5*E12/'WA Apr 2022'!AQ6-('WA Apr 2022'!M6+'WA Apr 2022'!L6))*'WA Apr 2022'!Y6/100))*'WA Apr 2022'!AQ6,IF(AND('WA Apr 2022'!L6&gt;0,'WA Apr 2022'!M6=""&gt;0),IF(($C$5*E12/'WA Apr 2022'!AQ6&lt;'WA Apr 2022'!L6),(0),($C$5*E12/'WA Apr 2022'!AQ6-'WA Apr 2022'!L6)*'WA Apr 2022'!X6/100)*'WA Apr 2022'!AQ6,0)))))</f>
        <v>0</v>
      </c>
      <c r="I12" s="106">
        <f>IF('WA Apr 2022'!K6="",($C$5*F12/'WA Apr 2022'!AR6*'WA Apr 2022'!AC6/100)*'WA Apr 2022'!AR6,IF($C$5*F12/'WA Apr 2022'!AR6&gt;='WA Apr 2022'!L6,('WA Apr 2022'!L6*'WA Apr 2022'!AC6/100)*'WA Apr 2022'!AR6,($C$5*F12/'WA Apr 2022'!AR6*'WA Apr 2022'!AC6/100)*'WA Apr 2022'!AR6))</f>
        <v>1600</v>
      </c>
      <c r="J12" s="106">
        <f>IF(AND('WA Apr 2022'!P6&gt;0,'WA Apr 2022'!O6&gt;0),IF(($C$5*F12/'WA Apr 2022'!AR6&lt;SUM('WA Apr 2022'!L6:P6)),(0),($C$5*F12/'WA Apr 2022'!AR6-SUM('WA Apr 2022'!L6:P6))*'WA Apr 2022'!AB6/100)* 'WA Apr 2022'!AR6,IF(AND('WA Apr 2022'!O6&gt;0,'WA Apr 2022'!P6=""),IF(($C$5*F12/'WA Apr 2022'!AR6&lt; SUM('WA Apr 2022'!L6:O6)),(0),($C$5*F12/'WA Apr 2022'!AR6-SUM('WA Apr 2022'!L6:O6))*'WA Apr 2022'!AG6/100)* 'WA Apr 2022'!AR6,IF(AND('WA Apr 2022'!N6&gt;0,'WA Apr 2022'!O6=""),IF(($C$5*F12/'WA Apr 2022'!AR6&lt; SUM('WA Apr 2022'!L6:N6)),(0),($C$5*F12/'WA Apr 2022'!AR6-SUM('WA Apr 2022'!L6:N6))*'WA Apr 2022'!AF6/100)* 'WA Apr 2022'!AR6,IF(AND('WA Apr 2022'!M6&gt;0,'WA Apr 2022'!N6=""),IF(($C$5*F12/'WA Apr 2022'!AR6&lt;'WA Apr 2022'!M6+'WA Apr 2022'!L6),(0),(($C$5*F12/'WA Apr 2022'!AR6-('WA Apr 2022'!M6+'WA Apr 2022'!L6))*'WA Apr 2022'!AE6/100))*'WA Apr 2022'!AR6,IF(AND('WA Apr 2022'!L6&gt;0,'WA Apr 2022'!M6=""&gt;0),IF(($C$5*F12/'WA Apr 2022'!AR6&lt;'WA Apr 2022'!L6),(0),($C$5*F12/'WA Apr 2022'!AR6-'WA Apr 2022'!L6)*'WA Apr 2022'!AD6/100)*'WA Apr 2022'!AR6,0)))))</f>
        <v>0</v>
      </c>
      <c r="K12" s="165">
        <f t="shared" si="3"/>
        <v>3200</v>
      </c>
      <c r="L12" s="189">
        <f t="shared" si="4"/>
        <v>3436.2280000000001</v>
      </c>
      <c r="M12" s="166">
        <f t="shared" si="5"/>
        <v>3779.8508000000002</v>
      </c>
      <c r="N12" s="108">
        <f>'WA Apr 2022'!AT6</f>
        <v>0</v>
      </c>
      <c r="O12" s="108">
        <f>'WA Apr 2022'!AU6</f>
        <v>0</v>
      </c>
      <c r="P12" s="108">
        <f>'WA Apr 2022'!AV6</f>
        <v>0</v>
      </c>
      <c r="Q12" s="108">
        <f>'WA Apr 2022'!AW6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3436.2280000000001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3436.2280000000001</v>
      </c>
      <c r="V12" s="173">
        <f t="shared" si="1"/>
        <v>3779.8508000000002</v>
      </c>
      <c r="W12" s="173">
        <f t="shared" si="1"/>
        <v>3779.8508000000002</v>
      </c>
      <c r="X12" s="136">
        <f>'WA Apr 2022'!BF6</f>
        <v>0</v>
      </c>
      <c r="Y12" s="137" t="str">
        <f>'WA Apr 2022'!BG6</f>
        <v>n</v>
      </c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</row>
    <row r="13" spans="1:52" x14ac:dyDescent="0.2">
      <c r="A13" s="69"/>
      <c r="B13" s="69"/>
      <c r="C13" s="69"/>
      <c r="D13" s="69"/>
      <c r="E13" s="248"/>
      <c r="F13" s="248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</row>
    <row r="14" spans="1:52" x14ac:dyDescent="0.2">
      <c r="A14" s="69"/>
      <c r="B14" s="69"/>
      <c r="C14" s="69"/>
      <c r="D14" s="69"/>
      <c r="E14" s="248"/>
      <c r="F14" s="248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</row>
    <row r="15" spans="1:52" x14ac:dyDescent="0.2">
      <c r="A15" s="69"/>
      <c r="B15" s="69"/>
      <c r="C15" s="69"/>
      <c r="D15" s="69"/>
      <c r="E15" s="248"/>
      <c r="F15" s="248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</row>
    <row r="16" spans="1:52" x14ac:dyDescent="0.2">
      <c r="A16" s="69"/>
      <c r="B16" s="69"/>
      <c r="C16" s="69"/>
      <c r="D16" s="69"/>
      <c r="E16" s="248"/>
      <c r="F16" s="248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</row>
    <row r="17" spans="1:52" x14ac:dyDescent="0.2">
      <c r="A17" s="69"/>
      <c r="B17" s="69"/>
      <c r="C17" s="69"/>
      <c r="D17" s="69"/>
      <c r="E17" s="248"/>
      <c r="F17" s="248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</row>
    <row r="18" spans="1:52" x14ac:dyDescent="0.2">
      <c r="A18" s="69"/>
      <c r="B18" s="69"/>
      <c r="C18" s="69"/>
      <c r="D18" s="69"/>
      <c r="E18" s="248"/>
      <c r="F18" s="248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</row>
    <row r="19" spans="1:52" x14ac:dyDescent="0.2">
      <c r="A19" s="69"/>
      <c r="B19" s="69"/>
      <c r="C19" s="69"/>
      <c r="D19" s="69"/>
      <c r="E19" s="248"/>
      <c r="F19" s="248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</row>
    <row r="20" spans="1:52" x14ac:dyDescent="0.2">
      <c r="A20" s="69"/>
      <c r="B20" s="69"/>
      <c r="C20" s="69"/>
      <c r="D20" s="69"/>
      <c r="E20" s="248"/>
      <c r="F20" s="248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</row>
    <row r="21" spans="1:52" x14ac:dyDescent="0.2">
      <c r="A21" s="69"/>
      <c r="B21" s="69"/>
      <c r="C21" s="69"/>
      <c r="D21" s="69"/>
      <c r="E21" s="248"/>
      <c r="F21" s="248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</row>
    <row r="22" spans="1:52" x14ac:dyDescent="0.2">
      <c r="A22" s="69"/>
      <c r="B22" s="69"/>
      <c r="C22" s="69"/>
      <c r="D22" s="69"/>
      <c r="E22" s="248"/>
      <c r="F22" s="248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</row>
    <row r="23" spans="1:52" x14ac:dyDescent="0.2">
      <c r="A23" s="69"/>
      <c r="B23" s="69"/>
      <c r="C23" s="69"/>
      <c r="D23" s="69"/>
      <c r="E23" s="248"/>
      <c r="F23" s="248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</row>
    <row r="24" spans="1:52" x14ac:dyDescent="0.2">
      <c r="A24" s="69"/>
      <c r="B24" s="69"/>
      <c r="C24" s="69"/>
      <c r="D24" s="69"/>
      <c r="E24" s="248"/>
      <c r="F24" s="248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</row>
    <row r="25" spans="1:52" x14ac:dyDescent="0.2">
      <c r="A25" s="69"/>
      <c r="B25" s="69"/>
      <c r="C25" s="69"/>
      <c r="D25" s="69"/>
      <c r="E25" s="248"/>
      <c r="F25" s="248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</row>
    <row r="26" spans="1:52" x14ac:dyDescent="0.2">
      <c r="A26" s="69"/>
      <c r="B26" s="69"/>
      <c r="C26" s="69"/>
      <c r="D26" s="69"/>
      <c r="E26" s="248"/>
      <c r="F26" s="248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</row>
    <row r="27" spans="1:52" x14ac:dyDescent="0.2">
      <c r="A27" s="69"/>
      <c r="B27" s="69"/>
      <c r="C27" s="69"/>
      <c r="D27" s="69"/>
      <c r="E27" s="248"/>
      <c r="F27" s="248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</row>
    <row r="28" spans="1:52" x14ac:dyDescent="0.2">
      <c r="A28" s="69"/>
      <c r="B28" s="69"/>
      <c r="C28" s="69"/>
      <c r="D28" s="69"/>
      <c r="E28" s="248"/>
      <c r="F28" s="248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</row>
    <row r="29" spans="1:52" x14ac:dyDescent="0.2">
      <c r="A29" s="69"/>
      <c r="B29" s="69"/>
      <c r="C29" s="69"/>
      <c r="D29" s="69"/>
      <c r="E29" s="248"/>
      <c r="F29" s="248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</row>
    <row r="30" spans="1:52" x14ac:dyDescent="0.2">
      <c r="A30" s="69"/>
      <c r="B30" s="69"/>
      <c r="C30" s="69"/>
      <c r="D30" s="69"/>
      <c r="E30" s="248"/>
      <c r="F30" s="248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</row>
    <row r="31" spans="1:52" x14ac:dyDescent="0.2">
      <c r="A31" s="69"/>
      <c r="B31" s="69"/>
      <c r="C31" s="69"/>
      <c r="D31" s="69"/>
      <c r="E31" s="248"/>
      <c r="F31" s="248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</row>
    <row r="32" spans="1:52" x14ac:dyDescent="0.2">
      <c r="A32" s="69"/>
      <c r="B32" s="69"/>
      <c r="C32" s="69"/>
      <c r="D32" s="69"/>
      <c r="E32" s="248"/>
      <c r="F32" s="248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</row>
    <row r="33" spans="1:52" x14ac:dyDescent="0.2">
      <c r="A33" s="69"/>
      <c r="B33" s="69"/>
      <c r="C33" s="69"/>
      <c r="D33" s="69"/>
      <c r="E33" s="248"/>
      <c r="F33" s="248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</row>
    <row r="34" spans="1:52" x14ac:dyDescent="0.2">
      <c r="A34" s="69"/>
      <c r="B34" s="69"/>
      <c r="C34" s="69"/>
      <c r="D34" s="69"/>
      <c r="E34" s="248"/>
      <c r="F34" s="248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</row>
    <row r="35" spans="1:52" x14ac:dyDescent="0.2">
      <c r="A35" s="69"/>
      <c r="B35" s="69"/>
      <c r="C35" s="69"/>
      <c r="D35" s="69"/>
      <c r="E35" s="248"/>
      <c r="F35" s="248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</row>
    <row r="36" spans="1:52" x14ac:dyDescent="0.2">
      <c r="A36" s="69"/>
      <c r="B36" s="69"/>
      <c r="C36" s="69"/>
      <c r="D36" s="69"/>
      <c r="E36" s="248"/>
      <c r="F36" s="248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</row>
    <row r="37" spans="1:52" x14ac:dyDescent="0.2">
      <c r="A37" s="69"/>
      <c r="B37" s="69"/>
      <c r="C37" s="69"/>
      <c r="D37" s="69"/>
      <c r="E37" s="248"/>
      <c r="F37" s="248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</row>
    <row r="38" spans="1:52" x14ac:dyDescent="0.2">
      <c r="A38" s="69"/>
      <c r="B38" s="69"/>
      <c r="C38" s="69"/>
      <c r="D38" s="69"/>
      <c r="E38" s="248"/>
      <c r="F38" s="248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</row>
    <row r="39" spans="1:52" x14ac:dyDescent="0.2">
      <c r="A39" s="69"/>
      <c r="B39" s="69"/>
      <c r="C39" s="69"/>
      <c r="D39" s="69"/>
      <c r="E39" s="248"/>
      <c r="F39" s="248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</row>
    <row r="40" spans="1:52" x14ac:dyDescent="0.2">
      <c r="A40" s="69"/>
      <c r="B40" s="69"/>
      <c r="C40" s="69"/>
      <c r="D40" s="69"/>
      <c r="E40" s="248"/>
      <c r="F40" s="248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</row>
    <row r="41" spans="1:52" x14ac:dyDescent="0.2">
      <c r="A41" s="69"/>
      <c r="B41" s="69"/>
      <c r="C41" s="69"/>
      <c r="D41" s="69"/>
      <c r="E41" s="248"/>
      <c r="F41" s="248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</row>
    <row r="42" spans="1:52" x14ac:dyDescent="0.2">
      <c r="A42" s="69"/>
      <c r="B42" s="69"/>
      <c r="C42" s="69"/>
      <c r="D42" s="69"/>
      <c r="E42" s="248"/>
      <c r="F42" s="248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</row>
    <row r="43" spans="1:52" x14ac:dyDescent="0.2">
      <c r="A43" s="69"/>
      <c r="B43" s="69"/>
      <c r="C43" s="69"/>
      <c r="D43" s="69"/>
      <c r="E43" s="248"/>
      <c r="F43" s="248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</row>
    <row r="44" spans="1:52" x14ac:dyDescent="0.2">
      <c r="A44" s="69"/>
      <c r="B44" s="69"/>
      <c r="C44" s="69"/>
      <c r="D44" s="69"/>
      <c r="E44" s="248"/>
      <c r="F44" s="248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</row>
    <row r="45" spans="1:52" x14ac:dyDescent="0.2">
      <c r="A45" s="69"/>
      <c r="B45" s="69"/>
      <c r="C45" s="69"/>
      <c r="D45" s="69"/>
      <c r="E45" s="248"/>
      <c r="F45" s="248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</row>
    <row r="46" spans="1:52" x14ac:dyDescent="0.2">
      <c r="A46" s="69"/>
      <c r="B46" s="69"/>
      <c r="C46" s="69"/>
      <c r="D46" s="69"/>
      <c r="E46" s="248"/>
      <c r="F46" s="248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</row>
    <row r="47" spans="1:52" x14ac:dyDescent="0.2">
      <c r="A47" s="69"/>
      <c r="B47" s="69"/>
      <c r="C47" s="69"/>
      <c r="D47" s="69"/>
      <c r="E47" s="248"/>
      <c r="F47" s="248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</row>
    <row r="48" spans="1:52" x14ac:dyDescent="0.2">
      <c r="A48" s="69"/>
      <c r="B48" s="69"/>
      <c r="C48" s="69"/>
      <c r="D48" s="69"/>
      <c r="E48" s="248"/>
      <c r="F48" s="248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</row>
    <row r="49" spans="1:52" x14ac:dyDescent="0.2">
      <c r="A49" s="69"/>
      <c r="B49" s="69"/>
      <c r="C49" s="69"/>
      <c r="D49" s="69"/>
      <c r="E49" s="248"/>
      <c r="F49" s="248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</row>
    <row r="50" spans="1:52" x14ac:dyDescent="0.2">
      <c r="A50" s="69"/>
      <c r="B50" s="69"/>
      <c r="C50" s="69"/>
      <c r="D50" s="69"/>
      <c r="E50" s="248"/>
      <c r="F50" s="248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</row>
    <row r="51" spans="1:52" x14ac:dyDescent="0.2">
      <c r="A51" s="69"/>
      <c r="B51" s="69"/>
      <c r="C51" s="69"/>
      <c r="D51" s="69"/>
      <c r="E51" s="248"/>
      <c r="F51" s="248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</row>
    <row r="52" spans="1:52" x14ac:dyDescent="0.2">
      <c r="A52" s="69"/>
      <c r="B52" s="69"/>
      <c r="C52" s="69"/>
      <c r="D52" s="69"/>
      <c r="E52" s="248"/>
      <c r="F52" s="248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</row>
    <row r="53" spans="1:52" x14ac:dyDescent="0.2">
      <c r="A53" s="69"/>
      <c r="B53" s="69"/>
      <c r="C53" s="69"/>
      <c r="D53" s="69"/>
      <c r="E53" s="248"/>
      <c r="F53" s="248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</row>
    <row r="54" spans="1:52" x14ac:dyDescent="0.2">
      <c r="A54" s="69"/>
      <c r="B54" s="69"/>
      <c r="C54" s="69"/>
      <c r="D54" s="69"/>
      <c r="E54" s="248"/>
      <c r="F54" s="248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</row>
    <row r="55" spans="1:52" x14ac:dyDescent="0.2">
      <c r="A55" s="69"/>
      <c r="B55" s="69"/>
      <c r="C55" s="69"/>
      <c r="D55" s="69"/>
      <c r="E55" s="248"/>
      <c r="F55" s="248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</row>
  </sheetData>
  <sheetProtection algorithmName="SHA-512" hashValue="vB1G0nB3nDfcIov72+UKl71WpVFVBMcwdtt3p7Fk2lrzQqWj1CKKYVO/fOpU60ET7YS3Mxj/aOqCD3dukbpETQ==" saltValue="q/KNV8lD8ARJyUjXXGuQk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64453-B8ED-3F45-82F9-7B0B4C3222E3}">
  <sheetPr codeName="Sheet23">
    <tabColor theme="9" tint="0.79998168889431442"/>
  </sheetPr>
  <dimension ref="A1:AZ55"/>
  <sheetViews>
    <sheetView workbookViewId="0">
      <selection activeCell="D36" sqref="D36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40" t="s">
        <v>21</v>
      </c>
      <c r="B1" s="240"/>
      <c r="C1" s="240"/>
      <c r="D1" s="240"/>
      <c r="E1" s="241"/>
      <c r="F1" s="241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</row>
    <row r="2" spans="1:52" x14ac:dyDescent="0.2">
      <c r="A2" s="242" t="s">
        <v>80</v>
      </c>
      <c r="B2" s="240"/>
      <c r="C2" s="240"/>
      <c r="D2" s="240"/>
      <c r="E2" s="241"/>
      <c r="F2" s="241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</row>
    <row r="3" spans="1:52" ht="16" thickBot="1" x14ac:dyDescent="0.25">
      <c r="A3" s="240"/>
      <c r="B3" s="243"/>
      <c r="C3" s="240"/>
      <c r="D3" s="240"/>
      <c r="E3" s="241"/>
      <c r="F3" s="241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</row>
    <row r="8" spans="1:52" ht="20" customHeight="1" x14ac:dyDescent="0.2">
      <c r="A8" s="280" t="str">
        <f>'WA Oct 2021'!D2</f>
        <v>South West</v>
      </c>
      <c r="B8" s="63" t="str">
        <f>'WA Oct 2021'!F2</f>
        <v>Alinta Energy</v>
      </c>
      <c r="C8" s="119" t="str">
        <f>'WA Oct 2021'!G2</f>
        <v>Business</v>
      </c>
      <c r="D8" s="113">
        <f>365*'WA Oct 2021'!H2/100</f>
        <v>135.28227272727273</v>
      </c>
      <c r="E8" s="183">
        <f>IF('WA Oct 2021'!AQ2=3,0.5,IF('WA Oct 2021'!AQ2=2,0.33,0))</f>
        <v>0.5</v>
      </c>
      <c r="F8" s="183">
        <f>1-E8</f>
        <v>0.5</v>
      </c>
      <c r="G8" s="113">
        <f>IF('WA Oct 2021'!K2="",($C$5*E8/'WA Oct 2021'!AQ2*'WA Oct 2021'!W2/100)*'WA Oct 2021'!AQ2,IF($C$5*E8/'WA Oct 2021'!AQ2&gt;='WA Oct 2021'!L2,('WA Oct 2021'!L2*'WA Oct 2021'!W2/100)*'WA Oct 2021'!AQ2,($C$5*E8/'WA Oct 2021'!AQ2*'WA Oct 2021'!W2/100)*'WA Oct 2021'!AQ2))</f>
        <v>1763.6363636363635</v>
      </c>
      <c r="H8" s="113">
        <f>IF(AND('WA Oct 2021'!P2&gt;0,'WA Oct 2021'!O2&gt;0),IF(($C$5*E8/'WA Oct 2021'!AQ2&lt;SUM('WA Oct 2021'!L2:P2)),(0),($C$5*E8/'WA Oct 2021'!AQ2-SUM('WA Oct 2021'!L2:P2))*'WA Oct 2021'!AB2/100)* 'WA Oct 2021'!AQ2,IF(AND('WA Oct 2021'!O2&gt;0,'WA Oct 2021'!P2=""),IF(($C$5*E8/'WA Oct 2021'!AQ2&lt; SUM('WA Oct 2021'!L2:O2)),(0),($C$5*E8/'WA Oct 2021'!AQ2-SUM('WA Oct 2021'!L2:O2))*'WA Oct 2021'!AA2/100)* 'WA Oct 2021'!AQ2,IF(AND('WA Oct 2021'!N2&gt;0,'WA Oct 2021'!O2=""),IF(($C$5*E8/'WA Oct 2021'!AQ2&lt; SUM('WA Oct 2021'!L2:N2)),(0),($C$5*E8/'WA Oct 2021'!AQ2-SUM('WA Oct 2021'!L2:N2))*'WA Oct 2021'!Z2/100)* 'WA Oct 2021'!AQ2,IF(AND('WA Oct 2021'!M2&gt;0,'WA Oct 2021'!N2=""),IF(($C$5*E8/'WA Oct 2021'!AQ2&lt;'WA Oct 2021'!M2+'WA Oct 2021'!L2),(0),(($C$5*E8/'WA Oct 2021'!AQ2-('WA Oct 2021'!M2+'WA Oct 2021'!L2))*'WA Oct 2021'!Y2/100))*'WA Oct 2021'!AQ2,IF(AND('WA Oct 2021'!L2&gt;0,'WA Oct 2021'!M2=""&gt;0),IF(($C$5*E8/'WA Oct 2021'!AQ2&lt;'WA Oct 2021'!L2),(0),($C$5*E8/'WA Oct 2021'!AQ2-'WA Oct 2021'!L2)*'WA Oct 2021'!X2/100)*'WA Oct 2021'!AQ2,0)))))</f>
        <v>0</v>
      </c>
      <c r="I8" s="113">
        <f>IF('WA Oct 2021'!K2="",($C$5*F8/'WA Oct 2021'!AR2*'WA Oct 2021'!AC2/100)*'WA Oct 2021'!AR2,IF($C$5*F8/'WA Oct 2021'!AR2&gt;='WA Oct 2021'!L2,('WA Oct 2021'!L2*'WA Oct 2021'!AC2/100)*'WA Oct 2021'!AR2,($C$5*F8/'WA Oct 2021'!AR2*'WA Oct 2021'!AC2/100)*'WA Oct 2021'!AR2))</f>
        <v>1763.6363636363635</v>
      </c>
      <c r="J8" s="113">
        <f>IF(AND('WA Oct 2021'!P2&gt;0,'WA Oct 2021'!O2&gt;0),IF(($C$5*F8/'WA Oct 2021'!AR2&lt;SUM('WA Oct 2021'!L2:P2)),(0),($C$5*F8/'WA Oct 2021'!AR2-SUM('WA Oct 2021'!L2:P2))*'WA Oct 2021'!AB2/100)* 'WA Oct 2021'!AR2,IF(AND('WA Oct 2021'!O2&gt;0,'WA Oct 2021'!P2=""),IF(($C$5*F8/'WA Oct 2021'!AR2&lt; SUM('WA Oct 2021'!L2:O2)),(0),($C$5*F8/'WA Oct 2021'!AR2-SUM('WA Oct 2021'!L2:O2))*'WA Oct 2021'!AG2/100)* 'WA Oct 2021'!AR2,IF(AND('WA Oct 2021'!N2&gt;0,'WA Oct 2021'!O2=""),IF(($C$5*F8/'WA Oct 2021'!AR2&lt; SUM('WA Oct 2021'!L2:N2)),(0),($C$5*F8/'WA Oct 2021'!AR2-SUM('WA Oct 2021'!L2:N2))*'WA Oct 2021'!AF2/100)* 'WA Oct 2021'!AR2,IF(AND('WA Oct 2021'!M2&gt;0,'WA Oct 2021'!N2=""),IF(($C$5*F8/'WA Oct 2021'!AR2&lt;'WA Oct 2021'!M2+'WA Oct 2021'!L2),(0),(($C$5*F8/'WA Oct 2021'!AR2-('WA Oct 2021'!M2+'WA Oct 2021'!L2))*'WA Oct 2021'!AE2/100))*'WA Oct 2021'!AR2,IF(AND('WA Oct 2021'!L2&gt;0,'WA Oct 2021'!M2=""&gt;0),IF(($C$5*F8/'WA Oct 2021'!AR2&lt;'WA Oct 2021'!L2),(0),($C$5*F8/'WA Oct 2021'!AR2-'WA Oct 2021'!L2)*'WA Oct 2021'!AD2/100)*'WA Oct 2021'!AR2,0)))))</f>
        <v>0</v>
      </c>
      <c r="K8" s="162">
        <f>SUM(G8:J8)</f>
        <v>3527.272727272727</v>
      </c>
      <c r="L8" s="187">
        <f>K8+D8</f>
        <v>3662.5549999999998</v>
      </c>
      <c r="M8" s="122">
        <f>L8*1.1</f>
        <v>4028.8105</v>
      </c>
      <c r="N8" s="116">
        <f>'WA Oct 2021'!AT2</f>
        <v>0</v>
      </c>
      <c r="O8" s="116">
        <f>'WA Oct 2021'!AU2</f>
        <v>0</v>
      </c>
      <c r="P8" s="116">
        <f>'WA Oct 2021'!AV2</f>
        <v>0</v>
      </c>
      <c r="Q8" s="116">
        <f>'WA Oct 2021'!AW2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3662.5549999999998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3662.5549999999998</v>
      </c>
      <c r="V8" s="115">
        <f t="shared" ref="V8:W12" si="1">T8*1.1</f>
        <v>4028.8105</v>
      </c>
      <c r="W8" s="115">
        <f t="shared" si="1"/>
        <v>4028.8105</v>
      </c>
      <c r="X8" s="130">
        <f>'WA Oct 2021'!BF2</f>
        <v>0</v>
      </c>
      <c r="Y8" s="131" t="str">
        <f>'WA Oct 2021'!BG2</f>
        <v>n</v>
      </c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</row>
    <row r="9" spans="1:52" ht="20" customHeight="1" x14ac:dyDescent="0.2">
      <c r="A9" s="281"/>
      <c r="B9" s="63" t="str">
        <f>'WA Oct 2021'!F3</f>
        <v>AGL</v>
      </c>
      <c r="C9" s="119" t="str">
        <f>'WA Oct 2021'!G3</f>
        <v>Business Savers</v>
      </c>
      <c r="D9" s="120">
        <f>365*'WA Oct 2021'!H3/100</f>
        <v>135.87954545454545</v>
      </c>
      <c r="E9" s="184">
        <f>IF('WA Oct 2021'!AQ3=3,0.5,IF('WA Oct 2021'!AQ3=2,0.33,0))</f>
        <v>0.5</v>
      </c>
      <c r="F9" s="184">
        <f t="shared" ref="F9:F12" si="2">1-E9</f>
        <v>0.5</v>
      </c>
      <c r="G9" s="120">
        <f>IF('WA Oct 2021'!K3="",($C$5*E9/'WA Oct 2021'!AQ3*'WA Oct 2021'!W3/100)*'WA Oct 2021'!AQ3,IF($C$5*E9/'WA Oct 2021'!AQ3&gt;='WA Oct 2021'!L3,('WA Oct 2021'!L3*'WA Oct 2021'!W3/100)*'WA Oct 2021'!AQ3,($C$5*E9/'WA Oct 2021'!AQ3*'WA Oct 2021'!W3/100)*'WA Oct 2021'!AQ3))</f>
        <v>1763.6363636363635</v>
      </c>
      <c r="H9" s="120">
        <f>IF(AND('WA Oct 2021'!P3&gt;0,'WA Oct 2021'!O3&gt;0),IF(($C$5*E9/'WA Oct 2021'!AQ3&lt;SUM('WA Oct 2021'!L3:P3)),(0),($C$5*E9/'WA Oct 2021'!AQ3-SUM('WA Oct 2021'!L3:P3))*'WA Oct 2021'!AB3/100)* 'WA Oct 2021'!AQ3,IF(AND('WA Oct 2021'!O3&gt;0,'WA Oct 2021'!P3=""),IF(($C$5*E9/'WA Oct 2021'!AQ3&lt; SUM('WA Oct 2021'!L3:O3)),(0),($C$5*E9/'WA Oct 2021'!AQ3-SUM('WA Oct 2021'!L3:O3))*'WA Oct 2021'!AA3/100)* 'WA Oct 2021'!AQ3,IF(AND('WA Oct 2021'!N3&gt;0,'WA Oct 2021'!O3=""),IF(($C$5*E9/'WA Oct 2021'!AQ3&lt; SUM('WA Oct 2021'!L3:N3)),(0),($C$5*E9/'WA Oct 2021'!AQ3-SUM('WA Oct 2021'!L3:N3))*'WA Oct 2021'!Z3/100)* 'WA Oct 2021'!AQ3,IF(AND('WA Oct 2021'!M3&gt;0,'WA Oct 2021'!N3=""),IF(($C$5*E9/'WA Oct 2021'!AQ3&lt;'WA Oct 2021'!M3+'WA Oct 2021'!L3),(0),(($C$5*E9/'WA Oct 2021'!AQ3-('WA Oct 2021'!M3+'WA Oct 2021'!L3))*'WA Oct 2021'!Y3/100))*'WA Oct 2021'!AQ3,IF(AND('WA Oct 2021'!L3&gt;0,'WA Oct 2021'!M3=""&gt;0),IF(($C$5*E9/'WA Oct 2021'!AQ3&lt;'WA Oct 2021'!L3),(0),($C$5*E9/'WA Oct 2021'!AQ3-'WA Oct 2021'!L3)*'WA Oct 2021'!X3/100)*'WA Oct 2021'!AQ3,0)))))</f>
        <v>0</v>
      </c>
      <c r="I9" s="120">
        <f>IF('WA Oct 2021'!K3="",($C$5*F9/'WA Oct 2021'!AR3*'WA Oct 2021'!AC3/100)*'WA Oct 2021'!AR3,IF($C$5*F9/'WA Oct 2021'!AR3&gt;='WA Oct 2021'!L3,('WA Oct 2021'!L3*'WA Oct 2021'!AC3/100)*'WA Oct 2021'!AR3,($C$5*F9/'WA Oct 2021'!AR3*'WA Oct 2021'!AC3/100)*'WA Oct 2021'!AR3))</f>
        <v>1763.6363636363635</v>
      </c>
      <c r="J9" s="120">
        <f>IF(AND('WA Oct 2021'!P3&gt;0,'WA Oct 2021'!O3&gt;0),IF(($C$5*F9/'WA Oct 2021'!AR3&lt;SUM('WA Oct 2021'!L3:P3)),(0),($C$5*F9/'WA Oct 2021'!AR3-SUM('WA Oct 2021'!L3:P3))*'WA Oct 2021'!AB3/100)* 'WA Oct 2021'!AR3,IF(AND('WA Oct 2021'!O3&gt;0,'WA Oct 2021'!P3=""),IF(($C$5*F9/'WA Oct 2021'!AR3&lt; SUM('WA Oct 2021'!L3:O3)),(0),($C$5*F9/'WA Oct 2021'!AR3-SUM('WA Oct 2021'!L3:O3))*'WA Oct 2021'!AG3/100)* 'WA Oct 2021'!AR3,IF(AND('WA Oct 2021'!N3&gt;0,'WA Oct 2021'!O3=""),IF(($C$5*F9/'WA Oct 2021'!AR3&lt; SUM('WA Oct 2021'!L3:N3)),(0),($C$5*F9/'WA Oct 2021'!AR3-SUM('WA Oct 2021'!L3:N3))*'WA Oct 2021'!AF3/100)* 'WA Oct 2021'!AR3,IF(AND('WA Oct 2021'!M3&gt;0,'WA Oct 2021'!N3=""),IF(($C$5*F9/'WA Oct 2021'!AR3&lt;'WA Oct 2021'!M3+'WA Oct 2021'!L3),(0),(($C$5*F9/'WA Oct 2021'!AR3-('WA Oct 2021'!M3+'WA Oct 2021'!L3))*'WA Oct 2021'!AE3/100))*'WA Oct 2021'!AR3,IF(AND('WA Oct 2021'!L3&gt;0,'WA Oct 2021'!M3=""&gt;0),IF(($C$5*F9/'WA Oct 2021'!AR3&lt;'WA Oct 2021'!L3),(0),($C$5*F9/'WA Oct 2021'!AR3-'WA Oct 2021'!L3)*'WA Oct 2021'!AD3/100)*'WA Oct 2021'!AR3,0)))))</f>
        <v>0</v>
      </c>
      <c r="K9" s="162">
        <f t="shared" ref="K9:K12" si="3">SUM(G9:J9)</f>
        <v>3527.272727272727</v>
      </c>
      <c r="L9" s="187">
        <f t="shared" ref="L9:L12" si="4">K9+D9</f>
        <v>3663.1522727272722</v>
      </c>
      <c r="M9" s="122">
        <f t="shared" ref="M9:M12" si="5">L9*1.1</f>
        <v>4029.4674999999997</v>
      </c>
      <c r="N9" s="123">
        <f>'WA Oct 2021'!AT3</f>
        <v>0</v>
      </c>
      <c r="O9" s="123">
        <f>'WA Oct 2021'!AU3</f>
        <v>45</v>
      </c>
      <c r="P9" s="123">
        <f>'WA Oct 2021'!AV3</f>
        <v>0</v>
      </c>
      <c r="Q9" s="123">
        <f>'WA Oct 2021'!AW3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2075.8795454545452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2075.8795454545452</v>
      </c>
      <c r="V9" s="122">
        <f t="shared" si="1"/>
        <v>2283.4674999999997</v>
      </c>
      <c r="W9" s="122">
        <f t="shared" si="1"/>
        <v>2283.4674999999997</v>
      </c>
      <c r="X9" s="132">
        <f>'WA Oct 2021'!BF3</f>
        <v>0</v>
      </c>
      <c r="Y9" s="133" t="str">
        <f>'WA Oct 2021'!BG3</f>
        <v>n</v>
      </c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</row>
    <row r="10" spans="1:52" ht="20" customHeight="1" thickBot="1" x14ac:dyDescent="0.25">
      <c r="A10" s="282"/>
      <c r="B10" s="65" t="str">
        <f>'WA Oct 2021'!F4</f>
        <v>Origin</v>
      </c>
      <c r="C10" s="65" t="str">
        <f>'WA Oct 2021'!G4</f>
        <v>Go</v>
      </c>
      <c r="D10" s="95">
        <f>365*'WA Oct 2021'!H4/100</f>
        <v>44.895000000000003</v>
      </c>
      <c r="E10" s="185">
        <f>IF('WA Oct 2021'!AQ4=3,0.5,IF('WA Oct 2021'!AQ4=2,0.33,0))</f>
        <v>0.5</v>
      </c>
      <c r="F10" s="185">
        <f t="shared" si="2"/>
        <v>0.5</v>
      </c>
      <c r="G10" s="95">
        <f>IF('WA Oct 2021'!K4="",($C$5*E10/'WA Oct 2021'!AQ4*'WA Oct 2021'!W4/100)*'WA Oct 2021'!AQ4,IF($C$5*E10/'WA Oct 2021'!AQ4&gt;='WA Oct 2021'!L4,('WA Oct 2021'!L4*'WA Oct 2021'!W4/100)*'WA Oct 2021'!AQ4,($C$5*E10/'WA Oct 2021'!AQ4*'WA Oct 2021'!W4/100)*'WA Oct 2021'!AQ4))</f>
        <v>1236.3636363636365</v>
      </c>
      <c r="H10" s="95">
        <f>IF(AND('WA Oct 2021'!P4&gt;0,'WA Oct 2021'!O4&gt;0),IF(($C$5*E10/'WA Oct 2021'!AQ4&lt;SUM('WA Oct 2021'!L4:P4)),(0),($C$5*E10/'WA Oct 2021'!AQ4-SUM('WA Oct 2021'!L4:P4))*'WA Oct 2021'!AB4/100)* 'WA Oct 2021'!AQ4,IF(AND('WA Oct 2021'!O4&gt;0,'WA Oct 2021'!P4=""),IF(($C$5*E10/'WA Oct 2021'!AQ4&lt; SUM('WA Oct 2021'!L4:O4)),(0),($C$5*E10/'WA Oct 2021'!AQ4-SUM('WA Oct 2021'!L4:O4))*'WA Oct 2021'!AA4/100)* 'WA Oct 2021'!AQ4,IF(AND('WA Oct 2021'!N4&gt;0,'WA Oct 2021'!O4=""),IF(($C$5*E10/'WA Oct 2021'!AQ4&lt; SUM('WA Oct 2021'!L4:N4)),(0),($C$5*E10/'WA Oct 2021'!AQ4-SUM('WA Oct 2021'!L4:N4))*'WA Oct 2021'!Z4/100)* 'WA Oct 2021'!AQ4,IF(AND('WA Oct 2021'!M4&gt;0,'WA Oct 2021'!N4=""),IF(($C$5*E10/'WA Oct 2021'!AQ4&lt;'WA Oct 2021'!M4+'WA Oct 2021'!L4),(0),(($C$5*E10/'WA Oct 2021'!AQ4-('WA Oct 2021'!M4+'WA Oct 2021'!L4))*'WA Oct 2021'!Y4/100))*'WA Oct 2021'!AQ4,IF(AND('WA Oct 2021'!L4&gt;0,'WA Oct 2021'!M4=""&gt;0),IF(($C$5*E10/'WA Oct 2021'!AQ4&lt;'WA Oct 2021'!L4),(0),($C$5*E10/'WA Oct 2021'!AQ4-'WA Oct 2021'!L4)*'WA Oct 2021'!X4/100)*'WA Oct 2021'!AQ4,0)))))</f>
        <v>0</v>
      </c>
      <c r="I10" s="95">
        <f>IF('WA Oct 2021'!K4="",($C$5*F10/'WA Oct 2021'!AR4*'WA Oct 2021'!AC4/100)*'WA Oct 2021'!AR4,IF($C$5*F10/'WA Oct 2021'!AR4&gt;='WA Oct 2021'!L4,('WA Oct 2021'!L4*'WA Oct 2021'!AC4/100)*'WA Oct 2021'!AR4,($C$5*F10/'WA Oct 2021'!AR4*'WA Oct 2021'!AC4/100)*'WA Oct 2021'!AR4))</f>
        <v>1236.3636363636365</v>
      </c>
      <c r="J10" s="95">
        <f>IF(AND('WA Oct 2021'!P4&gt;0,'WA Oct 2021'!O4&gt;0),IF(($C$5*F10/'WA Oct 2021'!AR4&lt;SUM('WA Oct 2021'!L4:P4)),(0),($C$5*F10/'WA Oct 2021'!AR4-SUM('WA Oct 2021'!L4:P4))*'WA Oct 2021'!AB4/100)* 'WA Oct 2021'!AR4,IF(AND('WA Oct 2021'!O4&gt;0,'WA Oct 2021'!P4=""),IF(($C$5*F10/'WA Oct 2021'!AR4&lt; SUM('WA Oct 2021'!L4:O4)),(0),($C$5*F10/'WA Oct 2021'!AR4-SUM('WA Oct 2021'!L4:O4))*'WA Oct 2021'!AG4/100)* 'WA Oct 2021'!AR4,IF(AND('WA Oct 2021'!N4&gt;0,'WA Oct 2021'!O4=""),IF(($C$5*F10/'WA Oct 2021'!AR4&lt; SUM('WA Oct 2021'!L4:N4)),(0),($C$5*F10/'WA Oct 2021'!AR4-SUM('WA Oct 2021'!L4:N4))*'WA Oct 2021'!AF4/100)* 'WA Oct 2021'!AR4,IF(AND('WA Oct 2021'!M4&gt;0,'WA Oct 2021'!N4=""),IF(($C$5*F10/'WA Oct 2021'!AR4&lt;'WA Oct 2021'!M4+'WA Oct 2021'!L4),(0),(($C$5*F10/'WA Oct 2021'!AR4-('WA Oct 2021'!M4+'WA Oct 2021'!L4))*'WA Oct 2021'!AE4/100))*'WA Oct 2021'!AR4,IF(AND('WA Oct 2021'!L4&gt;0,'WA Oct 2021'!M4=""&gt;0),IF(($C$5*F10/'WA Oct 2021'!AR4&lt;'WA Oct 2021'!L4),(0),($C$5*F10/'WA Oct 2021'!AR4-'WA Oct 2021'!L4)*'WA Oct 2021'!AD4/100)*'WA Oct 2021'!AR4,0)))))</f>
        <v>0</v>
      </c>
      <c r="K10" s="163">
        <f t="shared" si="3"/>
        <v>2472.727272727273</v>
      </c>
      <c r="L10" s="188">
        <f t="shared" si="4"/>
        <v>2517.622272727273</v>
      </c>
      <c r="M10" s="97">
        <f t="shared" si="5"/>
        <v>2769.3845000000006</v>
      </c>
      <c r="N10" s="98">
        <f>'WA Oct 2021'!AT4</f>
        <v>0</v>
      </c>
      <c r="O10" s="98">
        <f>'WA Oct 2021'!AU4</f>
        <v>0</v>
      </c>
      <c r="P10" s="98">
        <f>'WA Oct 2021'!AV4</f>
        <v>0</v>
      </c>
      <c r="Q10" s="98">
        <f>'WA Oct 2021'!AW4</f>
        <v>0</v>
      </c>
      <c r="R10" s="194" t="str">
        <f t="shared" si="0"/>
        <v>No discount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2517.622272727273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2517.622272727273</v>
      </c>
      <c r="V10" s="97">
        <f t="shared" si="1"/>
        <v>2769.3845000000006</v>
      </c>
      <c r="W10" s="97">
        <f t="shared" si="1"/>
        <v>2769.3845000000006</v>
      </c>
      <c r="X10" s="134">
        <f>'WA Oct 2021'!BF4</f>
        <v>0</v>
      </c>
      <c r="Y10" s="135" t="str">
        <f>'WA Oct 2021'!BG4</f>
        <v>n</v>
      </c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</row>
    <row r="11" spans="1:52" ht="20" customHeight="1" thickTop="1" thickBot="1" x14ac:dyDescent="0.25">
      <c r="A11" s="196" t="str">
        <f>'WA Oct 2021'!D5</f>
        <v>Albany</v>
      </c>
      <c r="B11" s="65" t="str">
        <f>'WA Oct 2021'!F5</f>
        <v>Alinta Energy</v>
      </c>
      <c r="C11" s="65" t="str">
        <f>'WA Oct 2021'!G5</f>
        <v>Business</v>
      </c>
      <c r="D11" s="95">
        <f>365*'WA Oct 2021'!H5/100</f>
        <v>143.71045454545455</v>
      </c>
      <c r="E11" s="185">
        <f>IF('WA Oct 2021'!AQ5=3,0.5,IF('WA Oct 2021'!AQ5=2,0.33,0))</f>
        <v>0.5</v>
      </c>
      <c r="F11" s="185">
        <f t="shared" si="2"/>
        <v>0.5</v>
      </c>
      <c r="G11" s="96">
        <f>IF('WA Oct 2021'!K5="",($C$5*E11/'WA Oct 2021'!AQ5*'WA Oct 2021'!W5/100)*'WA Oct 2021'!AQ5,IF($C$5*E11/'WA Oct 2021'!AQ5&gt;='WA Oct 2021'!L5,('WA Oct 2021'!L5*'WA Oct 2021'!W5/100)*'WA Oct 2021'!AQ5,($C$5*E11/'WA Oct 2021'!AQ5*'WA Oct 2021'!W5/100)*'WA Oct 2021'!AQ5))</f>
        <v>2204.545454545454</v>
      </c>
      <c r="H11" s="96">
        <f>IF(AND('WA Oct 2021'!P5&gt;0,'WA Oct 2021'!O5&gt;0),IF(($C$5*E11/'WA Oct 2021'!AQ5&lt;SUM('WA Oct 2021'!L5:P5)),(0),($C$5*E11/'WA Oct 2021'!AQ5-SUM('WA Oct 2021'!L5:P5))*'WA Oct 2021'!AB5/100)* 'WA Oct 2021'!AQ5,IF(AND('WA Oct 2021'!O5&gt;0,'WA Oct 2021'!P5=""),IF(($C$5*E11/'WA Oct 2021'!AQ5&lt; SUM('WA Oct 2021'!L5:O5)),(0),($C$5*E11/'WA Oct 2021'!AQ5-SUM('WA Oct 2021'!L5:O5))*'WA Oct 2021'!AA5/100)* 'WA Oct 2021'!AQ5,IF(AND('WA Oct 2021'!N5&gt;0,'WA Oct 2021'!O5=""),IF(($C$5*E11/'WA Oct 2021'!AQ5&lt; SUM('WA Oct 2021'!L5:N5)),(0),($C$5*E11/'WA Oct 2021'!AQ5-SUM('WA Oct 2021'!L5:N5))*'WA Oct 2021'!Z5/100)* 'WA Oct 2021'!AQ5,IF(AND('WA Oct 2021'!M5&gt;0,'WA Oct 2021'!N5=""),IF(($C$5*E11/'WA Oct 2021'!AQ5&lt;'WA Oct 2021'!M5+'WA Oct 2021'!L5),(0),(($C$5*E11/'WA Oct 2021'!AQ5-('WA Oct 2021'!M5+'WA Oct 2021'!L5))*'WA Oct 2021'!Y5/100))*'WA Oct 2021'!AQ5,IF(AND('WA Oct 2021'!L5&gt;0,'WA Oct 2021'!M5=""&gt;0),IF(($C$5*E11/'WA Oct 2021'!AQ5&lt;'WA Oct 2021'!L5),(0),($C$5*E11/'WA Oct 2021'!AQ5-'WA Oct 2021'!L5)*'WA Oct 2021'!X5/100)*'WA Oct 2021'!AQ5,0)))))</f>
        <v>0</v>
      </c>
      <c r="I11" s="96">
        <f>IF('WA Oct 2021'!K5="",($C$5*F11/'WA Oct 2021'!AR5*'WA Oct 2021'!AC5/100)*'WA Oct 2021'!AR5,IF($C$5*F11/'WA Oct 2021'!AR5&gt;='WA Oct 2021'!L5,('WA Oct 2021'!L5*'WA Oct 2021'!AC5/100)*'WA Oct 2021'!AR5,($C$5*F11/'WA Oct 2021'!AR5*'WA Oct 2021'!AC5/100)*'WA Oct 2021'!AR5))</f>
        <v>2204.545454545454</v>
      </c>
      <c r="J11" s="96">
        <f>IF(AND('WA Oct 2021'!P5&gt;0,'WA Oct 2021'!O5&gt;0),IF(($C$5*F11/'WA Oct 2021'!AR5&lt;SUM('WA Oct 2021'!L5:P5)),(0),($C$5*F11/'WA Oct 2021'!AR5-SUM('WA Oct 2021'!L5:P5))*'WA Oct 2021'!AB5/100)* 'WA Oct 2021'!AR5,IF(AND('WA Oct 2021'!O5&gt;0,'WA Oct 2021'!P5=""),IF(($C$5*F11/'WA Oct 2021'!AR5&lt; SUM('WA Oct 2021'!L5:O5)),(0),($C$5*F11/'WA Oct 2021'!AR5-SUM('WA Oct 2021'!L5:O5))*'WA Oct 2021'!AG5/100)* 'WA Oct 2021'!AR5,IF(AND('WA Oct 2021'!N5&gt;0,'WA Oct 2021'!O5=""),IF(($C$5*F11/'WA Oct 2021'!AR5&lt; SUM('WA Oct 2021'!L5:N5)),(0),($C$5*F11/'WA Oct 2021'!AR5-SUM('WA Oct 2021'!L5:N5))*'WA Oct 2021'!AF5/100)* 'WA Oct 2021'!AR5,IF(AND('WA Oct 2021'!M5&gt;0,'WA Oct 2021'!N5=""),IF(($C$5*F11/'WA Oct 2021'!AR5&lt;'WA Oct 2021'!M5+'WA Oct 2021'!L5),(0),(($C$5*F11/'WA Oct 2021'!AR5-('WA Oct 2021'!M5+'WA Oct 2021'!L5))*'WA Oct 2021'!AE5/100))*'WA Oct 2021'!AR5,IF(AND('WA Oct 2021'!L5&gt;0,'WA Oct 2021'!M5=""&gt;0),IF(($C$5*F11/'WA Oct 2021'!AR5&lt;'WA Oct 2021'!L5),(0),($C$5*F11/'WA Oct 2021'!AR5-'WA Oct 2021'!L5)*'WA Oct 2021'!AD5/100)*'WA Oct 2021'!AR5,0)))))</f>
        <v>0</v>
      </c>
      <c r="K11" s="163">
        <f t="shared" si="3"/>
        <v>4409.0909090909081</v>
      </c>
      <c r="L11" s="188">
        <f t="shared" si="4"/>
        <v>4552.801363636363</v>
      </c>
      <c r="M11" s="164">
        <f t="shared" si="5"/>
        <v>5008.0814999999993</v>
      </c>
      <c r="N11" s="98">
        <f>'WA Oct 2021'!AT5</f>
        <v>0</v>
      </c>
      <c r="O11" s="98">
        <f>'WA Oct 2021'!AU5</f>
        <v>0</v>
      </c>
      <c r="P11" s="98">
        <f>'WA Oct 2021'!AV5</f>
        <v>0</v>
      </c>
      <c r="Q11" s="98">
        <f>'WA Oct 2021'!AW5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4552.801363636363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4552.801363636363</v>
      </c>
      <c r="V11" s="97">
        <f t="shared" si="1"/>
        <v>5008.0814999999993</v>
      </c>
      <c r="W11" s="97">
        <f t="shared" si="1"/>
        <v>5008.0814999999993</v>
      </c>
      <c r="X11" s="134">
        <f>'WA Oct 2021'!BF5</f>
        <v>0</v>
      </c>
      <c r="Y11" s="135" t="str">
        <f>'WA Oct 2021'!BG5</f>
        <v>n</v>
      </c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ht="20" customHeight="1" thickTop="1" thickBot="1" x14ac:dyDescent="0.25">
      <c r="A12" s="197" t="str">
        <f>'WA Oct 2021'!D6</f>
        <v>Kalgoorlie</v>
      </c>
      <c r="B12" s="103" t="str">
        <f>'WA Oct 2021'!F6</f>
        <v>Alinta Energy</v>
      </c>
      <c r="C12" s="103" t="str">
        <f>'WA Oct 2021'!G6</f>
        <v>Business</v>
      </c>
      <c r="D12" s="104">
        <f>365*'WA Oct 2021'!H6/100</f>
        <v>229.15363636363637</v>
      </c>
      <c r="E12" s="186">
        <f>IF('WA Oct 2021'!AQ6=3,0.5,IF('WA Oct 2021'!AQ6=2,0.33,0))</f>
        <v>0.5</v>
      </c>
      <c r="F12" s="186">
        <f t="shared" si="2"/>
        <v>0.5</v>
      </c>
      <c r="G12" s="106">
        <f>IF('WA Oct 2021'!K6="",($C$5*E12/'WA Oct 2021'!AQ6*'WA Oct 2021'!W6/100)*'WA Oct 2021'!AQ6,IF($C$5*E12/'WA Oct 2021'!AQ6&gt;='WA Oct 2021'!L6,('WA Oct 2021'!L6*'WA Oct 2021'!W6/100)*'WA Oct 2021'!AQ6,($C$5*E12/'WA Oct 2021'!AQ6*'WA Oct 2021'!W6/100)*'WA Oct 2021'!AQ6))</f>
        <v>1600</v>
      </c>
      <c r="H12" s="106">
        <f>IF(AND('WA Oct 2021'!P6&gt;0,'WA Oct 2021'!O6&gt;0),IF(($C$5*E12/'WA Oct 2021'!AQ6&lt;SUM('WA Oct 2021'!L6:P6)),(0),($C$5*E12/'WA Oct 2021'!AQ6-SUM('WA Oct 2021'!L6:P6))*'WA Oct 2021'!AB6/100)* 'WA Oct 2021'!AQ6,IF(AND('WA Oct 2021'!O6&gt;0,'WA Oct 2021'!P6=""),IF(($C$5*E12/'WA Oct 2021'!AQ6&lt; SUM('WA Oct 2021'!L6:O6)),(0),($C$5*E12/'WA Oct 2021'!AQ6-SUM('WA Oct 2021'!L6:O6))*'WA Oct 2021'!AA6/100)* 'WA Oct 2021'!AQ6,IF(AND('WA Oct 2021'!N6&gt;0,'WA Oct 2021'!O6=""),IF(($C$5*E12/'WA Oct 2021'!AQ6&lt; SUM('WA Oct 2021'!L6:N6)),(0),($C$5*E12/'WA Oct 2021'!AQ6-SUM('WA Oct 2021'!L6:N6))*'WA Oct 2021'!Z6/100)* 'WA Oct 2021'!AQ6,IF(AND('WA Oct 2021'!M6&gt;0,'WA Oct 2021'!N6=""),IF(($C$5*E12/'WA Oct 2021'!AQ6&lt;'WA Oct 2021'!M6+'WA Oct 2021'!L6),(0),(($C$5*E12/'WA Oct 2021'!AQ6-('WA Oct 2021'!M6+'WA Oct 2021'!L6))*'WA Oct 2021'!Y6/100))*'WA Oct 2021'!AQ6,IF(AND('WA Oct 2021'!L6&gt;0,'WA Oct 2021'!M6=""&gt;0),IF(($C$5*E12/'WA Oct 2021'!AQ6&lt;'WA Oct 2021'!L6),(0),($C$5*E12/'WA Oct 2021'!AQ6-'WA Oct 2021'!L6)*'WA Oct 2021'!X6/100)*'WA Oct 2021'!AQ6,0)))))</f>
        <v>0</v>
      </c>
      <c r="I12" s="106">
        <f>IF('WA Oct 2021'!K6="",($C$5*F12/'WA Oct 2021'!AR6*'WA Oct 2021'!AC6/100)*'WA Oct 2021'!AR6,IF($C$5*F12/'WA Oct 2021'!AR6&gt;='WA Oct 2021'!L6,('WA Oct 2021'!L6*'WA Oct 2021'!AC6/100)*'WA Oct 2021'!AR6,($C$5*F12/'WA Oct 2021'!AR6*'WA Oct 2021'!AC6/100)*'WA Oct 2021'!AR6))</f>
        <v>1600</v>
      </c>
      <c r="J12" s="106">
        <f>IF(AND('WA Oct 2021'!P6&gt;0,'WA Oct 2021'!O6&gt;0),IF(($C$5*F12/'WA Oct 2021'!AR6&lt;SUM('WA Oct 2021'!L6:P6)),(0),($C$5*F12/'WA Oct 2021'!AR6-SUM('WA Oct 2021'!L6:P6))*'WA Oct 2021'!AB6/100)* 'WA Oct 2021'!AR6,IF(AND('WA Oct 2021'!O6&gt;0,'WA Oct 2021'!P6=""),IF(($C$5*F12/'WA Oct 2021'!AR6&lt; SUM('WA Oct 2021'!L6:O6)),(0),($C$5*F12/'WA Oct 2021'!AR6-SUM('WA Oct 2021'!L6:O6))*'WA Oct 2021'!AG6/100)* 'WA Oct 2021'!AR6,IF(AND('WA Oct 2021'!N6&gt;0,'WA Oct 2021'!O6=""),IF(($C$5*F12/'WA Oct 2021'!AR6&lt; SUM('WA Oct 2021'!L6:N6)),(0),($C$5*F12/'WA Oct 2021'!AR6-SUM('WA Oct 2021'!L6:N6))*'WA Oct 2021'!AF6/100)* 'WA Oct 2021'!AR6,IF(AND('WA Oct 2021'!M6&gt;0,'WA Oct 2021'!N6=""),IF(($C$5*F12/'WA Oct 2021'!AR6&lt;'WA Oct 2021'!M6+'WA Oct 2021'!L6),(0),(($C$5*F12/'WA Oct 2021'!AR6-('WA Oct 2021'!M6+'WA Oct 2021'!L6))*'WA Oct 2021'!AE6/100))*'WA Oct 2021'!AR6,IF(AND('WA Oct 2021'!L6&gt;0,'WA Oct 2021'!M6=""&gt;0),IF(($C$5*F12/'WA Oct 2021'!AR6&lt;'WA Oct 2021'!L6),(0),($C$5*F12/'WA Oct 2021'!AR6-'WA Oct 2021'!L6)*'WA Oct 2021'!AD6/100)*'WA Oct 2021'!AR6,0)))))</f>
        <v>0</v>
      </c>
      <c r="K12" s="165">
        <f t="shared" si="3"/>
        <v>3200</v>
      </c>
      <c r="L12" s="189">
        <f t="shared" si="4"/>
        <v>3429.1536363636365</v>
      </c>
      <c r="M12" s="166">
        <f t="shared" si="5"/>
        <v>3772.0690000000004</v>
      </c>
      <c r="N12" s="108">
        <f>'WA Oct 2021'!AT6</f>
        <v>0</v>
      </c>
      <c r="O12" s="108">
        <f>'WA Oct 2021'!AU6</f>
        <v>0</v>
      </c>
      <c r="P12" s="108">
        <f>'WA Oct 2021'!AV6</f>
        <v>0</v>
      </c>
      <c r="Q12" s="108">
        <f>'WA Oct 2021'!AW6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3429.1536363636365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3429.1536363636365</v>
      </c>
      <c r="V12" s="173">
        <f t="shared" si="1"/>
        <v>3772.0690000000004</v>
      </c>
      <c r="W12" s="173">
        <f t="shared" si="1"/>
        <v>3772.0690000000004</v>
      </c>
      <c r="X12" s="136">
        <f>'WA Oct 2021'!BF6</f>
        <v>0</v>
      </c>
      <c r="Y12" s="137" t="str">
        <f>'WA Oct 2021'!BG6</f>
        <v>n</v>
      </c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</row>
    <row r="13" spans="1:52" x14ac:dyDescent="0.2">
      <c r="A13" s="76"/>
      <c r="B13" s="76"/>
      <c r="C13" s="76"/>
      <c r="D13" s="76"/>
      <c r="E13" s="244"/>
      <c r="F13" s="244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</row>
    <row r="14" spans="1:52" x14ac:dyDescent="0.2">
      <c r="A14" s="76"/>
      <c r="B14" s="76"/>
      <c r="C14" s="76"/>
      <c r="D14" s="76"/>
      <c r="E14" s="244"/>
      <c r="F14" s="244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</row>
    <row r="15" spans="1:52" x14ac:dyDescent="0.2">
      <c r="A15" s="76"/>
      <c r="B15" s="76"/>
      <c r="C15" s="76"/>
      <c r="D15" s="76"/>
      <c r="E15" s="244"/>
      <c r="F15" s="244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</row>
    <row r="16" spans="1:52" x14ac:dyDescent="0.2">
      <c r="A16" s="76"/>
      <c r="B16" s="76"/>
      <c r="C16" s="76"/>
      <c r="D16" s="76"/>
      <c r="E16" s="244"/>
      <c r="F16" s="244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</row>
    <row r="17" spans="1:52" x14ac:dyDescent="0.2">
      <c r="A17" s="76"/>
      <c r="B17" s="76"/>
      <c r="C17" s="76"/>
      <c r="D17" s="76"/>
      <c r="E17" s="244"/>
      <c r="F17" s="244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</row>
    <row r="18" spans="1:52" x14ac:dyDescent="0.2">
      <c r="A18" s="76"/>
      <c r="B18" s="76"/>
      <c r="C18" s="76"/>
      <c r="D18" s="76"/>
      <c r="E18" s="244"/>
      <c r="F18" s="244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</row>
    <row r="19" spans="1:52" x14ac:dyDescent="0.2">
      <c r="A19" s="76"/>
      <c r="B19" s="76"/>
      <c r="C19" s="76"/>
      <c r="D19" s="76"/>
      <c r="E19" s="244"/>
      <c r="F19" s="244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</row>
    <row r="20" spans="1:52" x14ac:dyDescent="0.2">
      <c r="A20" s="76"/>
      <c r="B20" s="76"/>
      <c r="C20" s="76"/>
      <c r="D20" s="76"/>
      <c r="E20" s="244"/>
      <c r="F20" s="244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</row>
    <row r="21" spans="1:52" x14ac:dyDescent="0.2">
      <c r="A21" s="76"/>
      <c r="B21" s="76"/>
      <c r="C21" s="76"/>
      <c r="D21" s="76"/>
      <c r="E21" s="244"/>
      <c r="F21" s="244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</row>
    <row r="22" spans="1:52" x14ac:dyDescent="0.2">
      <c r="A22" s="76"/>
      <c r="B22" s="76"/>
      <c r="C22" s="76"/>
      <c r="D22" s="76"/>
      <c r="E22" s="244"/>
      <c r="F22" s="244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</row>
    <row r="23" spans="1:52" x14ac:dyDescent="0.2">
      <c r="A23" s="76"/>
      <c r="B23" s="76"/>
      <c r="C23" s="76"/>
      <c r="D23" s="76"/>
      <c r="E23" s="244"/>
      <c r="F23" s="244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</row>
    <row r="24" spans="1:52" x14ac:dyDescent="0.2">
      <c r="A24" s="76"/>
      <c r="B24" s="76"/>
      <c r="C24" s="76"/>
      <c r="D24" s="76"/>
      <c r="E24" s="244"/>
      <c r="F24" s="244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</row>
    <row r="25" spans="1:52" x14ac:dyDescent="0.2">
      <c r="A25" s="76"/>
      <c r="B25" s="76"/>
      <c r="C25" s="76"/>
      <c r="D25" s="76"/>
      <c r="E25" s="244"/>
      <c r="F25" s="244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x14ac:dyDescent="0.2">
      <c r="A26" s="76"/>
      <c r="B26" s="76"/>
      <c r="C26" s="76"/>
      <c r="D26" s="76"/>
      <c r="E26" s="244"/>
      <c r="F26" s="244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</row>
    <row r="27" spans="1:52" x14ac:dyDescent="0.2">
      <c r="A27" s="76"/>
      <c r="B27" s="76"/>
      <c r="C27" s="76"/>
      <c r="D27" s="76"/>
      <c r="E27" s="244"/>
      <c r="F27" s="244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</row>
    <row r="28" spans="1:52" x14ac:dyDescent="0.2">
      <c r="A28" s="76"/>
      <c r="B28" s="76"/>
      <c r="C28" s="76"/>
      <c r="D28" s="76"/>
      <c r="E28" s="244"/>
      <c r="F28" s="244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</row>
    <row r="29" spans="1:52" x14ac:dyDescent="0.2">
      <c r="A29" s="76"/>
      <c r="B29" s="76"/>
      <c r="C29" s="76"/>
      <c r="D29" s="76"/>
      <c r="E29" s="244"/>
      <c r="F29" s="244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</row>
    <row r="30" spans="1:52" x14ac:dyDescent="0.2">
      <c r="A30" s="76"/>
      <c r="B30" s="76"/>
      <c r="C30" s="76"/>
      <c r="D30" s="76"/>
      <c r="E30" s="244"/>
      <c r="F30" s="244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</row>
    <row r="31" spans="1:52" x14ac:dyDescent="0.2">
      <c r="A31" s="76"/>
      <c r="B31" s="76"/>
      <c r="C31" s="76"/>
      <c r="D31" s="76"/>
      <c r="E31" s="244"/>
      <c r="F31" s="244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</row>
    <row r="32" spans="1:52" x14ac:dyDescent="0.2">
      <c r="A32" s="76"/>
      <c r="B32" s="76"/>
      <c r="C32" s="76"/>
      <c r="D32" s="76"/>
      <c r="E32" s="244"/>
      <c r="F32" s="244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</row>
    <row r="33" spans="1:52" x14ac:dyDescent="0.2">
      <c r="A33" s="76"/>
      <c r="B33" s="76"/>
      <c r="C33" s="76"/>
      <c r="D33" s="76"/>
      <c r="E33" s="244"/>
      <c r="F33" s="244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</row>
    <row r="34" spans="1:52" x14ac:dyDescent="0.2">
      <c r="A34" s="76"/>
      <c r="B34" s="76"/>
      <c r="C34" s="76"/>
      <c r="D34" s="76"/>
      <c r="E34" s="244"/>
      <c r="F34" s="244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</row>
    <row r="35" spans="1:52" x14ac:dyDescent="0.2">
      <c r="A35" s="76"/>
      <c r="B35" s="76"/>
      <c r="C35" s="76"/>
      <c r="D35" s="76"/>
      <c r="E35" s="244"/>
      <c r="F35" s="244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</row>
    <row r="36" spans="1:52" x14ac:dyDescent="0.2">
      <c r="A36" s="76"/>
      <c r="B36" s="76"/>
      <c r="C36" s="76"/>
      <c r="D36" s="76"/>
      <c r="E36" s="244"/>
      <c r="F36" s="244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</row>
    <row r="37" spans="1:52" x14ac:dyDescent="0.2">
      <c r="A37" s="76"/>
      <c r="B37" s="76"/>
      <c r="C37" s="76"/>
      <c r="D37" s="76"/>
      <c r="E37" s="244"/>
      <c r="F37" s="244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</row>
    <row r="38" spans="1:52" x14ac:dyDescent="0.2">
      <c r="A38" s="76"/>
      <c r="B38" s="76"/>
      <c r="C38" s="76"/>
      <c r="D38" s="76"/>
      <c r="E38" s="244"/>
      <c r="F38" s="244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</row>
    <row r="39" spans="1:52" x14ac:dyDescent="0.2">
      <c r="A39" s="76"/>
      <c r="B39" s="76"/>
      <c r="C39" s="76"/>
      <c r="D39" s="76"/>
      <c r="E39" s="244"/>
      <c r="F39" s="244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x14ac:dyDescent="0.2">
      <c r="A40" s="76"/>
      <c r="B40" s="76"/>
      <c r="C40" s="76"/>
      <c r="D40" s="76"/>
      <c r="E40" s="244"/>
      <c r="F40" s="244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</row>
    <row r="41" spans="1:52" x14ac:dyDescent="0.2">
      <c r="A41" s="76"/>
      <c r="B41" s="76"/>
      <c r="C41" s="76"/>
      <c r="D41" s="76"/>
      <c r="E41" s="244"/>
      <c r="F41" s="244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</row>
    <row r="42" spans="1:52" x14ac:dyDescent="0.2">
      <c r="A42" s="76"/>
      <c r="B42" s="76"/>
      <c r="C42" s="76"/>
      <c r="D42" s="76"/>
      <c r="E42" s="244"/>
      <c r="F42" s="244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</row>
    <row r="43" spans="1:52" x14ac:dyDescent="0.2">
      <c r="A43" s="76"/>
      <c r="B43" s="76"/>
      <c r="C43" s="76"/>
      <c r="D43" s="76"/>
      <c r="E43" s="244"/>
      <c r="F43" s="244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</row>
    <row r="44" spans="1:52" x14ac:dyDescent="0.2">
      <c r="A44" s="76"/>
      <c r="B44" s="76"/>
      <c r="C44" s="76"/>
      <c r="D44" s="76"/>
      <c r="E44" s="244"/>
      <c r="F44" s="244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</row>
    <row r="45" spans="1:52" x14ac:dyDescent="0.2">
      <c r="A45" s="76"/>
      <c r="B45" s="76"/>
      <c r="C45" s="76"/>
      <c r="D45" s="76"/>
      <c r="E45" s="244"/>
      <c r="F45" s="244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</row>
    <row r="46" spans="1:52" x14ac:dyDescent="0.2">
      <c r="A46" s="76"/>
      <c r="B46" s="76"/>
      <c r="C46" s="76"/>
      <c r="D46" s="76"/>
      <c r="E46" s="244"/>
      <c r="F46" s="244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</row>
    <row r="47" spans="1:52" x14ac:dyDescent="0.2">
      <c r="A47" s="76"/>
      <c r="B47" s="76"/>
      <c r="C47" s="76"/>
      <c r="D47" s="76"/>
      <c r="E47" s="244"/>
      <c r="F47" s="244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</row>
    <row r="48" spans="1:52" x14ac:dyDescent="0.2">
      <c r="A48" s="76"/>
      <c r="B48" s="76"/>
      <c r="C48" s="76"/>
      <c r="D48" s="76"/>
      <c r="E48" s="244"/>
      <c r="F48" s="244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</row>
    <row r="49" spans="1:52" x14ac:dyDescent="0.2">
      <c r="A49" s="76"/>
      <c r="B49" s="76"/>
      <c r="C49" s="76"/>
      <c r="D49" s="76"/>
      <c r="E49" s="244"/>
      <c r="F49" s="244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</row>
    <row r="50" spans="1:52" x14ac:dyDescent="0.2">
      <c r="A50" s="76"/>
      <c r="B50" s="76"/>
      <c r="C50" s="76"/>
      <c r="D50" s="76"/>
      <c r="E50" s="244"/>
      <c r="F50" s="244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</row>
    <row r="51" spans="1:52" x14ac:dyDescent="0.2">
      <c r="A51" s="76"/>
      <c r="B51" s="76"/>
      <c r="C51" s="76"/>
      <c r="D51" s="76"/>
      <c r="E51" s="244"/>
      <c r="F51" s="244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</row>
    <row r="52" spans="1:52" x14ac:dyDescent="0.2">
      <c r="A52" s="76"/>
      <c r="B52" s="76"/>
      <c r="C52" s="76"/>
      <c r="D52" s="76"/>
      <c r="E52" s="244"/>
      <c r="F52" s="244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x14ac:dyDescent="0.2">
      <c r="A53" s="76"/>
      <c r="B53" s="76"/>
      <c r="C53" s="76"/>
      <c r="D53" s="76"/>
      <c r="E53" s="244"/>
      <c r="F53" s="244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</row>
    <row r="54" spans="1:52" x14ac:dyDescent="0.2">
      <c r="A54" s="76"/>
      <c r="B54" s="76"/>
      <c r="C54" s="76"/>
      <c r="D54" s="76"/>
      <c r="E54" s="244"/>
      <c r="F54" s="244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</row>
    <row r="55" spans="1:52" x14ac:dyDescent="0.2">
      <c r="A55" s="76"/>
      <c r="B55" s="76"/>
      <c r="C55" s="76"/>
      <c r="D55" s="76"/>
      <c r="E55" s="244"/>
      <c r="F55" s="244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</row>
  </sheetData>
  <sheetProtection algorithmName="SHA-512" hashValue="spdPeyIZDNCI6epNZDxs7d0QOwxLYTye2hDyn1iHt8YodW4W2ez0+7TqvFHsXlwdzSmnV3SsI/HWTxzuF4+8EQ==" saltValue="rZb7V5K//bVzRUvu36R5+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3413-6E06-7343-B1A6-8014DA7FE87B}">
  <sheetPr codeName="Sheet20">
    <tabColor rgb="FFCD7B93"/>
  </sheetPr>
  <dimension ref="A1:AZ55"/>
  <sheetViews>
    <sheetView workbookViewId="0">
      <selection activeCell="B23" sqref="B23"/>
    </sheetView>
  </sheetViews>
  <sheetFormatPr baseColWidth="10" defaultRowHeight="15" x14ac:dyDescent="0.2"/>
  <cols>
    <col min="1" max="1" width="14.83203125" customWidth="1"/>
    <col min="2" max="2" width="20.1640625" customWidth="1"/>
    <col min="3" max="3" width="15" customWidth="1"/>
    <col min="4" max="4" width="14.1640625" customWidth="1"/>
    <col min="5" max="6" width="14.1640625" hidden="1" customWidth="1"/>
    <col min="7" max="10" width="14.1640625" customWidth="1"/>
    <col min="11" max="12" width="14.1640625" hidden="1" customWidth="1"/>
    <col min="13" max="17" width="14.1640625" customWidth="1"/>
    <col min="18" max="21" width="14.1640625" hidden="1" customWidth="1"/>
    <col min="22" max="35" width="14.1640625" customWidth="1"/>
    <col min="36" max="71" width="12.5" customWidth="1"/>
  </cols>
  <sheetData>
    <row r="1" spans="1:52" x14ac:dyDescent="0.2">
      <c r="A1" s="231" t="s">
        <v>21</v>
      </c>
      <c r="B1" s="231"/>
      <c r="C1" s="231"/>
      <c r="D1" s="231"/>
      <c r="E1" s="232"/>
      <c r="F1" s="232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</row>
    <row r="2" spans="1:52" x14ac:dyDescent="0.2">
      <c r="A2" s="234" t="s">
        <v>80</v>
      </c>
      <c r="B2" s="231"/>
      <c r="C2" s="231"/>
      <c r="D2" s="231"/>
      <c r="E2" s="232"/>
      <c r="F2" s="232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  <c r="AU2" s="231"/>
      <c r="AV2" s="231"/>
      <c r="AW2" s="231"/>
      <c r="AX2" s="231"/>
      <c r="AY2" s="231"/>
      <c r="AZ2" s="231"/>
    </row>
    <row r="3" spans="1:52" ht="16" thickBot="1" x14ac:dyDescent="0.25">
      <c r="A3" s="231"/>
      <c r="B3" s="235"/>
      <c r="C3" s="231"/>
      <c r="D3" s="231"/>
      <c r="E3" s="232"/>
      <c r="F3" s="232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</row>
    <row r="4" spans="1:52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</row>
    <row r="5" spans="1:52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</row>
    <row r="6" spans="1:52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</row>
    <row r="7" spans="1:52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</row>
    <row r="8" spans="1:52" ht="20" customHeight="1" x14ac:dyDescent="0.2">
      <c r="A8" s="280" t="str">
        <f>'WA Apr 2021'!D2</f>
        <v>South West</v>
      </c>
      <c r="B8" s="63" t="str">
        <f>'WA Apr 2021'!F2</f>
        <v>Alinta Energy</v>
      </c>
      <c r="C8" s="119" t="str">
        <f>'WA Apr 2021'!G2</f>
        <v>Business</v>
      </c>
      <c r="D8" s="113">
        <f>365*'WA Apr 2021'!H2/100</f>
        <v>133.65636363636364</v>
      </c>
      <c r="E8" s="183">
        <f>IF('WA Apr 2021'!AQ2=3,0.5,IF('WA Apr 2021'!AQ2=2,0.33,0))</f>
        <v>0.5</v>
      </c>
      <c r="F8" s="183">
        <f>1-E8</f>
        <v>0.5</v>
      </c>
      <c r="G8" s="113">
        <f>IF('WA Apr 2021'!K2="",($C$5*E8/'WA Apr 2021'!AQ2*'WA Apr 2021'!W2/100)*'WA Apr 2021'!AQ2,IF($C$5*E8/'WA Apr 2021'!AQ2&gt;='WA Apr 2021'!L2,('WA Apr 2021'!L2*'WA Apr 2021'!W2/100)*'WA Apr 2021'!AQ2,($C$5*E8/'WA Apr 2021'!AQ2*'WA Apr 2021'!W2/100)*'WA Apr 2021'!AQ2))</f>
        <v>1745.4545454545453</v>
      </c>
      <c r="H8" s="113">
        <f>IF(AND('WA Apr 2021'!P2&gt;0,'WA Apr 2021'!O2&gt;0),IF(($C$5*E8/'WA Apr 2021'!AQ2&lt;SUM('WA Apr 2021'!L2:P2)),(0),($C$5*E8/'WA Apr 2021'!AQ2-SUM('WA Apr 2021'!L2:P2))*'WA Apr 2021'!AB2/100)* 'WA Apr 2021'!AQ2,IF(AND('WA Apr 2021'!O2&gt;0,'WA Apr 2021'!P2=""),IF(($C$5*E8/'WA Apr 2021'!AQ2&lt; SUM('WA Apr 2021'!L2:O2)),(0),($C$5*E8/'WA Apr 2021'!AQ2-SUM('WA Apr 2021'!L2:O2))*'WA Apr 2021'!AA2/100)* 'WA Apr 2021'!AQ2,IF(AND('WA Apr 2021'!N2&gt;0,'WA Apr 2021'!O2=""),IF(($C$5*E8/'WA Apr 2021'!AQ2&lt; SUM('WA Apr 2021'!L2:N2)),(0),($C$5*E8/'WA Apr 2021'!AQ2-SUM('WA Apr 2021'!L2:N2))*'WA Apr 2021'!Z2/100)* 'WA Apr 2021'!AQ2,IF(AND('WA Apr 2021'!M2&gt;0,'WA Apr 2021'!N2=""),IF(($C$5*E8/'WA Apr 2021'!AQ2&lt;'WA Apr 2021'!M2+'WA Apr 2021'!L2),(0),(($C$5*E8/'WA Apr 2021'!AQ2-('WA Apr 2021'!M2+'WA Apr 2021'!L2))*'WA Apr 2021'!Y2/100))*'WA Apr 2021'!AQ2,IF(AND('WA Apr 2021'!L2&gt;0,'WA Apr 2021'!M2=""&gt;0),IF(($C$5*E8/'WA Apr 2021'!AQ2&lt;'WA Apr 2021'!L2),(0),($C$5*E8/'WA Apr 2021'!AQ2-'WA Apr 2021'!L2)*'WA Apr 2021'!X2/100)*'WA Apr 2021'!AQ2,0)))))</f>
        <v>0</v>
      </c>
      <c r="I8" s="113">
        <f>IF('WA Apr 2021'!K2="",($C$5*F8/'WA Apr 2021'!AR2*'WA Apr 2021'!AC2/100)*'WA Apr 2021'!AR2,IF($C$5*F8/'WA Apr 2021'!AR2&gt;='WA Apr 2021'!L2,('WA Apr 2021'!L2*'WA Apr 2021'!AC2/100)*'WA Apr 2021'!AR2,($C$5*F8/'WA Apr 2021'!AR2*'WA Apr 2021'!AC2/100)*'WA Apr 2021'!AR2))</f>
        <v>1745.4545454545453</v>
      </c>
      <c r="J8" s="113">
        <f>IF(AND('WA Apr 2021'!P2&gt;0,'WA Apr 2021'!O2&gt;0),IF(($C$5*F8/'WA Apr 2021'!AR2&lt;SUM('WA Apr 2021'!L2:P2)),(0),($C$5*F8/'WA Apr 2021'!AR2-SUM('WA Apr 2021'!L2:P2))*'WA Apr 2021'!AB2/100)* 'WA Apr 2021'!AR2,IF(AND('WA Apr 2021'!O2&gt;0,'WA Apr 2021'!P2=""),IF(($C$5*F8/'WA Apr 2021'!AR2&lt; SUM('WA Apr 2021'!L2:O2)),(0),($C$5*F8/'WA Apr 2021'!AR2-SUM('WA Apr 2021'!L2:O2))*'WA Apr 2021'!AG2/100)* 'WA Apr 2021'!AR2,IF(AND('WA Apr 2021'!N2&gt;0,'WA Apr 2021'!O2=""),IF(($C$5*F8/'WA Apr 2021'!AR2&lt; SUM('WA Apr 2021'!L2:N2)),(0),($C$5*F8/'WA Apr 2021'!AR2-SUM('WA Apr 2021'!L2:N2))*'WA Apr 2021'!AF2/100)* 'WA Apr 2021'!AR2,IF(AND('WA Apr 2021'!M2&gt;0,'WA Apr 2021'!N2=""),IF(($C$5*F8/'WA Apr 2021'!AR2&lt;'WA Apr 2021'!M2+'WA Apr 2021'!L2),(0),(($C$5*F8/'WA Apr 2021'!AR2-('WA Apr 2021'!M2+'WA Apr 2021'!L2))*'WA Apr 2021'!AE2/100))*'WA Apr 2021'!AR2,IF(AND('WA Apr 2021'!L2&gt;0,'WA Apr 2021'!M2=""&gt;0),IF(($C$5*F8/'WA Apr 2021'!AR2&lt;'WA Apr 2021'!L2),(0),($C$5*F8/'WA Apr 2021'!AR2-'WA Apr 2021'!L2)*'WA Apr 2021'!AD2/100)*'WA Apr 2021'!AR2,0)))))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Apr 2021'!AT2</f>
        <v>0</v>
      </c>
      <c r="O8" s="116">
        <f>'WA Apr 2021'!AU2</f>
        <v>0</v>
      </c>
      <c r="P8" s="116">
        <f>'WA Apr 2021'!AV2</f>
        <v>0</v>
      </c>
      <c r="Q8" s="116">
        <f>'WA Apr 2021'!AW2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Apr 2021'!BF2</f>
        <v>0</v>
      </c>
      <c r="Y8" s="131" t="str">
        <f>'WA Apr 2021'!BG2</f>
        <v>n</v>
      </c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</row>
    <row r="9" spans="1:52" ht="20" customHeight="1" x14ac:dyDescent="0.2">
      <c r="A9" s="281"/>
      <c r="B9" s="63" t="str">
        <f>'WA Apr 2021'!F3</f>
        <v>AGL</v>
      </c>
      <c r="C9" s="119" t="str">
        <f>'WA Apr 2021'!G3</f>
        <v>Business Savers</v>
      </c>
      <c r="D9" s="120">
        <f>365*'WA Apr 2021'!H3/100</f>
        <v>130.88900000000001</v>
      </c>
      <c r="E9" s="184">
        <f>IF('WA Apr 2021'!AQ3=3,0.5,IF('WA Apr 2021'!AQ3=2,0.33,0))</f>
        <v>0.5</v>
      </c>
      <c r="F9" s="184">
        <f t="shared" ref="F9:F12" si="2">1-E9</f>
        <v>0.5</v>
      </c>
      <c r="G9" s="120">
        <f>IF('WA Apr 2021'!K3="",($C$5*E9/'WA Apr 2021'!AQ3*'WA Apr 2021'!W3/100)*'WA Apr 2021'!AQ3,IF($C$5*E9/'WA Apr 2021'!AQ3&gt;='WA Apr 2021'!L3,('WA Apr 2021'!L3*'WA Apr 2021'!W3/100)*'WA Apr 2021'!AQ3,($C$5*E9/'WA Apr 2021'!AQ3*'WA Apr 2021'!W3/100)*'WA Apr 2021'!AQ3))</f>
        <v>1745.4545454545453</v>
      </c>
      <c r="H9" s="120">
        <f>IF(AND('WA Apr 2021'!P3&gt;0,'WA Apr 2021'!O3&gt;0),IF(($C$5*E9/'WA Apr 2021'!AQ3&lt;SUM('WA Apr 2021'!L3:P3)),(0),($C$5*E9/'WA Apr 2021'!AQ3-SUM('WA Apr 2021'!L3:P3))*'WA Apr 2021'!AB3/100)* 'WA Apr 2021'!AQ3,IF(AND('WA Apr 2021'!O3&gt;0,'WA Apr 2021'!P3=""),IF(($C$5*E9/'WA Apr 2021'!AQ3&lt; SUM('WA Apr 2021'!L3:O3)),(0),($C$5*E9/'WA Apr 2021'!AQ3-SUM('WA Apr 2021'!L3:O3))*'WA Apr 2021'!AA3/100)* 'WA Apr 2021'!AQ3,IF(AND('WA Apr 2021'!N3&gt;0,'WA Apr 2021'!O3=""),IF(($C$5*E9/'WA Apr 2021'!AQ3&lt; SUM('WA Apr 2021'!L3:N3)),(0),($C$5*E9/'WA Apr 2021'!AQ3-SUM('WA Apr 2021'!L3:N3))*'WA Apr 2021'!Z3/100)* 'WA Apr 2021'!AQ3,IF(AND('WA Apr 2021'!M3&gt;0,'WA Apr 2021'!N3=""),IF(($C$5*E9/'WA Apr 2021'!AQ3&lt;'WA Apr 2021'!M3+'WA Apr 2021'!L3),(0),(($C$5*E9/'WA Apr 2021'!AQ3-('WA Apr 2021'!M3+'WA Apr 2021'!L3))*'WA Apr 2021'!Y3/100))*'WA Apr 2021'!AQ3,IF(AND('WA Apr 2021'!L3&gt;0,'WA Apr 2021'!M3=""&gt;0),IF(($C$5*E9/'WA Apr 2021'!AQ3&lt;'WA Apr 2021'!L3),(0),($C$5*E9/'WA Apr 2021'!AQ3-'WA Apr 2021'!L3)*'WA Apr 2021'!X3/100)*'WA Apr 2021'!AQ3,0)))))</f>
        <v>0</v>
      </c>
      <c r="I9" s="120">
        <f>IF('WA Apr 2021'!K3="",($C$5*F9/'WA Apr 2021'!AR3*'WA Apr 2021'!AC3/100)*'WA Apr 2021'!AR3,IF($C$5*F9/'WA Apr 2021'!AR3&gt;='WA Apr 2021'!L3,('WA Apr 2021'!L3*'WA Apr 2021'!AC3/100)*'WA Apr 2021'!AR3,($C$5*F9/'WA Apr 2021'!AR3*'WA Apr 2021'!AC3/100)*'WA Apr 2021'!AR3))</f>
        <v>1745.4545454545453</v>
      </c>
      <c r="J9" s="120">
        <f>IF(AND('WA Apr 2021'!P3&gt;0,'WA Apr 2021'!O3&gt;0),IF(($C$5*F9/'WA Apr 2021'!AR3&lt;SUM('WA Apr 2021'!L3:P3)),(0),($C$5*F9/'WA Apr 2021'!AR3-SUM('WA Apr 2021'!L3:P3))*'WA Apr 2021'!AB3/100)* 'WA Apr 2021'!AR3,IF(AND('WA Apr 2021'!O3&gt;0,'WA Apr 2021'!P3=""),IF(($C$5*F9/'WA Apr 2021'!AR3&lt; SUM('WA Apr 2021'!L3:O3)),(0),($C$5*F9/'WA Apr 2021'!AR3-SUM('WA Apr 2021'!L3:O3))*'WA Apr 2021'!AG3/100)* 'WA Apr 2021'!AR3,IF(AND('WA Apr 2021'!N3&gt;0,'WA Apr 2021'!O3=""),IF(($C$5*F9/'WA Apr 2021'!AR3&lt; SUM('WA Apr 2021'!L3:N3)),(0),($C$5*F9/'WA Apr 2021'!AR3-SUM('WA Apr 2021'!L3:N3))*'WA Apr 2021'!AF3/100)* 'WA Apr 2021'!AR3,IF(AND('WA Apr 2021'!M3&gt;0,'WA Apr 2021'!N3=""),IF(($C$5*F9/'WA Apr 2021'!AR3&lt;'WA Apr 2021'!M3+'WA Apr 2021'!L3),(0),(($C$5*F9/'WA Apr 2021'!AR3-('WA Apr 2021'!M3+'WA Apr 2021'!L3))*'WA Apr 2021'!AE3/100))*'WA Apr 2021'!AR3,IF(AND('WA Apr 2021'!L3&gt;0,'WA Apr 2021'!M3=""&gt;0),IF(($C$5*F9/'WA Apr 2021'!AR3&lt;'WA Apr 2021'!L3),(0),($C$5*F9/'WA Apr 2021'!AR3-'WA Apr 2021'!L3)*'WA Apr 2021'!AD3/100)*'WA Apr 2021'!AR3,0)))))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Apr 2021'!AT3</f>
        <v>0</v>
      </c>
      <c r="O9" s="123">
        <f>'WA Apr 2021'!AU3</f>
        <v>45</v>
      </c>
      <c r="P9" s="123">
        <f>'WA Apr 2021'!AV3</f>
        <v>0</v>
      </c>
      <c r="Q9" s="123">
        <f>'WA Apr 2021'!AW3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Apr 2021'!BF3</f>
        <v>0</v>
      </c>
      <c r="Y9" s="133" t="str">
        <f>'WA Apr 2021'!BG3</f>
        <v>n</v>
      </c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1"/>
      <c r="AW9" s="231"/>
      <c r="AX9" s="231"/>
      <c r="AY9" s="231"/>
      <c r="AZ9" s="231"/>
    </row>
    <row r="10" spans="1:52" ht="20" customHeight="1" thickBot="1" x14ac:dyDescent="0.25">
      <c r="A10" s="282"/>
      <c r="B10" s="65" t="str">
        <f>'WA Apr 2021'!F4</f>
        <v>Origin</v>
      </c>
      <c r="C10" s="65" t="str">
        <f>'WA Apr 2021'!G4</f>
        <v>Business Flexi</v>
      </c>
      <c r="D10" s="95">
        <f>365*'WA Apr 2021'!H4/100</f>
        <v>63.400500000000001</v>
      </c>
      <c r="E10" s="185">
        <f>IF('WA Apr 2021'!AQ4=3,0.5,IF('WA Apr 2021'!AQ4=2,0.33,0))</f>
        <v>0.5</v>
      </c>
      <c r="F10" s="185">
        <f t="shared" si="2"/>
        <v>0.5</v>
      </c>
      <c r="G10" s="95">
        <f>IF('WA Apr 2021'!K4="",($C$5*E10/'WA Apr 2021'!AQ4*'WA Apr 2021'!W4/100)*'WA Apr 2021'!AQ4,IF($C$5*E10/'WA Apr 2021'!AQ4&gt;='WA Apr 2021'!L4,('WA Apr 2021'!L4*'WA Apr 2021'!W4/100)*'WA Apr 2021'!AQ4,($C$5*E10/'WA Apr 2021'!AQ4*'WA Apr 2021'!W4/100)*'WA Apr 2021'!AQ4))</f>
        <v>1745.0000000000002</v>
      </c>
      <c r="H10" s="95">
        <f>IF(AND('WA Apr 2021'!P4&gt;0,'WA Apr 2021'!O4&gt;0),IF(($C$5*E10/'WA Apr 2021'!AQ4&lt;SUM('WA Apr 2021'!L4:P4)),(0),($C$5*E10/'WA Apr 2021'!AQ4-SUM('WA Apr 2021'!L4:P4))*'WA Apr 2021'!AB4/100)* 'WA Apr 2021'!AQ4,IF(AND('WA Apr 2021'!O4&gt;0,'WA Apr 2021'!P4=""),IF(($C$5*E10/'WA Apr 2021'!AQ4&lt; SUM('WA Apr 2021'!L4:O4)),(0),($C$5*E10/'WA Apr 2021'!AQ4-SUM('WA Apr 2021'!L4:O4))*'WA Apr 2021'!AA4/100)* 'WA Apr 2021'!AQ4,IF(AND('WA Apr 2021'!N4&gt;0,'WA Apr 2021'!O4=""),IF(($C$5*E10/'WA Apr 2021'!AQ4&lt; SUM('WA Apr 2021'!L4:N4)),(0),($C$5*E10/'WA Apr 2021'!AQ4-SUM('WA Apr 2021'!L4:N4))*'WA Apr 2021'!Z4/100)* 'WA Apr 2021'!AQ4,IF(AND('WA Apr 2021'!M4&gt;0,'WA Apr 2021'!N4=""),IF(($C$5*E10/'WA Apr 2021'!AQ4&lt;'WA Apr 2021'!M4+'WA Apr 2021'!L4),(0),(($C$5*E10/'WA Apr 2021'!AQ4-('WA Apr 2021'!M4+'WA Apr 2021'!L4))*'WA Apr 2021'!Y4/100))*'WA Apr 2021'!AQ4,IF(AND('WA Apr 2021'!L4&gt;0,'WA Apr 2021'!M4=""&gt;0),IF(($C$5*E10/'WA Apr 2021'!AQ4&lt;'WA Apr 2021'!L4),(0),($C$5*E10/'WA Apr 2021'!AQ4-'WA Apr 2021'!L4)*'WA Apr 2021'!X4/100)*'WA Apr 2021'!AQ4,0)))))</f>
        <v>0</v>
      </c>
      <c r="I10" s="95">
        <f>IF('WA Apr 2021'!K4="",($C$5*F10/'WA Apr 2021'!AR4*'WA Apr 2021'!AC4/100)*'WA Apr 2021'!AR4,IF($C$5*F10/'WA Apr 2021'!AR4&gt;='WA Apr 2021'!L4,('WA Apr 2021'!L4*'WA Apr 2021'!AC4/100)*'WA Apr 2021'!AR4,($C$5*F10/'WA Apr 2021'!AR4*'WA Apr 2021'!AC4/100)*'WA Apr 2021'!AR4))</f>
        <v>1745.0000000000002</v>
      </c>
      <c r="J10" s="95">
        <f>IF(AND('WA Apr 2021'!P4&gt;0,'WA Apr 2021'!O4&gt;0),IF(($C$5*F10/'WA Apr 2021'!AR4&lt;SUM('WA Apr 2021'!L4:P4)),(0),($C$5*F10/'WA Apr 2021'!AR4-SUM('WA Apr 2021'!L4:P4))*'WA Apr 2021'!AB4/100)* 'WA Apr 2021'!AR4,IF(AND('WA Apr 2021'!O4&gt;0,'WA Apr 2021'!P4=""),IF(($C$5*F10/'WA Apr 2021'!AR4&lt; SUM('WA Apr 2021'!L4:O4)),(0),($C$5*F10/'WA Apr 2021'!AR4-SUM('WA Apr 2021'!L4:O4))*'WA Apr 2021'!AG4/100)* 'WA Apr 2021'!AR4,IF(AND('WA Apr 2021'!N4&gt;0,'WA Apr 2021'!O4=""),IF(($C$5*F10/'WA Apr 2021'!AR4&lt; SUM('WA Apr 2021'!L4:N4)),(0),($C$5*F10/'WA Apr 2021'!AR4-SUM('WA Apr 2021'!L4:N4))*'WA Apr 2021'!AF4/100)* 'WA Apr 2021'!AR4,IF(AND('WA Apr 2021'!M4&gt;0,'WA Apr 2021'!N4=""),IF(($C$5*F10/'WA Apr 2021'!AR4&lt;'WA Apr 2021'!M4+'WA Apr 2021'!L4),(0),(($C$5*F10/'WA Apr 2021'!AR4-('WA Apr 2021'!M4+'WA Apr 2021'!L4))*'WA Apr 2021'!AE4/100))*'WA Apr 2021'!AR4,IF(AND('WA Apr 2021'!L4&gt;0,'WA Apr 2021'!M4=""&gt;0),IF(($C$5*F10/'WA Apr 2021'!AR4&lt;'WA Apr 2021'!L4),(0),($C$5*F10/'WA Apr 2021'!AR4-'WA Apr 2021'!L4)*'WA Apr 2021'!AD4/100)*'WA Apr 2021'!AR4,0)))))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Apr 2021'!AT4</f>
        <v>0</v>
      </c>
      <c r="O10" s="98">
        <f>'WA Apr 2021'!AU4</f>
        <v>32</v>
      </c>
      <c r="P10" s="98">
        <f>'WA Apr 2021'!AV4</f>
        <v>0</v>
      </c>
      <c r="Q10" s="98">
        <f>'WA Apr 2021'!AW4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2436.6005000000005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2436.6005000000005</v>
      </c>
      <c r="V10" s="97">
        <f t="shared" si="1"/>
        <v>2680.2605500000009</v>
      </c>
      <c r="W10" s="97">
        <f t="shared" si="1"/>
        <v>2680.2605500000009</v>
      </c>
      <c r="X10" s="134">
        <f>'WA Apr 2021'!BF4</f>
        <v>0</v>
      </c>
      <c r="Y10" s="135" t="str">
        <f>'WA Apr 2021'!BG4</f>
        <v>n</v>
      </c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</row>
    <row r="11" spans="1:52" ht="20" customHeight="1" thickTop="1" thickBot="1" x14ac:dyDescent="0.25">
      <c r="A11" s="196" t="str">
        <f>'WA Apr 2021'!D5</f>
        <v>Albany</v>
      </c>
      <c r="B11" s="65" t="str">
        <f>'WA Apr 2021'!F5</f>
        <v>Alinta Energy</v>
      </c>
      <c r="C11" s="65" t="str">
        <f>'WA Apr 2021'!G5</f>
        <v>Business</v>
      </c>
      <c r="D11" s="95">
        <f>365*'WA Apr 2021'!H5/100</f>
        <v>148.98636363636362</v>
      </c>
      <c r="E11" s="185">
        <f>IF('WA Apr 2021'!AQ5=3,0.5,IF('WA Apr 2021'!AQ5=2,0.33,0))</f>
        <v>0.5</v>
      </c>
      <c r="F11" s="185">
        <f t="shared" si="2"/>
        <v>0.5</v>
      </c>
      <c r="G11" s="96">
        <f>IF('WA Apr 2021'!K5="",($C$5*E11/'WA Apr 2021'!AQ5*'WA Apr 2021'!W5/100)*'WA Apr 2021'!AQ5,IF($C$5*E11/'WA Apr 2021'!AQ5&gt;='WA Apr 2021'!L5,('WA Apr 2021'!L5*'WA Apr 2021'!W5/100)*'WA Apr 2021'!AQ5,($C$5*E11/'WA Apr 2021'!AQ5*'WA Apr 2021'!W5/100)*'WA Apr 2021'!AQ5))</f>
        <v>2177.2727272727275</v>
      </c>
      <c r="H11" s="96">
        <f>IF(AND('WA Apr 2021'!P5&gt;0,'WA Apr 2021'!O5&gt;0),IF(($C$5*E11/'WA Apr 2021'!AQ5&lt;SUM('WA Apr 2021'!L5:P5)),(0),($C$5*E11/'WA Apr 2021'!AQ5-SUM('WA Apr 2021'!L5:P5))*'WA Apr 2021'!AB5/100)* 'WA Apr 2021'!AQ5,IF(AND('WA Apr 2021'!O5&gt;0,'WA Apr 2021'!P5=""),IF(($C$5*E11/'WA Apr 2021'!AQ5&lt; SUM('WA Apr 2021'!L5:O5)),(0),($C$5*E11/'WA Apr 2021'!AQ5-SUM('WA Apr 2021'!L5:O5))*'WA Apr 2021'!AA5/100)* 'WA Apr 2021'!AQ5,IF(AND('WA Apr 2021'!N5&gt;0,'WA Apr 2021'!O5=""),IF(($C$5*E11/'WA Apr 2021'!AQ5&lt; SUM('WA Apr 2021'!L5:N5)),(0),($C$5*E11/'WA Apr 2021'!AQ5-SUM('WA Apr 2021'!L5:N5))*'WA Apr 2021'!Z5/100)* 'WA Apr 2021'!AQ5,IF(AND('WA Apr 2021'!M5&gt;0,'WA Apr 2021'!N5=""),IF(($C$5*E11/'WA Apr 2021'!AQ5&lt;'WA Apr 2021'!M5+'WA Apr 2021'!L5),(0),(($C$5*E11/'WA Apr 2021'!AQ5-('WA Apr 2021'!M5+'WA Apr 2021'!L5))*'WA Apr 2021'!Y5/100))*'WA Apr 2021'!AQ5,IF(AND('WA Apr 2021'!L5&gt;0,'WA Apr 2021'!M5=""&gt;0),IF(($C$5*E11/'WA Apr 2021'!AQ5&lt;'WA Apr 2021'!L5),(0),($C$5*E11/'WA Apr 2021'!AQ5-'WA Apr 2021'!L5)*'WA Apr 2021'!X5/100)*'WA Apr 2021'!AQ5,0)))))</f>
        <v>0</v>
      </c>
      <c r="I11" s="96">
        <f>IF('WA Apr 2021'!K5="",($C$5*F11/'WA Apr 2021'!AR5*'WA Apr 2021'!AC5/100)*'WA Apr 2021'!AR5,IF($C$5*F11/'WA Apr 2021'!AR5&gt;='WA Apr 2021'!L5,('WA Apr 2021'!L5*'WA Apr 2021'!AC5/100)*'WA Apr 2021'!AR5,($C$5*F11/'WA Apr 2021'!AR5*'WA Apr 2021'!AC5/100)*'WA Apr 2021'!AR5))</f>
        <v>2177.2727272727275</v>
      </c>
      <c r="J11" s="96">
        <f>IF(AND('WA Apr 2021'!P5&gt;0,'WA Apr 2021'!O5&gt;0),IF(($C$5*F11/'WA Apr 2021'!AR5&lt;SUM('WA Apr 2021'!L5:P5)),(0),($C$5*F11/'WA Apr 2021'!AR5-SUM('WA Apr 2021'!L5:P5))*'WA Apr 2021'!AB5/100)* 'WA Apr 2021'!AR5,IF(AND('WA Apr 2021'!O5&gt;0,'WA Apr 2021'!P5=""),IF(($C$5*F11/'WA Apr 2021'!AR5&lt; SUM('WA Apr 2021'!L5:O5)),(0),($C$5*F11/'WA Apr 2021'!AR5-SUM('WA Apr 2021'!L5:O5))*'WA Apr 2021'!AG5/100)* 'WA Apr 2021'!AR5,IF(AND('WA Apr 2021'!N5&gt;0,'WA Apr 2021'!O5=""),IF(($C$5*F11/'WA Apr 2021'!AR5&lt; SUM('WA Apr 2021'!L5:N5)),(0),($C$5*F11/'WA Apr 2021'!AR5-SUM('WA Apr 2021'!L5:N5))*'WA Apr 2021'!AF5/100)* 'WA Apr 2021'!AR5,IF(AND('WA Apr 2021'!M5&gt;0,'WA Apr 2021'!N5=""),IF(($C$5*F11/'WA Apr 2021'!AR5&lt;'WA Apr 2021'!M5+'WA Apr 2021'!L5),(0),(($C$5*F11/'WA Apr 2021'!AR5-('WA Apr 2021'!M5+'WA Apr 2021'!L5))*'WA Apr 2021'!AE5/100))*'WA Apr 2021'!AR5,IF(AND('WA Apr 2021'!L5&gt;0,'WA Apr 2021'!M5=""&gt;0),IF(($C$5*F11/'WA Apr 2021'!AR5&lt;'WA Apr 2021'!L5),(0),($C$5*F11/'WA Apr 2021'!AR5-'WA Apr 2021'!L5)*'WA Apr 2021'!AD5/100)*'WA Apr 2021'!AR5,0)))))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Apr 2021'!AT5</f>
        <v>0</v>
      </c>
      <c r="O11" s="98">
        <f>'WA Apr 2021'!AU5</f>
        <v>0</v>
      </c>
      <c r="P11" s="98">
        <f>'WA Apr 2021'!AV5</f>
        <v>0</v>
      </c>
      <c r="Q11" s="98">
        <f>'WA Apr 2021'!AW5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Apr 2021'!BF5</f>
        <v>0</v>
      </c>
      <c r="Y11" s="135" t="str">
        <f>'WA Apr 2021'!BG5</f>
        <v>n</v>
      </c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31"/>
      <c r="AT11" s="231"/>
      <c r="AU11" s="231"/>
      <c r="AV11" s="231"/>
      <c r="AW11" s="231"/>
      <c r="AX11" s="231"/>
      <c r="AY11" s="231"/>
      <c r="AZ11" s="231"/>
    </row>
    <row r="12" spans="1:52" ht="20" customHeight="1" thickTop="1" thickBot="1" x14ac:dyDescent="0.25">
      <c r="A12" s="197" t="str">
        <f>'WA Apr 2021'!D6</f>
        <v>Kalgoorlie</v>
      </c>
      <c r="B12" s="103" t="str">
        <f>'WA Apr 2021'!F6</f>
        <v>Alinta Energy</v>
      </c>
      <c r="C12" s="103" t="str">
        <f>'WA Apr 2021'!G6</f>
        <v>Business</v>
      </c>
      <c r="D12" s="104">
        <f>365*'WA Apr 2021'!H6/100</f>
        <v>233.46727272727273</v>
      </c>
      <c r="E12" s="186">
        <f>IF('WA Apr 2021'!AQ6=3,0.5,IF('WA Apr 2021'!AQ6=2,0.33,0))</f>
        <v>0.5</v>
      </c>
      <c r="F12" s="186">
        <f t="shared" si="2"/>
        <v>0.5</v>
      </c>
      <c r="G12" s="106">
        <f>IF('WA Apr 2021'!K6="",($C$5*E12/'WA Apr 2021'!AQ6*'WA Apr 2021'!W6/100)*'WA Apr 2021'!AQ6,IF($C$5*E12/'WA Apr 2021'!AQ6&gt;='WA Apr 2021'!L6,('WA Apr 2021'!L6*'WA Apr 2021'!W6/100)*'WA Apr 2021'!AQ6,($C$5*E12/'WA Apr 2021'!AQ6*'WA Apr 2021'!W6/100)*'WA Apr 2021'!AQ6))</f>
        <v>1581.8181818181818</v>
      </c>
      <c r="H12" s="106">
        <f>IF(AND('WA Apr 2021'!P6&gt;0,'WA Apr 2021'!O6&gt;0),IF(($C$5*E12/'WA Apr 2021'!AQ6&lt;SUM('WA Apr 2021'!L6:P6)),(0),($C$5*E12/'WA Apr 2021'!AQ6-SUM('WA Apr 2021'!L6:P6))*'WA Apr 2021'!AB6/100)* 'WA Apr 2021'!AQ6,IF(AND('WA Apr 2021'!O6&gt;0,'WA Apr 2021'!P6=""),IF(($C$5*E12/'WA Apr 2021'!AQ6&lt; SUM('WA Apr 2021'!L6:O6)),(0),($C$5*E12/'WA Apr 2021'!AQ6-SUM('WA Apr 2021'!L6:O6))*'WA Apr 2021'!AA6/100)* 'WA Apr 2021'!AQ6,IF(AND('WA Apr 2021'!N6&gt;0,'WA Apr 2021'!O6=""),IF(($C$5*E12/'WA Apr 2021'!AQ6&lt; SUM('WA Apr 2021'!L6:N6)),(0),($C$5*E12/'WA Apr 2021'!AQ6-SUM('WA Apr 2021'!L6:N6))*'WA Apr 2021'!Z6/100)* 'WA Apr 2021'!AQ6,IF(AND('WA Apr 2021'!M6&gt;0,'WA Apr 2021'!N6=""),IF(($C$5*E12/'WA Apr 2021'!AQ6&lt;'WA Apr 2021'!M6+'WA Apr 2021'!L6),(0),(($C$5*E12/'WA Apr 2021'!AQ6-('WA Apr 2021'!M6+'WA Apr 2021'!L6))*'WA Apr 2021'!Y6/100))*'WA Apr 2021'!AQ6,IF(AND('WA Apr 2021'!L6&gt;0,'WA Apr 2021'!M6=""&gt;0),IF(($C$5*E12/'WA Apr 2021'!AQ6&lt;'WA Apr 2021'!L6),(0),($C$5*E12/'WA Apr 2021'!AQ6-'WA Apr 2021'!L6)*'WA Apr 2021'!X6/100)*'WA Apr 2021'!AQ6,0)))))</f>
        <v>0</v>
      </c>
      <c r="I12" s="106">
        <f>IF('WA Apr 2021'!K6="",($C$5*F12/'WA Apr 2021'!AR6*'WA Apr 2021'!AC6/100)*'WA Apr 2021'!AR6,IF($C$5*F12/'WA Apr 2021'!AR6&gt;='WA Apr 2021'!L6,('WA Apr 2021'!L6*'WA Apr 2021'!AC6/100)*'WA Apr 2021'!AR6,($C$5*F12/'WA Apr 2021'!AR6*'WA Apr 2021'!AC6/100)*'WA Apr 2021'!AR6))</f>
        <v>1581.8181818181818</v>
      </c>
      <c r="J12" s="106">
        <f>IF(AND('WA Apr 2021'!P6&gt;0,'WA Apr 2021'!O6&gt;0),IF(($C$5*F12/'WA Apr 2021'!AR6&lt;SUM('WA Apr 2021'!L6:P6)),(0),($C$5*F12/'WA Apr 2021'!AR6-SUM('WA Apr 2021'!L6:P6))*'WA Apr 2021'!AB6/100)* 'WA Apr 2021'!AR6,IF(AND('WA Apr 2021'!O6&gt;0,'WA Apr 2021'!P6=""),IF(($C$5*F12/'WA Apr 2021'!AR6&lt; SUM('WA Apr 2021'!L6:O6)),(0),($C$5*F12/'WA Apr 2021'!AR6-SUM('WA Apr 2021'!L6:O6))*'WA Apr 2021'!AG6/100)* 'WA Apr 2021'!AR6,IF(AND('WA Apr 2021'!N6&gt;0,'WA Apr 2021'!O6=""),IF(($C$5*F12/'WA Apr 2021'!AR6&lt; SUM('WA Apr 2021'!L6:N6)),(0),($C$5*F12/'WA Apr 2021'!AR6-SUM('WA Apr 2021'!L6:N6))*'WA Apr 2021'!AF6/100)* 'WA Apr 2021'!AR6,IF(AND('WA Apr 2021'!M6&gt;0,'WA Apr 2021'!N6=""),IF(($C$5*F12/'WA Apr 2021'!AR6&lt;'WA Apr 2021'!M6+'WA Apr 2021'!L6),(0),(($C$5*F12/'WA Apr 2021'!AR6-('WA Apr 2021'!M6+'WA Apr 2021'!L6))*'WA Apr 2021'!AE6/100))*'WA Apr 2021'!AR6,IF(AND('WA Apr 2021'!L6&gt;0,'WA Apr 2021'!M6=""&gt;0),IF(($C$5*F12/'WA Apr 2021'!AR6&lt;'WA Apr 2021'!L6),(0),($C$5*F12/'WA Apr 2021'!AR6-'WA Apr 2021'!L6)*'WA Apr 2021'!AD6/100)*'WA Apr 2021'!AR6,0)))))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Apr 2021'!AT6</f>
        <v>0</v>
      </c>
      <c r="O12" s="108">
        <f>'WA Apr 2021'!AU6</f>
        <v>0</v>
      </c>
      <c r="P12" s="108">
        <f>'WA Apr 2021'!AV6</f>
        <v>0</v>
      </c>
      <c r="Q12" s="108">
        <f>'WA Apr 2021'!AW6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Apr 2021'!BF6</f>
        <v>0</v>
      </c>
      <c r="Y12" s="137" t="str">
        <f>'WA Apr 2021'!BG6</f>
        <v>n</v>
      </c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</row>
    <row r="13" spans="1:52" x14ac:dyDescent="0.2">
      <c r="A13" s="233"/>
      <c r="B13" s="233"/>
      <c r="C13" s="233"/>
      <c r="D13" s="233"/>
      <c r="E13" s="236"/>
      <c r="F13" s="236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</row>
    <row r="14" spans="1:52" x14ac:dyDescent="0.2">
      <c r="A14" s="233"/>
      <c r="B14" s="233"/>
      <c r="C14" s="233"/>
      <c r="D14" s="233"/>
      <c r="E14" s="236"/>
      <c r="F14" s="236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</row>
    <row r="15" spans="1:52" x14ac:dyDescent="0.2">
      <c r="A15" s="233"/>
      <c r="B15" s="233"/>
      <c r="C15" s="233"/>
      <c r="D15" s="233"/>
      <c r="E15" s="236"/>
      <c r="F15" s="236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</row>
    <row r="16" spans="1:52" x14ac:dyDescent="0.2">
      <c r="A16" s="233"/>
      <c r="B16" s="233"/>
      <c r="C16" s="233"/>
      <c r="D16" s="233"/>
      <c r="E16" s="236"/>
      <c r="F16" s="236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</row>
    <row r="17" spans="1:52" x14ac:dyDescent="0.2">
      <c r="A17" s="233"/>
      <c r="B17" s="233"/>
      <c r="C17" s="233"/>
      <c r="D17" s="233"/>
      <c r="E17" s="236"/>
      <c r="F17" s="236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</row>
    <row r="18" spans="1:52" x14ac:dyDescent="0.2">
      <c r="A18" s="233"/>
      <c r="B18" s="233"/>
      <c r="C18" s="233"/>
      <c r="D18" s="233"/>
      <c r="E18" s="236"/>
      <c r="F18" s="236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</row>
    <row r="19" spans="1:52" x14ac:dyDescent="0.2">
      <c r="A19" s="233"/>
      <c r="B19" s="233"/>
      <c r="C19" s="233"/>
      <c r="D19" s="233"/>
      <c r="E19" s="236"/>
      <c r="F19" s="236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</row>
    <row r="20" spans="1:52" x14ac:dyDescent="0.2">
      <c r="A20" s="233"/>
      <c r="B20" s="233"/>
      <c r="C20" s="233"/>
      <c r="D20" s="233"/>
      <c r="E20" s="236"/>
      <c r="F20" s="236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</row>
    <row r="21" spans="1:52" x14ac:dyDescent="0.2">
      <c r="A21" s="233"/>
      <c r="B21" s="233"/>
      <c r="C21" s="233"/>
      <c r="D21" s="233"/>
      <c r="E21" s="236"/>
      <c r="F21" s="236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</row>
    <row r="22" spans="1:52" x14ac:dyDescent="0.2">
      <c r="A22" s="233"/>
      <c r="B22" s="233"/>
      <c r="C22" s="233"/>
      <c r="D22" s="233"/>
      <c r="E22" s="236"/>
      <c r="F22" s="236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</row>
    <row r="23" spans="1:52" x14ac:dyDescent="0.2">
      <c r="A23" s="233"/>
      <c r="B23" s="233"/>
      <c r="C23" s="233"/>
      <c r="D23" s="233"/>
      <c r="E23" s="236"/>
      <c r="F23" s="236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</row>
    <row r="24" spans="1:52" x14ac:dyDescent="0.2">
      <c r="A24" s="233"/>
      <c r="B24" s="233"/>
      <c r="C24" s="233"/>
      <c r="D24" s="233"/>
      <c r="E24" s="236"/>
      <c r="F24" s="236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</row>
    <row r="25" spans="1:52" x14ac:dyDescent="0.2">
      <c r="A25" s="233"/>
      <c r="B25" s="233"/>
      <c r="C25" s="233"/>
      <c r="D25" s="233"/>
      <c r="E25" s="236"/>
      <c r="F25" s="236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</row>
    <row r="26" spans="1:52" x14ac:dyDescent="0.2">
      <c r="A26" s="233"/>
      <c r="B26" s="233"/>
      <c r="C26" s="233"/>
      <c r="D26" s="233"/>
      <c r="E26" s="236"/>
      <c r="F26" s="236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</row>
    <row r="27" spans="1:52" x14ac:dyDescent="0.2">
      <c r="A27" s="233"/>
      <c r="B27" s="233"/>
      <c r="C27" s="233"/>
      <c r="D27" s="233"/>
      <c r="E27" s="236"/>
      <c r="F27" s="236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</row>
    <row r="28" spans="1:52" x14ac:dyDescent="0.2">
      <c r="A28" s="233"/>
      <c r="B28" s="233"/>
      <c r="C28" s="233"/>
      <c r="D28" s="233"/>
      <c r="E28" s="236"/>
      <c r="F28" s="236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</row>
    <row r="29" spans="1:52" x14ac:dyDescent="0.2">
      <c r="A29" s="233"/>
      <c r="B29" s="233"/>
      <c r="C29" s="233"/>
      <c r="D29" s="233"/>
      <c r="E29" s="236"/>
      <c r="F29" s="236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</row>
    <row r="30" spans="1:52" x14ac:dyDescent="0.2">
      <c r="A30" s="233"/>
      <c r="B30" s="233"/>
      <c r="C30" s="233"/>
      <c r="D30" s="233"/>
      <c r="E30" s="236"/>
      <c r="F30" s="236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</row>
    <row r="31" spans="1:52" x14ac:dyDescent="0.2">
      <c r="A31" s="233"/>
      <c r="B31" s="233"/>
      <c r="C31" s="233"/>
      <c r="D31" s="233"/>
      <c r="E31" s="236"/>
      <c r="F31" s="236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</row>
    <row r="32" spans="1:52" x14ac:dyDescent="0.2">
      <c r="A32" s="233"/>
      <c r="B32" s="233"/>
      <c r="C32" s="233"/>
      <c r="D32" s="233"/>
      <c r="E32" s="236"/>
      <c r="F32" s="236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</row>
    <row r="33" spans="1:52" x14ac:dyDescent="0.2">
      <c r="A33" s="233"/>
      <c r="B33" s="233"/>
      <c r="C33" s="233"/>
      <c r="D33" s="233"/>
      <c r="E33" s="236"/>
      <c r="F33" s="236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</row>
    <row r="34" spans="1:52" x14ac:dyDescent="0.2">
      <c r="A34" s="233"/>
      <c r="B34" s="233"/>
      <c r="C34" s="233"/>
      <c r="D34" s="233"/>
      <c r="E34" s="236"/>
      <c r="F34" s="236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</row>
    <row r="35" spans="1:52" x14ac:dyDescent="0.2">
      <c r="A35" s="233"/>
      <c r="B35" s="233"/>
      <c r="C35" s="233"/>
      <c r="D35" s="233"/>
      <c r="E35" s="236"/>
      <c r="F35" s="236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</row>
    <row r="36" spans="1:52" x14ac:dyDescent="0.2">
      <c r="A36" s="233"/>
      <c r="B36" s="233"/>
      <c r="C36" s="233"/>
      <c r="D36" s="233"/>
      <c r="E36" s="236"/>
      <c r="F36" s="236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</row>
    <row r="37" spans="1:52" x14ac:dyDescent="0.2">
      <c r="A37" s="233"/>
      <c r="B37" s="233"/>
      <c r="C37" s="233"/>
      <c r="D37" s="233"/>
      <c r="E37" s="236"/>
      <c r="F37" s="236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</row>
    <row r="38" spans="1:52" x14ac:dyDescent="0.2">
      <c r="A38" s="233"/>
      <c r="B38" s="233"/>
      <c r="C38" s="233"/>
      <c r="D38" s="233"/>
      <c r="E38" s="236"/>
      <c r="F38" s="236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</row>
    <row r="39" spans="1:52" x14ac:dyDescent="0.2">
      <c r="A39" s="233"/>
      <c r="B39" s="233"/>
      <c r="C39" s="233"/>
      <c r="D39" s="233"/>
      <c r="E39" s="236"/>
      <c r="F39" s="236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</row>
    <row r="40" spans="1:52" x14ac:dyDescent="0.2">
      <c r="A40" s="233"/>
      <c r="B40" s="233"/>
      <c r="C40" s="233"/>
      <c r="D40" s="233"/>
      <c r="E40" s="236"/>
      <c r="F40" s="236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/>
      <c r="AX40" s="231"/>
      <c r="AY40" s="231"/>
      <c r="AZ40" s="231"/>
    </row>
    <row r="41" spans="1:52" x14ac:dyDescent="0.2">
      <c r="A41" s="233"/>
      <c r="B41" s="233"/>
      <c r="C41" s="233"/>
      <c r="D41" s="233"/>
      <c r="E41" s="236"/>
      <c r="F41" s="236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</row>
    <row r="42" spans="1:52" x14ac:dyDescent="0.2">
      <c r="A42" s="233"/>
      <c r="B42" s="233"/>
      <c r="C42" s="233"/>
      <c r="D42" s="233"/>
      <c r="E42" s="236"/>
      <c r="F42" s="236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</row>
    <row r="43" spans="1:52" x14ac:dyDescent="0.2">
      <c r="A43" s="233"/>
      <c r="B43" s="233"/>
      <c r="C43" s="233"/>
      <c r="D43" s="233"/>
      <c r="E43" s="236"/>
      <c r="F43" s="236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</row>
    <row r="44" spans="1:52" x14ac:dyDescent="0.2">
      <c r="A44" s="233"/>
      <c r="B44" s="233"/>
      <c r="C44" s="233"/>
      <c r="D44" s="233"/>
      <c r="E44" s="236"/>
      <c r="F44" s="236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</row>
    <row r="45" spans="1:52" x14ac:dyDescent="0.2">
      <c r="A45" s="233"/>
      <c r="B45" s="233"/>
      <c r="C45" s="233"/>
      <c r="D45" s="233"/>
      <c r="E45" s="236"/>
      <c r="F45" s="236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</row>
    <row r="46" spans="1:52" x14ac:dyDescent="0.2">
      <c r="A46" s="233"/>
      <c r="B46" s="233"/>
      <c r="C46" s="233"/>
      <c r="D46" s="233"/>
      <c r="E46" s="236"/>
      <c r="F46" s="236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</row>
    <row r="47" spans="1:52" x14ac:dyDescent="0.2">
      <c r="A47" s="233"/>
      <c r="B47" s="233"/>
      <c r="C47" s="233"/>
      <c r="D47" s="233"/>
      <c r="E47" s="236"/>
      <c r="F47" s="236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</row>
    <row r="48" spans="1:52" x14ac:dyDescent="0.2">
      <c r="A48" s="233"/>
      <c r="B48" s="233"/>
      <c r="C48" s="233"/>
      <c r="D48" s="233"/>
      <c r="E48" s="236"/>
      <c r="F48" s="236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</row>
    <row r="49" spans="1:52" x14ac:dyDescent="0.2">
      <c r="A49" s="233"/>
      <c r="B49" s="233"/>
      <c r="C49" s="233"/>
      <c r="D49" s="233"/>
      <c r="E49" s="236"/>
      <c r="F49" s="236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</row>
    <row r="50" spans="1:52" x14ac:dyDescent="0.2">
      <c r="A50" s="233"/>
      <c r="B50" s="233"/>
      <c r="C50" s="233"/>
      <c r="D50" s="233"/>
      <c r="E50" s="236"/>
      <c r="F50" s="236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</row>
    <row r="51" spans="1:52" x14ac:dyDescent="0.2">
      <c r="A51" s="233"/>
      <c r="B51" s="233"/>
      <c r="C51" s="233"/>
      <c r="D51" s="233"/>
      <c r="E51" s="236"/>
      <c r="F51" s="236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</row>
    <row r="52" spans="1:52" x14ac:dyDescent="0.2">
      <c r="A52" s="233"/>
      <c r="B52" s="233"/>
      <c r="C52" s="233"/>
      <c r="D52" s="233"/>
      <c r="E52" s="236"/>
      <c r="F52" s="236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</row>
    <row r="53" spans="1:52" x14ac:dyDescent="0.2">
      <c r="A53" s="233"/>
      <c r="B53" s="233"/>
      <c r="C53" s="233"/>
      <c r="D53" s="233"/>
      <c r="E53" s="236"/>
      <c r="F53" s="236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</row>
    <row r="54" spans="1:52" x14ac:dyDescent="0.2">
      <c r="A54" s="233"/>
      <c r="B54" s="233"/>
      <c r="C54" s="233"/>
      <c r="D54" s="233"/>
      <c r="E54" s="236"/>
      <c r="F54" s="236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</row>
    <row r="55" spans="1:52" x14ac:dyDescent="0.2">
      <c r="A55" s="233"/>
      <c r="B55" s="233"/>
      <c r="C55" s="233"/>
      <c r="D55" s="233"/>
      <c r="E55" s="236"/>
      <c r="F55" s="236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</row>
  </sheetData>
  <sheetProtection algorithmName="SHA-512" hashValue="FjLWTxeifBeb0+KFDx5NyjcmkMedKP2aY/L/GmsIBNanlTHQo0nfkJ0H5W6TbTUSDoSfqhdLAmas48qoWSkRFQ==" saltValue="o5knD6f0Wd93s6jGc4DHEw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C5D2-7E1B-F34F-BA87-72E10FE7F74B}">
  <sheetPr codeName="Sheet19">
    <tabColor theme="7" tint="0.59999389629810485"/>
  </sheetPr>
  <dimension ref="A1:BS622"/>
  <sheetViews>
    <sheetView workbookViewId="0">
      <selection activeCell="D11" sqref="D11"/>
    </sheetView>
  </sheetViews>
  <sheetFormatPr baseColWidth="10" defaultRowHeight="15" x14ac:dyDescent="0.2"/>
  <cols>
    <col min="1" max="1" width="14.83203125" style="226" customWidth="1"/>
    <col min="2" max="2" width="20.1640625" style="226" customWidth="1"/>
    <col min="3" max="3" width="15" style="226" customWidth="1"/>
    <col min="4" max="4" width="14.1640625" style="226" customWidth="1"/>
    <col min="5" max="6" width="14.1640625" style="229" hidden="1" customWidth="1"/>
    <col min="7" max="10" width="14.1640625" style="226" customWidth="1"/>
    <col min="11" max="12" width="14.1640625" style="226" hidden="1" customWidth="1"/>
    <col min="13" max="17" width="14.1640625" style="226" customWidth="1"/>
    <col min="18" max="21" width="14.1640625" style="226" hidden="1" customWidth="1"/>
    <col min="22" max="35" width="14.1640625" style="226" customWidth="1"/>
    <col min="36" max="71" width="12.5" style="226" customWidth="1"/>
    <col min="72" max="16384" width="10.83203125" style="226"/>
  </cols>
  <sheetData>
    <row r="1" spans="1:71" x14ac:dyDescent="0.2">
      <c r="A1" s="224" t="s">
        <v>21</v>
      </c>
      <c r="B1" s="224"/>
      <c r="C1" s="224"/>
      <c r="D1" s="224"/>
      <c r="E1" s="225"/>
      <c r="F1" s="225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</row>
    <row r="2" spans="1:71" x14ac:dyDescent="0.2">
      <c r="A2" s="227" t="s">
        <v>80</v>
      </c>
      <c r="B2" s="224"/>
      <c r="C2" s="224"/>
      <c r="D2" s="224"/>
      <c r="E2" s="225"/>
      <c r="F2" s="225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  <c r="AS2" s="224"/>
      <c r="AT2" s="224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</row>
    <row r="3" spans="1:71" ht="16" thickBot="1" x14ac:dyDescent="0.25">
      <c r="A3" s="224"/>
      <c r="B3" s="228"/>
      <c r="C3" s="224"/>
      <c r="D3" s="224"/>
      <c r="E3" s="225"/>
      <c r="F3" s="225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  <c r="BS3" s="224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K5" s="224"/>
      <c r="BL5" s="224"/>
      <c r="BM5" s="224"/>
      <c r="BN5" s="224"/>
      <c r="BO5" s="224"/>
      <c r="BP5" s="224"/>
      <c r="BQ5" s="224"/>
      <c r="BR5" s="224"/>
      <c r="BS5" s="224"/>
    </row>
    <row r="6" spans="1:71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</row>
    <row r="8" spans="1:71" ht="20" customHeight="1" x14ac:dyDescent="0.2">
      <c r="A8" s="280" t="str">
        <f>'WA Oct 2020'!D2</f>
        <v>South West</v>
      </c>
      <c r="B8" s="63" t="str">
        <f>'WA Oct 2020'!F2</f>
        <v>Alinta Energy</v>
      </c>
      <c r="C8" s="119" t="str">
        <f>'WA Oct 2020'!G2</f>
        <v>Business</v>
      </c>
      <c r="D8" s="113">
        <f>365*'WA Oct 2020'!H2/100</f>
        <v>133.65636363636364</v>
      </c>
      <c r="E8" s="183">
        <f>IF('WA Oct 2020'!AQ2=3,0.5,IF('WA Oct 2020'!AQ2=2,0.33,0))</f>
        <v>0.5</v>
      </c>
      <c r="F8" s="183">
        <f>1-E8</f>
        <v>0.5</v>
      </c>
      <c r="G8" s="113">
        <f>IF('WA Oct 2020'!K2="",($C$5*E8/'WA Oct 2020'!AQ2*'WA Oct 2020'!W2/100)*'WA Oct 2020'!AQ2,IF($C$5*E8/'WA Oct 2020'!AQ2&gt;='WA Oct 2020'!L2,('WA Oct 2020'!L2*'WA Oct 2020'!W2/100)*'WA Oct 2020'!AQ2,($C$5*E8/'WA Oct 2020'!AQ2*'WA Oct 2020'!W2/100)*'WA Oct 2020'!AQ2))</f>
        <v>1745.4545454545453</v>
      </c>
      <c r="H8" s="113">
        <f>IF(AND('WA Oct 2020'!P2&gt;0,'WA Oct 2020'!O2&gt;0),IF(($C$5*E8/'WA Oct 2020'!AQ2&lt;SUM('WA Oct 2020'!L2:P2)),(0),($C$5*E8/'WA Oct 2020'!AQ2-SUM('WA Oct 2020'!L2:P2))*'WA Oct 2020'!AB2/100)* 'WA Oct 2020'!AQ2,IF(AND('WA Oct 2020'!O2&gt;0,'WA Oct 2020'!P2=""),IF(($C$5*E8/'WA Oct 2020'!AQ2&lt; SUM('WA Oct 2020'!L2:O2)),(0),($C$5*E8/'WA Oct 2020'!AQ2-SUM('WA Oct 2020'!L2:O2))*'WA Oct 2020'!AA2/100)* 'WA Oct 2020'!AQ2,IF(AND('WA Oct 2020'!N2&gt;0,'WA Oct 2020'!O2=""),IF(($C$5*E8/'WA Oct 2020'!AQ2&lt; SUM('WA Oct 2020'!L2:N2)),(0),($C$5*E8/'WA Oct 2020'!AQ2-SUM('WA Oct 2020'!L2:N2))*'WA Oct 2020'!Z2/100)* 'WA Oct 2020'!AQ2,IF(AND('WA Oct 2020'!M2&gt;0,'WA Oct 2020'!N2=""),IF(($C$5*E8/'WA Oct 2020'!AQ2&lt;'WA Oct 2020'!M2+'WA Oct 2020'!L2),(0),(($C$5*E8/'WA Oct 2020'!AQ2-('WA Oct 2020'!M2+'WA Oct 2020'!L2))*'WA Oct 2020'!Y2/100))*'WA Oct 2020'!AQ2,IF(AND('WA Oct 2020'!L2&gt;0,'WA Oct 2020'!M2=""&gt;0),IF(($C$5*E8/'WA Oct 2020'!AQ2&lt;'WA Oct 2020'!L2),(0),($C$5*E8/'WA Oct 2020'!AQ2-'WA Oct 2020'!L2)*'WA Oct 2020'!X2/100)*'WA Oct 2020'!AQ2,0)))))</f>
        <v>0</v>
      </c>
      <c r="I8" s="113">
        <f>IF('WA Oct 2020'!K2="",($C$5*F8/'WA Oct 2020'!AR2*'WA Oct 2020'!AC2/100)*'WA Oct 2020'!AR2,IF($C$5*F8/'WA Oct 2020'!AR2&gt;='WA Oct 2020'!L2,('WA Oct 2020'!L2*'WA Oct 2020'!AC2/100)*'WA Oct 2020'!AR2,($C$5*F8/'WA Oct 2020'!AR2*'WA Oct 2020'!AC2/100)*'WA Oct 2020'!AR2))</f>
        <v>1745.4545454545453</v>
      </c>
      <c r="J8" s="113">
        <f>IF(AND('WA Oct 2020'!P2&gt;0,'WA Oct 2020'!O2&gt;0),IF(($C$5*F8/'WA Oct 2020'!AR2&lt;SUM('WA Oct 2020'!L2:P2)),(0),($C$5*F8/'WA Oct 2020'!AR2-SUM('WA Oct 2020'!L2:P2))*'WA Oct 2020'!AB2/100)* 'WA Oct 2020'!AR2,IF(AND('WA Oct 2020'!O2&gt;0,'WA Oct 2020'!P2=""),IF(($C$5*F8/'WA Oct 2020'!AR2&lt; SUM('WA Oct 2020'!L2:O2)),(0),($C$5*F8/'WA Oct 2020'!AR2-SUM('WA Oct 2020'!L2:O2))*'WA Oct 2020'!AG2/100)* 'WA Oct 2020'!AR2,IF(AND('WA Oct 2020'!N2&gt;0,'WA Oct 2020'!O2=""),IF(($C$5*F8/'WA Oct 2020'!AR2&lt; SUM('WA Oct 2020'!L2:N2)),(0),($C$5*F8/'WA Oct 2020'!AR2-SUM('WA Oct 2020'!L2:N2))*'WA Oct 2020'!AF2/100)* 'WA Oct 2020'!AR2,IF(AND('WA Oct 2020'!M2&gt;0,'WA Oct 2020'!N2=""),IF(($C$5*F8/'WA Oct 2020'!AR2&lt;'WA Oct 2020'!M2+'WA Oct 2020'!L2),(0),(($C$5*F8/'WA Oct 2020'!AR2-('WA Oct 2020'!M2+'WA Oct 2020'!L2))*'WA Oct 2020'!AE2/100))*'WA Oct 2020'!AR2,IF(AND('WA Oct 2020'!L2&gt;0,'WA Oct 2020'!M2=""&gt;0),IF(($C$5*F8/'WA Oct 2020'!AR2&lt;'WA Oct 2020'!L2),(0),($C$5*F8/'WA Oct 2020'!AR2-'WA Oct 2020'!L2)*'WA Oct 2020'!AD2/100)*'WA Oct 2020'!AR2,0)))))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Oct 2020'!AT2</f>
        <v>0</v>
      </c>
      <c r="O8" s="116">
        <f>'WA Oct 2020'!AU2</f>
        <v>0</v>
      </c>
      <c r="P8" s="116">
        <f>'WA Oct 2020'!AV2</f>
        <v>0</v>
      </c>
      <c r="Q8" s="116">
        <f>'WA Oct 2020'!AW2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Oct 2020'!BF2</f>
        <v>0</v>
      </c>
      <c r="Y8" s="131" t="str">
        <f>'WA Oct 2020'!BG2</f>
        <v>n</v>
      </c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</row>
    <row r="9" spans="1:71" ht="20" customHeight="1" x14ac:dyDescent="0.2">
      <c r="A9" s="281"/>
      <c r="B9" s="63" t="str">
        <f>'WA Oct 2020'!F3</f>
        <v>AGL</v>
      </c>
      <c r="C9" s="119" t="str">
        <f>'WA Oct 2020'!G3</f>
        <v>Business Savers</v>
      </c>
      <c r="D9" s="120">
        <f>365*'WA Oct 2020'!H3/100</f>
        <v>130.88900000000001</v>
      </c>
      <c r="E9" s="184">
        <f>IF('WA Oct 2020'!AQ3=3,0.5,IF('WA Oct 2020'!AQ3=2,0.33,0))</f>
        <v>0.5</v>
      </c>
      <c r="F9" s="184">
        <f t="shared" ref="F9:F12" si="2">1-E9</f>
        <v>0.5</v>
      </c>
      <c r="G9" s="120">
        <f>IF('WA Oct 2020'!K3="",($C$5*E9/'WA Oct 2020'!AQ3*'WA Oct 2020'!W3/100)*'WA Oct 2020'!AQ3,IF($C$5*E9/'WA Oct 2020'!AQ3&gt;='WA Oct 2020'!L3,('WA Oct 2020'!L3*'WA Oct 2020'!W3/100)*'WA Oct 2020'!AQ3,($C$5*E9/'WA Oct 2020'!AQ3*'WA Oct 2020'!W3/100)*'WA Oct 2020'!AQ3))</f>
        <v>1745.4545454545453</v>
      </c>
      <c r="H9" s="120">
        <f>IF(AND('WA Oct 2020'!P3&gt;0,'WA Oct 2020'!O3&gt;0),IF(($C$5*E9/'WA Oct 2020'!AQ3&lt;SUM('WA Oct 2020'!L3:P3)),(0),($C$5*E9/'WA Oct 2020'!AQ3-SUM('WA Oct 2020'!L3:P3))*'WA Oct 2020'!AB3/100)* 'WA Oct 2020'!AQ3,IF(AND('WA Oct 2020'!O3&gt;0,'WA Oct 2020'!P3=""),IF(($C$5*E9/'WA Oct 2020'!AQ3&lt; SUM('WA Oct 2020'!L3:O3)),(0),($C$5*E9/'WA Oct 2020'!AQ3-SUM('WA Oct 2020'!L3:O3))*'WA Oct 2020'!AA3/100)* 'WA Oct 2020'!AQ3,IF(AND('WA Oct 2020'!N3&gt;0,'WA Oct 2020'!O3=""),IF(($C$5*E9/'WA Oct 2020'!AQ3&lt; SUM('WA Oct 2020'!L3:N3)),(0),($C$5*E9/'WA Oct 2020'!AQ3-SUM('WA Oct 2020'!L3:N3))*'WA Oct 2020'!Z3/100)* 'WA Oct 2020'!AQ3,IF(AND('WA Oct 2020'!M3&gt;0,'WA Oct 2020'!N3=""),IF(($C$5*E9/'WA Oct 2020'!AQ3&lt;'WA Oct 2020'!M3+'WA Oct 2020'!L3),(0),(($C$5*E9/'WA Oct 2020'!AQ3-('WA Oct 2020'!M3+'WA Oct 2020'!L3))*'WA Oct 2020'!Y3/100))*'WA Oct 2020'!AQ3,IF(AND('WA Oct 2020'!L3&gt;0,'WA Oct 2020'!M3=""&gt;0),IF(($C$5*E9/'WA Oct 2020'!AQ3&lt;'WA Oct 2020'!L3),(0),($C$5*E9/'WA Oct 2020'!AQ3-'WA Oct 2020'!L3)*'WA Oct 2020'!X3/100)*'WA Oct 2020'!AQ3,0)))))</f>
        <v>0</v>
      </c>
      <c r="I9" s="120">
        <f>IF('WA Oct 2020'!K3="",($C$5*F9/'WA Oct 2020'!AR3*'WA Oct 2020'!AC3/100)*'WA Oct 2020'!AR3,IF($C$5*F9/'WA Oct 2020'!AR3&gt;='WA Oct 2020'!L3,('WA Oct 2020'!L3*'WA Oct 2020'!AC3/100)*'WA Oct 2020'!AR3,($C$5*F9/'WA Oct 2020'!AR3*'WA Oct 2020'!AC3/100)*'WA Oct 2020'!AR3))</f>
        <v>1745.4545454545453</v>
      </c>
      <c r="J9" s="120">
        <f>IF(AND('WA Oct 2020'!P3&gt;0,'WA Oct 2020'!O3&gt;0),IF(($C$5*F9/'WA Oct 2020'!AR3&lt;SUM('WA Oct 2020'!L3:P3)),(0),($C$5*F9/'WA Oct 2020'!AR3-SUM('WA Oct 2020'!L3:P3))*'WA Oct 2020'!AB3/100)* 'WA Oct 2020'!AR3,IF(AND('WA Oct 2020'!O3&gt;0,'WA Oct 2020'!P3=""),IF(($C$5*F9/'WA Oct 2020'!AR3&lt; SUM('WA Oct 2020'!L3:O3)),(0),($C$5*F9/'WA Oct 2020'!AR3-SUM('WA Oct 2020'!L3:O3))*'WA Oct 2020'!AG3/100)* 'WA Oct 2020'!AR3,IF(AND('WA Oct 2020'!N3&gt;0,'WA Oct 2020'!O3=""),IF(($C$5*F9/'WA Oct 2020'!AR3&lt; SUM('WA Oct 2020'!L3:N3)),(0),($C$5*F9/'WA Oct 2020'!AR3-SUM('WA Oct 2020'!L3:N3))*'WA Oct 2020'!AF3/100)* 'WA Oct 2020'!AR3,IF(AND('WA Oct 2020'!M3&gt;0,'WA Oct 2020'!N3=""),IF(($C$5*F9/'WA Oct 2020'!AR3&lt;'WA Oct 2020'!M3+'WA Oct 2020'!L3),(0),(($C$5*F9/'WA Oct 2020'!AR3-('WA Oct 2020'!M3+'WA Oct 2020'!L3))*'WA Oct 2020'!AE3/100))*'WA Oct 2020'!AR3,IF(AND('WA Oct 2020'!L3&gt;0,'WA Oct 2020'!M3=""&gt;0),IF(($C$5*F9/'WA Oct 2020'!AR3&lt;'WA Oct 2020'!L3),(0),($C$5*F9/'WA Oct 2020'!AR3-'WA Oct 2020'!L3)*'WA Oct 2020'!AD3/100)*'WA Oct 2020'!AR3,0)))))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Oct 2020'!AT3</f>
        <v>0</v>
      </c>
      <c r="O9" s="123">
        <f>'WA Oct 2020'!AU3</f>
        <v>45</v>
      </c>
      <c r="P9" s="123">
        <f>'WA Oct 2020'!AV3</f>
        <v>0</v>
      </c>
      <c r="Q9" s="123">
        <f>'WA Oct 2020'!AW3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Oct 2020'!BF3</f>
        <v>0</v>
      </c>
      <c r="Y9" s="133" t="str">
        <f>'WA Oct 2020'!BG3</f>
        <v>n</v>
      </c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4"/>
      <c r="BN9" s="224"/>
      <c r="BO9" s="224"/>
      <c r="BP9" s="224"/>
      <c r="BQ9" s="224"/>
      <c r="BR9" s="224"/>
      <c r="BS9" s="224"/>
    </row>
    <row r="10" spans="1:71" ht="20" customHeight="1" thickBot="1" x14ac:dyDescent="0.25">
      <c r="A10" s="282"/>
      <c r="B10" s="65" t="str">
        <f>'WA Oct 2020'!F4</f>
        <v>Origin</v>
      </c>
      <c r="C10" s="65" t="str">
        <f>'WA Oct 2020'!G4</f>
        <v>Business Flexi</v>
      </c>
      <c r="D10" s="95">
        <f>365*'WA Oct 2020'!H4/100</f>
        <v>63.400500000000001</v>
      </c>
      <c r="E10" s="185">
        <f>IF('WA Oct 2020'!AQ4=3,0.5,IF('WA Oct 2020'!AQ4=2,0.33,0))</f>
        <v>0.5</v>
      </c>
      <c r="F10" s="185">
        <f t="shared" si="2"/>
        <v>0.5</v>
      </c>
      <c r="G10" s="95">
        <f>IF('WA Oct 2020'!K4="",($C$5*E10/'WA Oct 2020'!AQ4*'WA Oct 2020'!W4/100)*'WA Oct 2020'!AQ4,IF($C$5*E10/'WA Oct 2020'!AQ4&gt;='WA Oct 2020'!L4,('WA Oct 2020'!L4*'WA Oct 2020'!W4/100)*'WA Oct 2020'!AQ4,($C$5*E10/'WA Oct 2020'!AQ4*'WA Oct 2020'!W4/100)*'WA Oct 2020'!AQ4))</f>
        <v>1745.0000000000002</v>
      </c>
      <c r="H10" s="95">
        <f>IF(AND('WA Oct 2020'!P4&gt;0,'WA Oct 2020'!O4&gt;0),IF(($C$5*E10/'WA Oct 2020'!AQ4&lt;SUM('WA Oct 2020'!L4:P4)),(0),($C$5*E10/'WA Oct 2020'!AQ4-SUM('WA Oct 2020'!L4:P4))*'WA Oct 2020'!AB4/100)* 'WA Oct 2020'!AQ4,IF(AND('WA Oct 2020'!O4&gt;0,'WA Oct 2020'!P4=""),IF(($C$5*E10/'WA Oct 2020'!AQ4&lt; SUM('WA Oct 2020'!L4:O4)),(0),($C$5*E10/'WA Oct 2020'!AQ4-SUM('WA Oct 2020'!L4:O4))*'WA Oct 2020'!AA4/100)* 'WA Oct 2020'!AQ4,IF(AND('WA Oct 2020'!N4&gt;0,'WA Oct 2020'!O4=""),IF(($C$5*E10/'WA Oct 2020'!AQ4&lt; SUM('WA Oct 2020'!L4:N4)),(0),($C$5*E10/'WA Oct 2020'!AQ4-SUM('WA Oct 2020'!L4:N4))*'WA Oct 2020'!Z4/100)* 'WA Oct 2020'!AQ4,IF(AND('WA Oct 2020'!M4&gt;0,'WA Oct 2020'!N4=""),IF(($C$5*E10/'WA Oct 2020'!AQ4&lt;'WA Oct 2020'!M4+'WA Oct 2020'!L4),(0),(($C$5*E10/'WA Oct 2020'!AQ4-('WA Oct 2020'!M4+'WA Oct 2020'!L4))*'WA Oct 2020'!Y4/100))*'WA Oct 2020'!AQ4,IF(AND('WA Oct 2020'!L4&gt;0,'WA Oct 2020'!M4=""&gt;0),IF(($C$5*E10/'WA Oct 2020'!AQ4&lt;'WA Oct 2020'!L4),(0),($C$5*E10/'WA Oct 2020'!AQ4-'WA Oct 2020'!L4)*'WA Oct 2020'!X4/100)*'WA Oct 2020'!AQ4,0)))))</f>
        <v>0</v>
      </c>
      <c r="I10" s="95">
        <f>IF('WA Oct 2020'!K4="",($C$5*F10/'WA Oct 2020'!AR4*'WA Oct 2020'!AC4/100)*'WA Oct 2020'!AR4,IF($C$5*F10/'WA Oct 2020'!AR4&gt;='WA Oct 2020'!L4,('WA Oct 2020'!L4*'WA Oct 2020'!AC4/100)*'WA Oct 2020'!AR4,($C$5*F10/'WA Oct 2020'!AR4*'WA Oct 2020'!AC4/100)*'WA Oct 2020'!AR4))</f>
        <v>1745.0000000000002</v>
      </c>
      <c r="J10" s="95">
        <f>IF(AND('WA Oct 2020'!P4&gt;0,'WA Oct 2020'!O4&gt;0),IF(($C$5*F10/'WA Oct 2020'!AR4&lt;SUM('WA Oct 2020'!L4:P4)),(0),($C$5*F10/'WA Oct 2020'!AR4-SUM('WA Oct 2020'!L4:P4))*'WA Oct 2020'!AB4/100)* 'WA Oct 2020'!AR4,IF(AND('WA Oct 2020'!O4&gt;0,'WA Oct 2020'!P4=""),IF(($C$5*F10/'WA Oct 2020'!AR4&lt; SUM('WA Oct 2020'!L4:O4)),(0),($C$5*F10/'WA Oct 2020'!AR4-SUM('WA Oct 2020'!L4:O4))*'WA Oct 2020'!AG4/100)* 'WA Oct 2020'!AR4,IF(AND('WA Oct 2020'!N4&gt;0,'WA Oct 2020'!O4=""),IF(($C$5*F10/'WA Oct 2020'!AR4&lt; SUM('WA Oct 2020'!L4:N4)),(0),($C$5*F10/'WA Oct 2020'!AR4-SUM('WA Oct 2020'!L4:N4))*'WA Oct 2020'!AF4/100)* 'WA Oct 2020'!AR4,IF(AND('WA Oct 2020'!M4&gt;0,'WA Oct 2020'!N4=""),IF(($C$5*F10/'WA Oct 2020'!AR4&lt;'WA Oct 2020'!M4+'WA Oct 2020'!L4),(0),(($C$5*F10/'WA Oct 2020'!AR4-('WA Oct 2020'!M4+'WA Oct 2020'!L4))*'WA Oct 2020'!AE4/100))*'WA Oct 2020'!AR4,IF(AND('WA Oct 2020'!L4&gt;0,'WA Oct 2020'!M4=""&gt;0),IF(($C$5*F10/'WA Oct 2020'!AR4&lt;'WA Oct 2020'!L4),(0),($C$5*F10/'WA Oct 2020'!AR4-'WA Oct 2020'!L4)*'WA Oct 2020'!AD4/100)*'WA Oct 2020'!AR4,0)))))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Oct 2020'!AT4</f>
        <v>0</v>
      </c>
      <c r="O10" s="98">
        <f>'WA Oct 2020'!AU4</f>
        <v>30</v>
      </c>
      <c r="P10" s="98">
        <f>'WA Oct 2020'!AV4</f>
        <v>0</v>
      </c>
      <c r="Q10" s="98">
        <f>'WA Oct 2020'!AW4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Oct 2020'!BF4</f>
        <v>0</v>
      </c>
      <c r="Y10" s="135" t="str">
        <f>'WA Oct 2020'!BG4</f>
        <v>n</v>
      </c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4"/>
      <c r="BN10" s="224"/>
      <c r="BO10" s="224"/>
      <c r="BP10" s="224"/>
      <c r="BQ10" s="224"/>
      <c r="BR10" s="224"/>
      <c r="BS10" s="224"/>
    </row>
    <row r="11" spans="1:71" ht="20" customHeight="1" thickTop="1" thickBot="1" x14ac:dyDescent="0.25">
      <c r="A11" s="196" t="str">
        <f>'WA Oct 2020'!D5</f>
        <v>Albany</v>
      </c>
      <c r="B11" s="65" t="str">
        <f>'WA Oct 2020'!F5</f>
        <v>Alinta Energy</v>
      </c>
      <c r="C11" s="65" t="str">
        <f>'WA Oct 2020'!G5</f>
        <v>Business</v>
      </c>
      <c r="D11" s="95">
        <f>365*'WA Oct 2020'!H5/100</f>
        <v>148.98636363636362</v>
      </c>
      <c r="E11" s="185">
        <f>IF('WA Oct 2020'!AQ5=3,0.5,IF('WA Oct 2020'!AQ5=2,0.33,0))</f>
        <v>0.5</v>
      </c>
      <c r="F11" s="185">
        <f t="shared" si="2"/>
        <v>0.5</v>
      </c>
      <c r="G11" s="96">
        <f>IF('WA Oct 2020'!K5="",($C$5*E11/'WA Oct 2020'!AQ5*'WA Oct 2020'!W5/100)*'WA Oct 2020'!AQ5,IF($C$5*E11/'WA Oct 2020'!AQ5&gt;='WA Oct 2020'!L5,('WA Oct 2020'!L5*'WA Oct 2020'!W5/100)*'WA Oct 2020'!AQ5,($C$5*E11/'WA Oct 2020'!AQ5*'WA Oct 2020'!W5/100)*'WA Oct 2020'!AQ5))</f>
        <v>2177.2727272727275</v>
      </c>
      <c r="H11" s="96">
        <f>IF(AND('WA Oct 2020'!P5&gt;0,'WA Oct 2020'!O5&gt;0),IF(($C$5*E11/'WA Oct 2020'!AQ5&lt;SUM('WA Oct 2020'!L5:P5)),(0),($C$5*E11/'WA Oct 2020'!AQ5-SUM('WA Oct 2020'!L5:P5))*'WA Oct 2020'!AB5/100)* 'WA Oct 2020'!AQ5,IF(AND('WA Oct 2020'!O5&gt;0,'WA Oct 2020'!P5=""),IF(($C$5*E11/'WA Oct 2020'!AQ5&lt; SUM('WA Oct 2020'!L5:O5)),(0),($C$5*E11/'WA Oct 2020'!AQ5-SUM('WA Oct 2020'!L5:O5))*'WA Oct 2020'!AA5/100)* 'WA Oct 2020'!AQ5,IF(AND('WA Oct 2020'!N5&gt;0,'WA Oct 2020'!O5=""),IF(($C$5*E11/'WA Oct 2020'!AQ5&lt; SUM('WA Oct 2020'!L5:N5)),(0),($C$5*E11/'WA Oct 2020'!AQ5-SUM('WA Oct 2020'!L5:N5))*'WA Oct 2020'!Z5/100)* 'WA Oct 2020'!AQ5,IF(AND('WA Oct 2020'!M5&gt;0,'WA Oct 2020'!N5=""),IF(($C$5*E11/'WA Oct 2020'!AQ5&lt;'WA Oct 2020'!M5+'WA Oct 2020'!L5),(0),(($C$5*E11/'WA Oct 2020'!AQ5-('WA Oct 2020'!M5+'WA Oct 2020'!L5))*'WA Oct 2020'!Y5/100))*'WA Oct 2020'!AQ5,IF(AND('WA Oct 2020'!L5&gt;0,'WA Oct 2020'!M5=""&gt;0),IF(($C$5*E11/'WA Oct 2020'!AQ5&lt;'WA Oct 2020'!L5),(0),($C$5*E11/'WA Oct 2020'!AQ5-'WA Oct 2020'!L5)*'WA Oct 2020'!X5/100)*'WA Oct 2020'!AQ5,0)))))</f>
        <v>0</v>
      </c>
      <c r="I11" s="96">
        <f>IF('WA Oct 2020'!K5="",($C$5*F11/'WA Oct 2020'!AR5*'WA Oct 2020'!AC5/100)*'WA Oct 2020'!AR5,IF($C$5*F11/'WA Oct 2020'!AR5&gt;='WA Oct 2020'!L5,('WA Oct 2020'!L5*'WA Oct 2020'!AC5/100)*'WA Oct 2020'!AR5,($C$5*F11/'WA Oct 2020'!AR5*'WA Oct 2020'!AC5/100)*'WA Oct 2020'!AR5))</f>
        <v>2177.2727272727275</v>
      </c>
      <c r="J11" s="96">
        <f>IF(AND('WA Oct 2020'!P5&gt;0,'WA Oct 2020'!O5&gt;0),IF(($C$5*F11/'WA Oct 2020'!AR5&lt;SUM('WA Oct 2020'!L5:P5)),(0),($C$5*F11/'WA Oct 2020'!AR5-SUM('WA Oct 2020'!L5:P5))*'WA Oct 2020'!AB5/100)* 'WA Oct 2020'!AR5,IF(AND('WA Oct 2020'!O5&gt;0,'WA Oct 2020'!P5=""),IF(($C$5*F11/'WA Oct 2020'!AR5&lt; SUM('WA Oct 2020'!L5:O5)),(0),($C$5*F11/'WA Oct 2020'!AR5-SUM('WA Oct 2020'!L5:O5))*'WA Oct 2020'!AG5/100)* 'WA Oct 2020'!AR5,IF(AND('WA Oct 2020'!N5&gt;0,'WA Oct 2020'!O5=""),IF(($C$5*F11/'WA Oct 2020'!AR5&lt; SUM('WA Oct 2020'!L5:N5)),(0),($C$5*F11/'WA Oct 2020'!AR5-SUM('WA Oct 2020'!L5:N5))*'WA Oct 2020'!AF5/100)* 'WA Oct 2020'!AR5,IF(AND('WA Oct 2020'!M5&gt;0,'WA Oct 2020'!N5=""),IF(($C$5*F11/'WA Oct 2020'!AR5&lt;'WA Oct 2020'!M5+'WA Oct 2020'!L5),(0),(($C$5*F11/'WA Oct 2020'!AR5-('WA Oct 2020'!M5+'WA Oct 2020'!L5))*'WA Oct 2020'!AE5/100))*'WA Oct 2020'!AR5,IF(AND('WA Oct 2020'!L5&gt;0,'WA Oct 2020'!M5=""&gt;0),IF(($C$5*F11/'WA Oct 2020'!AR5&lt;'WA Oct 2020'!L5),(0),($C$5*F11/'WA Oct 2020'!AR5-'WA Oct 2020'!L5)*'WA Oct 2020'!AD5/100)*'WA Oct 2020'!AR5,0)))))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Oct 2020'!AT5</f>
        <v>0</v>
      </c>
      <c r="O11" s="98">
        <f>'WA Oct 2020'!AU5</f>
        <v>0</v>
      </c>
      <c r="P11" s="98">
        <f>'WA Oct 2020'!AV5</f>
        <v>0</v>
      </c>
      <c r="Q11" s="98">
        <f>'WA Oct 2020'!AW5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Oct 2020'!BF5</f>
        <v>0</v>
      </c>
      <c r="Y11" s="135" t="str">
        <f>'WA Oct 2020'!BG5</f>
        <v>n</v>
      </c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4"/>
      <c r="BN11" s="224"/>
      <c r="BO11" s="224"/>
      <c r="BP11" s="224"/>
      <c r="BQ11" s="224"/>
      <c r="BR11" s="224"/>
      <c r="BS11" s="224"/>
    </row>
    <row r="12" spans="1:71" ht="20" customHeight="1" thickTop="1" thickBot="1" x14ac:dyDescent="0.25">
      <c r="A12" s="197" t="str">
        <f>'WA Oct 2020'!D6</f>
        <v>Kalgoorlie</v>
      </c>
      <c r="B12" s="103" t="str">
        <f>'WA Oct 2020'!F6</f>
        <v>Alinta Energy</v>
      </c>
      <c r="C12" s="103" t="str">
        <f>'WA Oct 2020'!G6</f>
        <v>Business</v>
      </c>
      <c r="D12" s="104">
        <f>365*'WA Oct 2020'!H6/100</f>
        <v>233.46727272727273</v>
      </c>
      <c r="E12" s="186">
        <f>IF('WA Oct 2020'!AQ6=3,0.5,IF('WA Oct 2020'!AQ6=2,0.33,0))</f>
        <v>0.5</v>
      </c>
      <c r="F12" s="186">
        <f t="shared" si="2"/>
        <v>0.5</v>
      </c>
      <c r="G12" s="106">
        <f>IF('WA Oct 2020'!K6="",($C$5*E12/'WA Oct 2020'!AQ6*'WA Oct 2020'!W6/100)*'WA Oct 2020'!AQ6,IF($C$5*E12/'WA Oct 2020'!AQ6&gt;='WA Oct 2020'!L6,('WA Oct 2020'!L6*'WA Oct 2020'!W6/100)*'WA Oct 2020'!AQ6,($C$5*E12/'WA Oct 2020'!AQ6*'WA Oct 2020'!W6/100)*'WA Oct 2020'!AQ6))</f>
        <v>1581.8181818181818</v>
      </c>
      <c r="H12" s="106">
        <f>IF(AND('WA Oct 2020'!P6&gt;0,'WA Oct 2020'!O6&gt;0),IF(($C$5*E12/'WA Oct 2020'!AQ6&lt;SUM('WA Oct 2020'!L6:P6)),(0),($C$5*E12/'WA Oct 2020'!AQ6-SUM('WA Oct 2020'!L6:P6))*'WA Oct 2020'!AB6/100)* 'WA Oct 2020'!AQ6,IF(AND('WA Oct 2020'!O6&gt;0,'WA Oct 2020'!P6=""),IF(($C$5*E12/'WA Oct 2020'!AQ6&lt; SUM('WA Oct 2020'!L6:O6)),(0),($C$5*E12/'WA Oct 2020'!AQ6-SUM('WA Oct 2020'!L6:O6))*'WA Oct 2020'!AA6/100)* 'WA Oct 2020'!AQ6,IF(AND('WA Oct 2020'!N6&gt;0,'WA Oct 2020'!O6=""),IF(($C$5*E12/'WA Oct 2020'!AQ6&lt; SUM('WA Oct 2020'!L6:N6)),(0),($C$5*E12/'WA Oct 2020'!AQ6-SUM('WA Oct 2020'!L6:N6))*'WA Oct 2020'!Z6/100)* 'WA Oct 2020'!AQ6,IF(AND('WA Oct 2020'!M6&gt;0,'WA Oct 2020'!N6=""),IF(($C$5*E12/'WA Oct 2020'!AQ6&lt;'WA Oct 2020'!M6+'WA Oct 2020'!L6),(0),(($C$5*E12/'WA Oct 2020'!AQ6-('WA Oct 2020'!M6+'WA Oct 2020'!L6))*'WA Oct 2020'!Y6/100))*'WA Oct 2020'!AQ6,IF(AND('WA Oct 2020'!L6&gt;0,'WA Oct 2020'!M6=""&gt;0),IF(($C$5*E12/'WA Oct 2020'!AQ6&lt;'WA Oct 2020'!L6),(0),($C$5*E12/'WA Oct 2020'!AQ6-'WA Oct 2020'!L6)*'WA Oct 2020'!X6/100)*'WA Oct 2020'!AQ6,0)))))</f>
        <v>0</v>
      </c>
      <c r="I12" s="106">
        <f>IF('WA Oct 2020'!K6="",($C$5*F12/'WA Oct 2020'!AR6*'WA Oct 2020'!AC6/100)*'WA Oct 2020'!AR6,IF($C$5*F12/'WA Oct 2020'!AR6&gt;='WA Oct 2020'!L6,('WA Oct 2020'!L6*'WA Oct 2020'!AC6/100)*'WA Oct 2020'!AR6,($C$5*F12/'WA Oct 2020'!AR6*'WA Oct 2020'!AC6/100)*'WA Oct 2020'!AR6))</f>
        <v>1581.8181818181818</v>
      </c>
      <c r="J12" s="106">
        <f>IF(AND('WA Oct 2020'!P6&gt;0,'WA Oct 2020'!O6&gt;0),IF(($C$5*F12/'WA Oct 2020'!AR6&lt;SUM('WA Oct 2020'!L6:P6)),(0),($C$5*F12/'WA Oct 2020'!AR6-SUM('WA Oct 2020'!L6:P6))*'WA Oct 2020'!AB6/100)* 'WA Oct 2020'!AR6,IF(AND('WA Oct 2020'!O6&gt;0,'WA Oct 2020'!P6=""),IF(($C$5*F12/'WA Oct 2020'!AR6&lt; SUM('WA Oct 2020'!L6:O6)),(0),($C$5*F12/'WA Oct 2020'!AR6-SUM('WA Oct 2020'!L6:O6))*'WA Oct 2020'!AG6/100)* 'WA Oct 2020'!AR6,IF(AND('WA Oct 2020'!N6&gt;0,'WA Oct 2020'!O6=""),IF(($C$5*F12/'WA Oct 2020'!AR6&lt; SUM('WA Oct 2020'!L6:N6)),(0),($C$5*F12/'WA Oct 2020'!AR6-SUM('WA Oct 2020'!L6:N6))*'WA Oct 2020'!AF6/100)* 'WA Oct 2020'!AR6,IF(AND('WA Oct 2020'!M6&gt;0,'WA Oct 2020'!N6=""),IF(($C$5*F12/'WA Oct 2020'!AR6&lt;'WA Oct 2020'!M6+'WA Oct 2020'!L6),(0),(($C$5*F12/'WA Oct 2020'!AR6-('WA Oct 2020'!M6+'WA Oct 2020'!L6))*'WA Oct 2020'!AE6/100))*'WA Oct 2020'!AR6,IF(AND('WA Oct 2020'!L6&gt;0,'WA Oct 2020'!M6=""&gt;0),IF(($C$5*F12/'WA Oct 2020'!AR6&lt;'WA Oct 2020'!L6),(0),($C$5*F12/'WA Oct 2020'!AR6-'WA Oct 2020'!L6)*'WA Oct 2020'!AD6/100)*'WA Oct 2020'!AR6,0)))))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Oct 2020'!AT6</f>
        <v>0</v>
      </c>
      <c r="O12" s="108">
        <f>'WA Oct 2020'!AU6</f>
        <v>0</v>
      </c>
      <c r="P12" s="108">
        <f>'WA Oct 2020'!AV6</f>
        <v>0</v>
      </c>
      <c r="Q12" s="108">
        <f>'WA Oct 2020'!AW6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Oct 2020'!BF6</f>
        <v>0</v>
      </c>
      <c r="Y12" s="137" t="str">
        <f>'WA Oct 2020'!BG6</f>
        <v>n</v>
      </c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</row>
    <row r="13" spans="1:71" x14ac:dyDescent="0.2"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224"/>
      <c r="BN13" s="224"/>
      <c r="BO13" s="224"/>
      <c r="BP13" s="224"/>
      <c r="BQ13" s="224"/>
      <c r="BR13" s="224"/>
      <c r="BS13" s="224"/>
    </row>
    <row r="14" spans="1:71" x14ac:dyDescent="0.2"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224"/>
      <c r="BN14" s="224"/>
      <c r="BO14" s="224"/>
      <c r="BP14" s="224"/>
      <c r="BQ14" s="224"/>
      <c r="BR14" s="224"/>
      <c r="BS14" s="224"/>
    </row>
    <row r="15" spans="1:71" x14ac:dyDescent="0.2"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</row>
    <row r="16" spans="1:71" x14ac:dyDescent="0.2"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</row>
    <row r="17" spans="26:71" x14ac:dyDescent="0.2"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  <c r="AS17" s="224"/>
      <c r="AT17" s="224"/>
      <c r="AU17" s="224"/>
      <c r="AV17" s="224"/>
      <c r="AW17" s="224"/>
      <c r="AX17" s="224"/>
      <c r="AY17" s="224"/>
      <c r="AZ17" s="224"/>
      <c r="BA17" s="224"/>
      <c r="BB17" s="224"/>
      <c r="BC17" s="224"/>
      <c r="BD17" s="224"/>
      <c r="BE17" s="224"/>
      <c r="BF17" s="224"/>
      <c r="BG17" s="224"/>
      <c r="BH17" s="224"/>
      <c r="BI17" s="224"/>
      <c r="BJ17" s="224"/>
      <c r="BK17" s="224"/>
      <c r="BL17" s="224"/>
      <c r="BM17" s="224"/>
      <c r="BN17" s="224"/>
      <c r="BO17" s="224"/>
      <c r="BP17" s="224"/>
      <c r="BQ17" s="224"/>
      <c r="BR17" s="224"/>
      <c r="BS17" s="224"/>
    </row>
    <row r="18" spans="26:71" x14ac:dyDescent="0.2"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  <c r="BJ18" s="224"/>
      <c r="BK18" s="224"/>
      <c r="BL18" s="224"/>
      <c r="BM18" s="224"/>
      <c r="BN18" s="224"/>
      <c r="BO18" s="224"/>
      <c r="BP18" s="224"/>
      <c r="BQ18" s="224"/>
      <c r="BR18" s="224"/>
      <c r="BS18" s="224"/>
    </row>
    <row r="19" spans="26:71" x14ac:dyDescent="0.2"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</row>
    <row r="20" spans="26:71" x14ac:dyDescent="0.2"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</row>
    <row r="21" spans="26:71" x14ac:dyDescent="0.2"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  <c r="BJ21" s="224"/>
      <c r="BK21" s="224"/>
      <c r="BL21" s="224"/>
      <c r="BM21" s="224"/>
      <c r="BN21" s="224"/>
      <c r="BO21" s="224"/>
      <c r="BP21" s="224"/>
      <c r="BQ21" s="224"/>
      <c r="BR21" s="224"/>
      <c r="BS21" s="224"/>
    </row>
    <row r="22" spans="26:71" x14ac:dyDescent="0.2"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/>
      <c r="AT22" s="224"/>
      <c r="AU22" s="224"/>
      <c r="AV22" s="224"/>
      <c r="AW22" s="224"/>
      <c r="AX22" s="224"/>
      <c r="AY22" s="224"/>
      <c r="AZ22" s="224"/>
      <c r="BA22" s="224"/>
      <c r="BB22" s="224"/>
      <c r="BC22" s="224"/>
      <c r="BD22" s="224"/>
      <c r="BE22" s="224"/>
      <c r="BF22" s="224"/>
      <c r="BG22" s="224"/>
      <c r="BH22" s="224"/>
      <c r="BI22" s="224"/>
      <c r="BJ22" s="224"/>
      <c r="BK22" s="224"/>
      <c r="BL22" s="224"/>
      <c r="BM22" s="224"/>
      <c r="BN22" s="224"/>
      <c r="BO22" s="224"/>
      <c r="BP22" s="224"/>
      <c r="BQ22" s="224"/>
      <c r="BR22" s="224"/>
      <c r="BS22" s="224"/>
    </row>
    <row r="23" spans="26:71" x14ac:dyDescent="0.2"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  <c r="BJ23" s="224"/>
      <c r="BK23" s="224"/>
      <c r="BL23" s="224"/>
      <c r="BM23" s="224"/>
      <c r="BN23" s="224"/>
      <c r="BO23" s="224"/>
      <c r="BP23" s="224"/>
      <c r="BQ23" s="224"/>
      <c r="BR23" s="224"/>
      <c r="BS23" s="224"/>
    </row>
    <row r="24" spans="26:71" x14ac:dyDescent="0.2"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4"/>
      <c r="BN24" s="224"/>
      <c r="BO24" s="224"/>
      <c r="BP24" s="224"/>
      <c r="BQ24" s="224"/>
      <c r="BR24" s="224"/>
      <c r="BS24" s="224"/>
    </row>
    <row r="25" spans="26:71" x14ac:dyDescent="0.2"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  <c r="BR25" s="224"/>
      <c r="BS25" s="224"/>
    </row>
    <row r="26" spans="26:71" x14ac:dyDescent="0.2"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4"/>
      <c r="BN26" s="224"/>
      <c r="BO26" s="224"/>
      <c r="BP26" s="224"/>
      <c r="BQ26" s="224"/>
      <c r="BR26" s="224"/>
      <c r="BS26" s="224"/>
    </row>
    <row r="27" spans="26:71" x14ac:dyDescent="0.2"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4"/>
      <c r="BN27" s="224"/>
      <c r="BO27" s="224"/>
      <c r="BP27" s="224"/>
      <c r="BQ27" s="224"/>
      <c r="BR27" s="224"/>
      <c r="BS27" s="224"/>
    </row>
    <row r="28" spans="26:71" x14ac:dyDescent="0.2"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  <c r="BS28" s="224"/>
    </row>
    <row r="29" spans="26:71" x14ac:dyDescent="0.2"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</row>
    <row r="30" spans="26:71" x14ac:dyDescent="0.2"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</row>
    <row r="31" spans="26:71" x14ac:dyDescent="0.2"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</row>
    <row r="32" spans="26:71" x14ac:dyDescent="0.2"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224"/>
      <c r="BN32" s="224"/>
      <c r="BO32" s="224"/>
      <c r="BP32" s="224"/>
      <c r="BQ32" s="224"/>
      <c r="BR32" s="224"/>
      <c r="BS32" s="224"/>
    </row>
    <row r="33" spans="26:71" x14ac:dyDescent="0.2"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</row>
    <row r="34" spans="26:71" x14ac:dyDescent="0.2"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  <c r="AS34" s="224"/>
      <c r="AT34" s="224"/>
      <c r="AU34" s="224"/>
      <c r="AV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/>
      <c r="BG34" s="224"/>
      <c r="BH34" s="224"/>
      <c r="BI34" s="224"/>
      <c r="BJ34" s="224"/>
      <c r="BK34" s="224"/>
      <c r="BL34" s="224"/>
      <c r="BM34" s="224"/>
      <c r="BN34" s="224"/>
      <c r="BO34" s="224"/>
      <c r="BP34" s="224"/>
      <c r="BQ34" s="224"/>
      <c r="BR34" s="224"/>
      <c r="BS34" s="224"/>
    </row>
    <row r="35" spans="26:71" x14ac:dyDescent="0.2"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  <c r="AS35" s="224"/>
      <c r="AT35" s="224"/>
      <c r="AU35" s="224"/>
      <c r="AV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/>
      <c r="BG35" s="224"/>
      <c r="BH35" s="224"/>
      <c r="BI35" s="224"/>
      <c r="BJ35" s="224"/>
      <c r="BK35" s="224"/>
      <c r="BL35" s="224"/>
      <c r="BM35" s="224"/>
      <c r="BN35" s="224"/>
      <c r="BO35" s="224"/>
      <c r="BP35" s="224"/>
      <c r="BQ35" s="224"/>
      <c r="BR35" s="224"/>
      <c r="BS35" s="224"/>
    </row>
    <row r="36" spans="26:71" x14ac:dyDescent="0.2"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  <c r="AS36" s="224"/>
      <c r="AT36" s="224"/>
      <c r="AU36" s="224"/>
      <c r="AV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/>
      <c r="BG36" s="224"/>
      <c r="BH36" s="224"/>
      <c r="BI36" s="224"/>
      <c r="BJ36" s="224"/>
      <c r="BK36" s="224"/>
      <c r="BL36" s="224"/>
      <c r="BM36" s="224"/>
      <c r="BN36" s="224"/>
      <c r="BO36" s="224"/>
      <c r="BP36" s="224"/>
      <c r="BQ36" s="224"/>
      <c r="BR36" s="224"/>
      <c r="BS36" s="224"/>
    </row>
    <row r="37" spans="26:71" x14ac:dyDescent="0.2"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4"/>
      <c r="BI37" s="224"/>
      <c r="BJ37" s="224"/>
      <c r="BK37" s="224"/>
      <c r="BL37" s="224"/>
      <c r="BM37" s="224"/>
      <c r="BN37" s="224"/>
      <c r="BO37" s="224"/>
      <c r="BP37" s="224"/>
      <c r="BQ37" s="224"/>
      <c r="BR37" s="224"/>
      <c r="BS37" s="224"/>
    </row>
    <row r="38" spans="26:71" x14ac:dyDescent="0.2"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/>
      <c r="BI38" s="224"/>
      <c r="BJ38" s="224"/>
      <c r="BK38" s="224"/>
      <c r="BL38" s="224"/>
      <c r="BM38" s="224"/>
      <c r="BN38" s="224"/>
      <c r="BO38" s="224"/>
      <c r="BP38" s="224"/>
      <c r="BQ38" s="224"/>
      <c r="BR38" s="224"/>
      <c r="BS38" s="224"/>
    </row>
    <row r="39" spans="26:71" x14ac:dyDescent="0.2"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</row>
    <row r="40" spans="26:71" x14ac:dyDescent="0.2"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</row>
    <row r="41" spans="26:71" x14ac:dyDescent="0.2"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  <c r="BA41" s="224"/>
      <c r="BB41" s="224"/>
      <c r="BC41" s="224"/>
      <c r="BD41" s="224"/>
      <c r="BE41" s="224"/>
      <c r="BF41" s="224"/>
      <c r="BG41" s="224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</row>
    <row r="42" spans="26:71" x14ac:dyDescent="0.2"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  <c r="BA42" s="224"/>
      <c r="BB42" s="224"/>
      <c r="BC42" s="224"/>
      <c r="BD42" s="224"/>
      <c r="BE42" s="224"/>
      <c r="BF42" s="224"/>
      <c r="BG42" s="224"/>
      <c r="BH42" s="224"/>
      <c r="BI42" s="224"/>
      <c r="BJ42" s="224"/>
      <c r="BK42" s="224"/>
      <c r="BL42" s="224"/>
      <c r="BM42" s="224"/>
      <c r="BN42" s="224"/>
      <c r="BO42" s="224"/>
      <c r="BP42" s="224"/>
      <c r="BQ42" s="224"/>
      <c r="BR42" s="224"/>
      <c r="BS42" s="224"/>
    </row>
    <row r="43" spans="26:71" x14ac:dyDescent="0.2"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  <c r="AS43" s="224"/>
      <c r="AT43" s="224"/>
      <c r="AU43" s="224"/>
      <c r="AV43" s="224"/>
      <c r="AW43" s="224"/>
      <c r="AX43" s="224"/>
      <c r="AY43" s="224"/>
      <c r="AZ43" s="224"/>
      <c r="BA43" s="224"/>
      <c r="BB43" s="224"/>
      <c r="BC43" s="224"/>
      <c r="BD43" s="224"/>
      <c r="BE43" s="224"/>
      <c r="BF43" s="224"/>
      <c r="BG43" s="224"/>
      <c r="BH43" s="224"/>
      <c r="BI43" s="224"/>
      <c r="BJ43" s="224"/>
      <c r="BK43" s="224"/>
      <c r="BL43" s="224"/>
      <c r="BM43" s="224"/>
      <c r="BN43" s="224"/>
      <c r="BO43" s="224"/>
      <c r="BP43" s="224"/>
      <c r="BQ43" s="224"/>
      <c r="BR43" s="224"/>
      <c r="BS43" s="224"/>
    </row>
    <row r="44" spans="26:71" x14ac:dyDescent="0.2"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  <c r="BA44" s="224"/>
      <c r="BB44" s="224"/>
      <c r="BC44" s="224"/>
      <c r="BD44" s="224"/>
      <c r="BE44" s="224"/>
      <c r="BF44" s="224"/>
      <c r="BG44" s="224"/>
      <c r="BH44" s="224"/>
      <c r="BI44" s="224"/>
      <c r="BJ44" s="224"/>
      <c r="BK44" s="224"/>
      <c r="BL44" s="224"/>
      <c r="BM44" s="224"/>
      <c r="BN44" s="224"/>
      <c r="BO44" s="224"/>
      <c r="BP44" s="224"/>
      <c r="BQ44" s="224"/>
      <c r="BR44" s="224"/>
      <c r="BS44" s="224"/>
    </row>
    <row r="45" spans="26:71" x14ac:dyDescent="0.2"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4"/>
      <c r="BP45" s="224"/>
      <c r="BQ45" s="224"/>
      <c r="BR45" s="224"/>
      <c r="BS45" s="224"/>
    </row>
    <row r="46" spans="26:71" x14ac:dyDescent="0.2"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224"/>
      <c r="BN46" s="224"/>
      <c r="BO46" s="224"/>
      <c r="BP46" s="224"/>
      <c r="BQ46" s="224"/>
      <c r="BR46" s="224"/>
      <c r="BS46" s="224"/>
    </row>
    <row r="47" spans="26:71" x14ac:dyDescent="0.2"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224"/>
      <c r="BM47" s="224"/>
      <c r="BN47" s="224"/>
      <c r="BO47" s="224"/>
      <c r="BP47" s="224"/>
      <c r="BQ47" s="224"/>
      <c r="BR47" s="224"/>
      <c r="BS47" s="224"/>
    </row>
    <row r="48" spans="26:71" x14ac:dyDescent="0.2"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  <c r="AS48" s="224"/>
      <c r="AT48" s="224"/>
      <c r="AU48" s="224"/>
      <c r="AV48" s="224"/>
      <c r="AW48" s="224"/>
      <c r="AX48" s="224"/>
      <c r="AY48" s="224"/>
      <c r="AZ48" s="224"/>
      <c r="BA48" s="224"/>
      <c r="BB48" s="224"/>
      <c r="BC48" s="224"/>
      <c r="BD48" s="224"/>
      <c r="BE48" s="224"/>
      <c r="BF48" s="224"/>
      <c r="BG48" s="224"/>
      <c r="BH48" s="224"/>
      <c r="BI48" s="224"/>
      <c r="BJ48" s="224"/>
      <c r="BK48" s="224"/>
      <c r="BL48" s="224"/>
      <c r="BM48" s="224"/>
      <c r="BN48" s="224"/>
      <c r="BO48" s="224"/>
      <c r="BP48" s="224"/>
      <c r="BQ48" s="224"/>
      <c r="BR48" s="224"/>
      <c r="BS48" s="224"/>
    </row>
    <row r="49" spans="26:71" x14ac:dyDescent="0.2"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  <c r="AS49" s="224"/>
      <c r="AT49" s="224"/>
      <c r="AU49" s="224"/>
      <c r="AV49" s="224"/>
      <c r="AW49" s="224"/>
      <c r="AX49" s="224"/>
      <c r="AY49" s="224"/>
      <c r="AZ49" s="224"/>
      <c r="BA49" s="224"/>
      <c r="BB49" s="224"/>
      <c r="BC49" s="224"/>
      <c r="BD49" s="224"/>
      <c r="BE49" s="224"/>
      <c r="BF49" s="224"/>
      <c r="BG49" s="224"/>
      <c r="BH49" s="224"/>
      <c r="BI49" s="224"/>
      <c r="BJ49" s="224"/>
      <c r="BK49" s="224"/>
      <c r="BL49" s="224"/>
      <c r="BM49" s="224"/>
      <c r="BN49" s="224"/>
      <c r="BO49" s="224"/>
      <c r="BP49" s="224"/>
      <c r="BQ49" s="224"/>
      <c r="BR49" s="224"/>
      <c r="BS49" s="224"/>
    </row>
    <row r="50" spans="26:71" x14ac:dyDescent="0.2"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4"/>
      <c r="BN50" s="224"/>
      <c r="BO50" s="224"/>
      <c r="BP50" s="224"/>
      <c r="BQ50" s="224"/>
      <c r="BR50" s="224"/>
      <c r="BS50" s="224"/>
    </row>
    <row r="51" spans="26:71" x14ac:dyDescent="0.2"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  <c r="AS51" s="224"/>
      <c r="AT51" s="224"/>
      <c r="AU51" s="224"/>
      <c r="AV51" s="224"/>
      <c r="AW51" s="224"/>
      <c r="AX51" s="224"/>
      <c r="AY51" s="224"/>
      <c r="AZ51" s="224"/>
      <c r="BA51" s="224"/>
      <c r="BB51" s="224"/>
      <c r="BC51" s="224"/>
      <c r="BD51" s="224"/>
      <c r="BE51" s="224"/>
      <c r="BF51" s="224"/>
      <c r="BG51" s="224"/>
      <c r="BH51" s="224"/>
      <c r="BI51" s="224"/>
      <c r="BJ51" s="224"/>
      <c r="BK51" s="224"/>
      <c r="BL51" s="224"/>
      <c r="BM51" s="224"/>
      <c r="BN51" s="224"/>
      <c r="BO51" s="224"/>
      <c r="BP51" s="224"/>
      <c r="BQ51" s="224"/>
      <c r="BR51" s="224"/>
      <c r="BS51" s="224"/>
    </row>
    <row r="52" spans="26:71" x14ac:dyDescent="0.2"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</row>
    <row r="53" spans="26:71" x14ac:dyDescent="0.2"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</row>
    <row r="54" spans="26:71" x14ac:dyDescent="0.2"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224"/>
      <c r="BD54" s="224"/>
      <c r="BE54" s="224"/>
      <c r="BF54" s="224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</row>
    <row r="55" spans="26:71" x14ac:dyDescent="0.2"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</row>
    <row r="56" spans="26:71" x14ac:dyDescent="0.2"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  <c r="AS56" s="224"/>
      <c r="AT56" s="224"/>
      <c r="AU56" s="224"/>
      <c r="AV56" s="224"/>
      <c r="AW56" s="224"/>
      <c r="AX56" s="224"/>
      <c r="AY56" s="224"/>
      <c r="AZ56" s="224"/>
      <c r="BA56" s="224"/>
      <c r="BB56" s="224"/>
      <c r="BC56" s="224"/>
      <c r="BD56" s="224"/>
      <c r="BE56" s="224"/>
      <c r="BF56" s="224"/>
      <c r="BG56" s="224"/>
      <c r="BH56" s="224"/>
      <c r="BI56" s="224"/>
      <c r="BJ56" s="224"/>
      <c r="BK56" s="224"/>
      <c r="BL56" s="224"/>
      <c r="BM56" s="224"/>
      <c r="BN56" s="224"/>
      <c r="BO56" s="224"/>
      <c r="BP56" s="224"/>
      <c r="BQ56" s="224"/>
      <c r="BR56" s="224"/>
      <c r="BS56" s="224"/>
    </row>
    <row r="57" spans="26:71" x14ac:dyDescent="0.2"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4"/>
      <c r="BN57" s="224"/>
      <c r="BO57" s="224"/>
      <c r="BP57" s="224"/>
      <c r="BQ57" s="224"/>
      <c r="BR57" s="224"/>
      <c r="BS57" s="224"/>
    </row>
    <row r="58" spans="26:71" x14ac:dyDescent="0.2"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4"/>
      <c r="BN58" s="224"/>
      <c r="BO58" s="224"/>
      <c r="BP58" s="224"/>
      <c r="BQ58" s="224"/>
      <c r="BR58" s="224"/>
      <c r="BS58" s="224"/>
    </row>
    <row r="59" spans="26:71" x14ac:dyDescent="0.2"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24"/>
      <c r="BE59" s="224"/>
      <c r="BF59" s="224"/>
      <c r="BG59" s="224"/>
      <c r="BH59" s="224"/>
      <c r="BI59" s="224"/>
      <c r="BJ59" s="224"/>
      <c r="BK59" s="224"/>
      <c r="BL59" s="224"/>
      <c r="BM59" s="224"/>
      <c r="BN59" s="224"/>
      <c r="BO59" s="224"/>
      <c r="BP59" s="224"/>
      <c r="BQ59" s="224"/>
      <c r="BR59" s="224"/>
      <c r="BS59" s="224"/>
    </row>
    <row r="60" spans="26:71" x14ac:dyDescent="0.2"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4"/>
      <c r="BN60" s="224"/>
      <c r="BO60" s="224"/>
      <c r="BP60" s="224"/>
      <c r="BQ60" s="224"/>
      <c r="BR60" s="224"/>
      <c r="BS60" s="224"/>
    </row>
    <row r="61" spans="26:71" x14ac:dyDescent="0.2"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  <c r="BN61" s="224"/>
      <c r="BO61" s="224"/>
      <c r="BP61" s="224"/>
      <c r="BQ61" s="224"/>
      <c r="BR61" s="224"/>
      <c r="BS61" s="224"/>
    </row>
    <row r="62" spans="26:71" x14ac:dyDescent="0.2"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224"/>
      <c r="BN62" s="224"/>
      <c r="BO62" s="224"/>
      <c r="BP62" s="224"/>
      <c r="BQ62" s="224"/>
      <c r="BR62" s="224"/>
      <c r="BS62" s="224"/>
    </row>
    <row r="63" spans="26:71" x14ac:dyDescent="0.2"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4"/>
      <c r="BP63" s="224"/>
      <c r="BQ63" s="224"/>
      <c r="BR63" s="224"/>
      <c r="BS63" s="224"/>
    </row>
    <row r="64" spans="26:71" x14ac:dyDescent="0.2"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  <c r="BN64" s="224"/>
      <c r="BO64" s="224"/>
      <c r="BP64" s="224"/>
      <c r="BQ64" s="224"/>
      <c r="BR64" s="224"/>
      <c r="BS64" s="224"/>
    </row>
    <row r="65" spans="26:71" x14ac:dyDescent="0.2"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4"/>
      <c r="AL65" s="224"/>
      <c r="AM65" s="224"/>
      <c r="AN65" s="224"/>
      <c r="AO65" s="224"/>
      <c r="AP65" s="224"/>
      <c r="AQ65" s="224"/>
      <c r="AR65" s="224"/>
      <c r="AS65" s="224"/>
      <c r="AT65" s="224"/>
      <c r="AU65" s="224"/>
      <c r="AV65" s="224"/>
      <c r="AW65" s="224"/>
      <c r="AX65" s="224"/>
      <c r="AY65" s="224"/>
      <c r="AZ65" s="224"/>
      <c r="BA65" s="224"/>
      <c r="BB65" s="224"/>
      <c r="BC65" s="224"/>
      <c r="BD65" s="224"/>
      <c r="BE65" s="224"/>
      <c r="BF65" s="224"/>
      <c r="BG65" s="224"/>
      <c r="BH65" s="224"/>
      <c r="BI65" s="224"/>
      <c r="BJ65" s="224"/>
      <c r="BK65" s="224"/>
      <c r="BL65" s="224"/>
      <c r="BM65" s="224"/>
      <c r="BN65" s="224"/>
      <c r="BO65" s="224"/>
      <c r="BP65" s="224"/>
      <c r="BQ65" s="224"/>
      <c r="BR65" s="224"/>
      <c r="BS65" s="224"/>
    </row>
    <row r="66" spans="26:71" x14ac:dyDescent="0.2"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  <c r="BA66" s="224"/>
      <c r="BB66" s="224"/>
      <c r="BC66" s="224"/>
      <c r="BD66" s="224"/>
      <c r="BE66" s="224"/>
      <c r="BF66" s="224"/>
      <c r="BG66" s="224"/>
      <c r="BH66" s="224"/>
      <c r="BI66" s="224"/>
      <c r="BJ66" s="224"/>
      <c r="BK66" s="224"/>
      <c r="BL66" s="224"/>
      <c r="BM66" s="224"/>
      <c r="BN66" s="224"/>
      <c r="BO66" s="224"/>
      <c r="BP66" s="224"/>
      <c r="BQ66" s="224"/>
      <c r="BR66" s="224"/>
      <c r="BS66" s="224"/>
    </row>
    <row r="67" spans="26:71" x14ac:dyDescent="0.2">
      <c r="Z67" s="224"/>
      <c r="AA67" s="224"/>
      <c r="AB67" s="224"/>
      <c r="AC67" s="224"/>
      <c r="AD67" s="224"/>
      <c r="AE67" s="224"/>
      <c r="AF67" s="224"/>
      <c r="AG67" s="224"/>
      <c r="AH67" s="224"/>
      <c r="AI67" s="224"/>
      <c r="AJ67" s="224"/>
      <c r="AK67" s="224"/>
      <c r="AL67" s="224"/>
      <c r="AM67" s="224"/>
      <c r="AN67" s="224"/>
      <c r="AO67" s="224"/>
      <c r="AP67" s="224"/>
      <c r="AQ67" s="224"/>
      <c r="AR67" s="224"/>
      <c r="AS67" s="224"/>
      <c r="AT67" s="224"/>
      <c r="AU67" s="224"/>
      <c r="AV67" s="224"/>
      <c r="AW67" s="224"/>
      <c r="AX67" s="224"/>
      <c r="AY67" s="224"/>
      <c r="AZ67" s="224"/>
      <c r="BA67" s="224"/>
      <c r="BB67" s="224"/>
      <c r="BC67" s="224"/>
      <c r="BD67" s="224"/>
      <c r="BE67" s="224"/>
      <c r="BF67" s="224"/>
      <c r="BG67" s="224"/>
      <c r="BH67" s="224"/>
      <c r="BI67" s="224"/>
      <c r="BJ67" s="224"/>
      <c r="BK67" s="224"/>
      <c r="BL67" s="224"/>
      <c r="BM67" s="224"/>
      <c r="BN67" s="224"/>
      <c r="BO67" s="224"/>
      <c r="BP67" s="224"/>
      <c r="BQ67" s="224"/>
      <c r="BR67" s="224"/>
      <c r="BS67" s="224"/>
    </row>
    <row r="68" spans="26:71" x14ac:dyDescent="0.2"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/>
      <c r="AM68" s="224"/>
      <c r="AN68" s="224"/>
      <c r="AO68" s="224"/>
      <c r="AP68" s="224"/>
      <c r="AQ68" s="224"/>
      <c r="AR68" s="224"/>
      <c r="AS68" s="224"/>
      <c r="AT68" s="224"/>
      <c r="AU68" s="224"/>
      <c r="AV68" s="224"/>
      <c r="AW68" s="224"/>
      <c r="AX68" s="224"/>
      <c r="AY68" s="224"/>
      <c r="AZ68" s="224"/>
      <c r="BA68" s="224"/>
      <c r="BB68" s="224"/>
      <c r="BC68" s="224"/>
      <c r="BD68" s="224"/>
      <c r="BE68" s="224"/>
      <c r="BF68" s="224"/>
      <c r="BG68" s="224"/>
      <c r="BH68" s="224"/>
      <c r="BI68" s="224"/>
      <c r="BJ68" s="224"/>
      <c r="BK68" s="224"/>
      <c r="BL68" s="224"/>
      <c r="BM68" s="224"/>
      <c r="BN68" s="224"/>
      <c r="BO68" s="224"/>
      <c r="BP68" s="224"/>
      <c r="BQ68" s="224"/>
      <c r="BR68" s="224"/>
      <c r="BS68" s="224"/>
    </row>
    <row r="69" spans="26:71" x14ac:dyDescent="0.2"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/>
      <c r="AM69" s="224"/>
      <c r="AN69" s="224"/>
      <c r="AO69" s="224"/>
      <c r="AP69" s="224"/>
      <c r="AQ69" s="224"/>
      <c r="AR69" s="224"/>
      <c r="AS69" s="224"/>
      <c r="AT69" s="224"/>
      <c r="AU69" s="224"/>
      <c r="AV69" s="224"/>
      <c r="AW69" s="224"/>
      <c r="AX69" s="224"/>
      <c r="AY69" s="224"/>
      <c r="AZ69" s="224"/>
      <c r="BA69" s="224"/>
      <c r="BB69" s="224"/>
      <c r="BC69" s="224"/>
      <c r="BD69" s="224"/>
      <c r="BE69" s="224"/>
      <c r="BF69" s="224"/>
      <c r="BG69" s="224"/>
      <c r="BH69" s="224"/>
      <c r="BI69" s="224"/>
      <c r="BJ69" s="224"/>
      <c r="BK69" s="224"/>
      <c r="BL69" s="224"/>
      <c r="BM69" s="224"/>
      <c r="BN69" s="224"/>
      <c r="BO69" s="224"/>
      <c r="BP69" s="224"/>
      <c r="BQ69" s="224"/>
      <c r="BR69" s="224"/>
      <c r="BS69" s="224"/>
    </row>
    <row r="70" spans="26:71" x14ac:dyDescent="0.2">
      <c r="Z70" s="224"/>
      <c r="AA70" s="224"/>
      <c r="AB70" s="224"/>
      <c r="AC70" s="224"/>
      <c r="AD70" s="224"/>
      <c r="AE70" s="224"/>
      <c r="AF70" s="224"/>
      <c r="AG70" s="224"/>
      <c r="AH70" s="224"/>
      <c r="AI70" s="224"/>
      <c r="AJ70" s="224"/>
      <c r="AK70" s="224"/>
      <c r="AL70" s="224"/>
      <c r="AM70" s="224"/>
      <c r="AN70" s="224"/>
      <c r="AO70" s="224"/>
      <c r="AP70" s="224"/>
      <c r="AQ70" s="224"/>
      <c r="AR70" s="224"/>
      <c r="AS70" s="224"/>
      <c r="AT70" s="224"/>
      <c r="AU70" s="224"/>
      <c r="AV70" s="224"/>
      <c r="AW70" s="224"/>
      <c r="AX70" s="224"/>
      <c r="AY70" s="224"/>
      <c r="AZ70" s="224"/>
      <c r="BA70" s="224"/>
      <c r="BB70" s="224"/>
      <c r="BC70" s="224"/>
      <c r="BD70" s="224"/>
      <c r="BE70" s="224"/>
      <c r="BF70" s="224"/>
      <c r="BG70" s="224"/>
      <c r="BH70" s="224"/>
      <c r="BI70" s="224"/>
      <c r="BJ70" s="224"/>
      <c r="BK70" s="224"/>
      <c r="BL70" s="224"/>
      <c r="BM70" s="224"/>
      <c r="BN70" s="224"/>
      <c r="BO70" s="224"/>
      <c r="BP70" s="224"/>
      <c r="BQ70" s="224"/>
      <c r="BR70" s="224"/>
      <c r="BS70" s="224"/>
    </row>
    <row r="71" spans="26:71" x14ac:dyDescent="0.2"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</row>
    <row r="72" spans="26:71" x14ac:dyDescent="0.2"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4"/>
      <c r="AL72" s="224"/>
      <c r="AM72" s="224"/>
      <c r="AN72" s="224"/>
      <c r="AO72" s="224"/>
      <c r="AP72" s="224"/>
      <c r="AQ72" s="224"/>
      <c r="AR72" s="224"/>
      <c r="AS72" s="224"/>
      <c r="AT72" s="224"/>
      <c r="AU72" s="224"/>
      <c r="AV72" s="224"/>
      <c r="AW72" s="224"/>
      <c r="AX72" s="224"/>
      <c r="AY72" s="224"/>
      <c r="AZ72" s="224"/>
      <c r="BA72" s="224"/>
      <c r="BB72" s="224"/>
      <c r="BC72" s="224"/>
      <c r="BD72" s="224"/>
      <c r="BE72" s="224"/>
      <c r="BF72" s="224"/>
      <c r="BG72" s="224"/>
      <c r="BH72" s="224"/>
      <c r="BI72" s="224"/>
      <c r="BJ72" s="224"/>
      <c r="BK72" s="224"/>
      <c r="BL72" s="224"/>
      <c r="BM72" s="224"/>
      <c r="BN72" s="224"/>
      <c r="BO72" s="224"/>
      <c r="BP72" s="224"/>
      <c r="BQ72" s="224"/>
      <c r="BR72" s="224"/>
      <c r="BS72" s="224"/>
    </row>
    <row r="73" spans="26:71" x14ac:dyDescent="0.2"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24"/>
      <c r="AQ73" s="224"/>
      <c r="AR73" s="224"/>
      <c r="AS73" s="224"/>
      <c r="AT73" s="224"/>
      <c r="AU73" s="224"/>
      <c r="AV73" s="224"/>
      <c r="AW73" s="224"/>
      <c r="AX73" s="224"/>
      <c r="AY73" s="224"/>
      <c r="AZ73" s="224"/>
      <c r="BA73" s="224"/>
      <c r="BB73" s="224"/>
      <c r="BC73" s="224"/>
      <c r="BD73" s="224"/>
      <c r="BE73" s="224"/>
      <c r="BF73" s="224"/>
      <c r="BG73" s="224"/>
      <c r="BH73" s="224"/>
      <c r="BI73" s="224"/>
      <c r="BJ73" s="224"/>
      <c r="BK73" s="224"/>
      <c r="BL73" s="224"/>
      <c r="BM73" s="224"/>
      <c r="BN73" s="224"/>
      <c r="BO73" s="224"/>
      <c r="BP73" s="224"/>
      <c r="BQ73" s="224"/>
      <c r="BR73" s="224"/>
      <c r="BS73" s="224"/>
    </row>
    <row r="74" spans="26:71" x14ac:dyDescent="0.2"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224"/>
      <c r="AK74" s="224"/>
      <c r="AL74" s="224"/>
      <c r="AM74" s="224"/>
      <c r="AN74" s="224"/>
      <c r="AO74" s="224"/>
      <c r="AP74" s="224"/>
      <c r="AQ74" s="224"/>
      <c r="AR74" s="224"/>
      <c r="AS74" s="224"/>
      <c r="AT74" s="224"/>
      <c r="AU74" s="224"/>
      <c r="AV74" s="224"/>
      <c r="AW74" s="224"/>
      <c r="AX74" s="224"/>
      <c r="AY74" s="224"/>
      <c r="AZ74" s="224"/>
      <c r="BA74" s="224"/>
      <c r="BB74" s="224"/>
      <c r="BC74" s="224"/>
      <c r="BD74" s="224"/>
      <c r="BE74" s="224"/>
      <c r="BF74" s="224"/>
      <c r="BG74" s="224"/>
      <c r="BH74" s="224"/>
      <c r="BI74" s="224"/>
      <c r="BJ74" s="224"/>
      <c r="BK74" s="224"/>
      <c r="BL74" s="224"/>
      <c r="BM74" s="224"/>
      <c r="BN74" s="224"/>
      <c r="BO74" s="224"/>
      <c r="BP74" s="224"/>
      <c r="BQ74" s="224"/>
      <c r="BR74" s="224"/>
      <c r="BS74" s="224"/>
    </row>
    <row r="75" spans="26:71" x14ac:dyDescent="0.2"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4"/>
      <c r="AL75" s="224"/>
      <c r="AM75" s="224"/>
      <c r="AN75" s="224"/>
      <c r="AO75" s="224"/>
      <c r="AP75" s="224"/>
      <c r="AQ75" s="224"/>
      <c r="AR75" s="224"/>
      <c r="AS75" s="224"/>
      <c r="AT75" s="224"/>
      <c r="AU75" s="224"/>
      <c r="AV75" s="224"/>
      <c r="AW75" s="224"/>
      <c r="AX75" s="224"/>
      <c r="AY75" s="224"/>
      <c r="AZ75" s="224"/>
      <c r="BA75" s="224"/>
      <c r="BB75" s="224"/>
      <c r="BC75" s="224"/>
      <c r="BD75" s="224"/>
      <c r="BE75" s="224"/>
      <c r="BF75" s="224"/>
      <c r="BG75" s="224"/>
      <c r="BH75" s="224"/>
      <c r="BI75" s="224"/>
      <c r="BJ75" s="224"/>
      <c r="BK75" s="224"/>
      <c r="BL75" s="224"/>
      <c r="BM75" s="224"/>
      <c r="BN75" s="224"/>
      <c r="BO75" s="224"/>
      <c r="BP75" s="224"/>
      <c r="BQ75" s="224"/>
      <c r="BR75" s="224"/>
      <c r="BS75" s="224"/>
    </row>
    <row r="76" spans="26:71" x14ac:dyDescent="0.2"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4"/>
      <c r="AL76" s="224"/>
      <c r="AM76" s="224"/>
      <c r="AN76" s="224"/>
      <c r="AO76" s="224"/>
      <c r="AP76" s="224"/>
      <c r="AQ76" s="224"/>
      <c r="AR76" s="224"/>
      <c r="AS76" s="224"/>
      <c r="AT76" s="224"/>
      <c r="AU76" s="224"/>
      <c r="AV76" s="224"/>
      <c r="AW76" s="224"/>
      <c r="AX76" s="224"/>
      <c r="AY76" s="224"/>
      <c r="AZ76" s="224"/>
      <c r="BA76" s="224"/>
      <c r="BB76" s="224"/>
      <c r="BC76" s="224"/>
      <c r="BD76" s="224"/>
      <c r="BE76" s="224"/>
      <c r="BF76" s="224"/>
      <c r="BG76" s="224"/>
      <c r="BH76" s="224"/>
      <c r="BI76" s="224"/>
      <c r="BJ76" s="224"/>
      <c r="BK76" s="224"/>
      <c r="BL76" s="224"/>
      <c r="BM76" s="224"/>
      <c r="BN76" s="224"/>
      <c r="BO76" s="224"/>
      <c r="BP76" s="224"/>
      <c r="BQ76" s="224"/>
      <c r="BR76" s="224"/>
      <c r="BS76" s="224"/>
    </row>
    <row r="77" spans="26:71" x14ac:dyDescent="0.2"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4"/>
      <c r="AL77" s="224"/>
      <c r="AM77" s="224"/>
      <c r="AN77" s="224"/>
      <c r="AO77" s="224"/>
      <c r="AP77" s="224"/>
      <c r="AQ77" s="224"/>
      <c r="AR77" s="224"/>
      <c r="AS77" s="224"/>
      <c r="AT77" s="224"/>
      <c r="AU77" s="224"/>
      <c r="AV77" s="224"/>
      <c r="AW77" s="224"/>
      <c r="AX77" s="224"/>
      <c r="AY77" s="224"/>
      <c r="AZ77" s="224"/>
      <c r="BA77" s="224"/>
      <c r="BB77" s="224"/>
      <c r="BC77" s="224"/>
      <c r="BD77" s="224"/>
      <c r="BE77" s="224"/>
      <c r="BF77" s="224"/>
      <c r="BG77" s="224"/>
      <c r="BH77" s="224"/>
      <c r="BI77" s="224"/>
      <c r="BJ77" s="224"/>
      <c r="BK77" s="224"/>
      <c r="BL77" s="224"/>
      <c r="BM77" s="224"/>
      <c r="BN77" s="224"/>
      <c r="BO77" s="224"/>
      <c r="BP77" s="224"/>
      <c r="BQ77" s="224"/>
      <c r="BR77" s="224"/>
      <c r="BS77" s="224"/>
    </row>
    <row r="78" spans="26:71" x14ac:dyDescent="0.2">
      <c r="Z78" s="224"/>
      <c r="AA78" s="224"/>
      <c r="AB78" s="224"/>
      <c r="AC78" s="224"/>
      <c r="AD78" s="224"/>
      <c r="AE78" s="224"/>
      <c r="AF78" s="224"/>
      <c r="AG78" s="224"/>
      <c r="AH78" s="224"/>
      <c r="AI78" s="224"/>
      <c r="AJ78" s="224"/>
      <c r="AK78" s="224"/>
      <c r="AL78" s="224"/>
      <c r="AM78" s="224"/>
      <c r="AN78" s="224"/>
      <c r="AO78" s="224"/>
      <c r="AP78" s="224"/>
      <c r="AQ78" s="224"/>
      <c r="AR78" s="224"/>
      <c r="AS78" s="224"/>
      <c r="AT78" s="224"/>
      <c r="AU78" s="224"/>
      <c r="AV78" s="224"/>
      <c r="AW78" s="224"/>
      <c r="AX78" s="224"/>
      <c r="AY78" s="224"/>
      <c r="AZ78" s="224"/>
      <c r="BA78" s="224"/>
      <c r="BB78" s="224"/>
      <c r="BC78" s="224"/>
      <c r="BD78" s="224"/>
      <c r="BE78" s="224"/>
      <c r="BF78" s="224"/>
      <c r="BG78" s="224"/>
      <c r="BH78" s="224"/>
      <c r="BI78" s="224"/>
      <c r="BJ78" s="224"/>
      <c r="BK78" s="224"/>
      <c r="BL78" s="224"/>
      <c r="BM78" s="224"/>
      <c r="BN78" s="224"/>
      <c r="BO78" s="224"/>
      <c r="BP78" s="224"/>
      <c r="BQ78" s="224"/>
      <c r="BR78" s="224"/>
      <c r="BS78" s="224"/>
    </row>
    <row r="79" spans="26:71" x14ac:dyDescent="0.2"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</row>
    <row r="80" spans="26:71" x14ac:dyDescent="0.2"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</row>
    <row r="81" spans="26:71" x14ac:dyDescent="0.2">
      <c r="Z81" s="224"/>
      <c r="AA81" s="224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</row>
    <row r="82" spans="26:71" x14ac:dyDescent="0.2">
      <c r="Z82" s="224"/>
      <c r="AA82" s="224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224"/>
    </row>
    <row r="83" spans="26:71" x14ac:dyDescent="0.2"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4"/>
      <c r="BP83" s="224"/>
      <c r="BQ83" s="224"/>
      <c r="BR83" s="224"/>
      <c r="BS83" s="224"/>
    </row>
    <row r="84" spans="26:71" x14ac:dyDescent="0.2">
      <c r="Z84" s="224"/>
      <c r="AA84" s="224"/>
      <c r="AB84" s="224"/>
      <c r="AC84" s="224"/>
      <c r="AD84" s="224"/>
      <c r="AE84" s="224"/>
      <c r="AF84" s="224"/>
      <c r="AG84" s="224"/>
      <c r="AH84" s="224"/>
      <c r="AI84" s="224"/>
      <c r="AJ84" s="224"/>
      <c r="AK84" s="224"/>
      <c r="AL84" s="224"/>
      <c r="AM84" s="224"/>
      <c r="AN84" s="224"/>
      <c r="AO84" s="224"/>
      <c r="AP84" s="224"/>
      <c r="AQ84" s="224"/>
      <c r="AR84" s="224"/>
      <c r="AS84" s="224"/>
      <c r="AT84" s="224"/>
      <c r="AU84" s="224"/>
      <c r="AV84" s="224"/>
      <c r="AW84" s="224"/>
      <c r="AX84" s="224"/>
      <c r="AY84" s="224"/>
      <c r="AZ84" s="224"/>
      <c r="BA84" s="224"/>
      <c r="BB84" s="224"/>
      <c r="BC84" s="224"/>
      <c r="BD84" s="224"/>
      <c r="BE84" s="224"/>
      <c r="BF84" s="224"/>
      <c r="BG84" s="224"/>
      <c r="BH84" s="224"/>
      <c r="BI84" s="224"/>
      <c r="BJ84" s="224"/>
      <c r="BK84" s="224"/>
      <c r="BL84" s="224"/>
      <c r="BM84" s="224"/>
      <c r="BN84" s="224"/>
      <c r="BO84" s="224"/>
      <c r="BP84" s="224"/>
      <c r="BQ84" s="224"/>
      <c r="BR84" s="224"/>
      <c r="BS84" s="224"/>
    </row>
    <row r="85" spans="26:71" x14ac:dyDescent="0.2"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  <c r="BA85" s="224"/>
      <c r="BB85" s="224"/>
      <c r="BC85" s="224"/>
      <c r="BD85" s="224"/>
      <c r="BE85" s="224"/>
      <c r="BF85" s="224"/>
      <c r="BG85" s="224"/>
      <c r="BH85" s="224"/>
      <c r="BI85" s="224"/>
      <c r="BJ85" s="224"/>
      <c r="BK85" s="224"/>
      <c r="BL85" s="224"/>
      <c r="BM85" s="224"/>
      <c r="BN85" s="224"/>
      <c r="BO85" s="224"/>
      <c r="BP85" s="224"/>
      <c r="BQ85" s="224"/>
      <c r="BR85" s="224"/>
      <c r="BS85" s="224"/>
    </row>
    <row r="86" spans="26:71" x14ac:dyDescent="0.2"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224"/>
      <c r="AS86" s="224"/>
      <c r="AT86" s="224"/>
      <c r="AU86" s="224"/>
      <c r="AV86" s="224"/>
      <c r="AW86" s="224"/>
      <c r="AX86" s="224"/>
      <c r="AY86" s="224"/>
      <c r="AZ86" s="224"/>
      <c r="BA86" s="224"/>
      <c r="BB86" s="224"/>
      <c r="BC86" s="224"/>
      <c r="BD86" s="224"/>
      <c r="BE86" s="224"/>
      <c r="BF86" s="224"/>
      <c r="BG86" s="224"/>
      <c r="BH86" s="224"/>
      <c r="BI86" s="224"/>
      <c r="BJ86" s="224"/>
      <c r="BK86" s="224"/>
      <c r="BL86" s="224"/>
      <c r="BM86" s="224"/>
      <c r="BN86" s="224"/>
      <c r="BO86" s="224"/>
      <c r="BP86" s="224"/>
      <c r="BQ86" s="224"/>
      <c r="BR86" s="224"/>
      <c r="BS86" s="224"/>
    </row>
    <row r="87" spans="26:71" x14ac:dyDescent="0.2"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  <c r="BA87" s="224"/>
      <c r="BB87" s="224"/>
      <c r="BC87" s="224"/>
      <c r="BD87" s="224"/>
      <c r="BE87" s="224"/>
      <c r="BF87" s="224"/>
      <c r="BG87" s="224"/>
      <c r="BH87" s="224"/>
      <c r="BI87" s="224"/>
      <c r="BJ87" s="224"/>
      <c r="BK87" s="224"/>
      <c r="BL87" s="224"/>
      <c r="BM87" s="224"/>
      <c r="BN87" s="224"/>
      <c r="BO87" s="224"/>
      <c r="BP87" s="224"/>
      <c r="BQ87" s="224"/>
      <c r="BR87" s="224"/>
      <c r="BS87" s="224"/>
    </row>
    <row r="88" spans="26:71" x14ac:dyDescent="0.2"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4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224"/>
      <c r="AX88" s="224"/>
      <c r="AY88" s="224"/>
      <c r="AZ88" s="224"/>
      <c r="BA88" s="224"/>
      <c r="BB88" s="224"/>
      <c r="BC88" s="224"/>
      <c r="BD88" s="224"/>
      <c r="BE88" s="224"/>
      <c r="BF88" s="224"/>
      <c r="BG88" s="224"/>
      <c r="BH88" s="224"/>
      <c r="BI88" s="224"/>
      <c r="BJ88" s="224"/>
      <c r="BK88" s="224"/>
      <c r="BL88" s="224"/>
      <c r="BM88" s="224"/>
      <c r="BN88" s="224"/>
      <c r="BO88" s="224"/>
      <c r="BP88" s="224"/>
      <c r="BQ88" s="224"/>
      <c r="BR88" s="224"/>
      <c r="BS88" s="224"/>
    </row>
    <row r="89" spans="26:71" x14ac:dyDescent="0.2"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4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224"/>
      <c r="AW89" s="224"/>
      <c r="AX89" s="224"/>
      <c r="AY89" s="224"/>
      <c r="AZ89" s="224"/>
      <c r="BA89" s="224"/>
      <c r="BB89" s="224"/>
      <c r="BC89" s="224"/>
      <c r="BD89" s="224"/>
      <c r="BE89" s="224"/>
      <c r="BF89" s="224"/>
      <c r="BG89" s="224"/>
      <c r="BH89" s="224"/>
      <c r="BI89" s="224"/>
      <c r="BJ89" s="224"/>
      <c r="BK89" s="224"/>
      <c r="BL89" s="224"/>
      <c r="BM89" s="224"/>
      <c r="BN89" s="224"/>
      <c r="BO89" s="224"/>
      <c r="BP89" s="224"/>
      <c r="BQ89" s="224"/>
      <c r="BR89" s="224"/>
      <c r="BS89" s="224"/>
    </row>
    <row r="90" spans="26:71" x14ac:dyDescent="0.2">
      <c r="Z90" s="224"/>
      <c r="AA90" s="224"/>
      <c r="AB90" s="224"/>
      <c r="AC90" s="224"/>
      <c r="AD90" s="224"/>
      <c r="AE90" s="224"/>
      <c r="AF90" s="224"/>
      <c r="AG90" s="224"/>
      <c r="AH90" s="224"/>
      <c r="AI90" s="224"/>
      <c r="AJ90" s="224"/>
      <c r="AK90" s="224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224"/>
      <c r="AX90" s="224"/>
      <c r="AY90" s="224"/>
      <c r="AZ90" s="224"/>
      <c r="BA90" s="224"/>
      <c r="BB90" s="224"/>
      <c r="BC90" s="224"/>
      <c r="BD90" s="224"/>
      <c r="BE90" s="224"/>
      <c r="BF90" s="224"/>
      <c r="BG90" s="224"/>
      <c r="BH90" s="224"/>
      <c r="BI90" s="224"/>
      <c r="BJ90" s="224"/>
      <c r="BK90" s="224"/>
      <c r="BL90" s="224"/>
      <c r="BM90" s="224"/>
      <c r="BN90" s="224"/>
      <c r="BO90" s="224"/>
      <c r="BP90" s="224"/>
      <c r="BQ90" s="224"/>
      <c r="BR90" s="224"/>
      <c r="BS90" s="224"/>
    </row>
    <row r="91" spans="26:71" x14ac:dyDescent="0.2"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  <c r="AK91" s="224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224"/>
      <c r="AX91" s="224"/>
      <c r="AY91" s="224"/>
      <c r="AZ91" s="224"/>
      <c r="BA91" s="224"/>
      <c r="BB91" s="224"/>
      <c r="BC91" s="224"/>
      <c r="BD91" s="224"/>
      <c r="BE91" s="224"/>
      <c r="BF91" s="224"/>
      <c r="BG91" s="224"/>
      <c r="BH91" s="224"/>
      <c r="BI91" s="224"/>
      <c r="BJ91" s="224"/>
      <c r="BK91" s="224"/>
      <c r="BL91" s="224"/>
      <c r="BM91" s="224"/>
      <c r="BN91" s="224"/>
      <c r="BO91" s="224"/>
      <c r="BP91" s="224"/>
      <c r="BQ91" s="224"/>
      <c r="BR91" s="224"/>
      <c r="BS91" s="224"/>
    </row>
    <row r="92" spans="26:71" x14ac:dyDescent="0.2">
      <c r="Z92" s="224"/>
      <c r="AA92" s="224"/>
      <c r="AB92" s="224"/>
      <c r="AC92" s="224"/>
      <c r="AD92" s="224"/>
      <c r="AE92" s="224"/>
      <c r="AF92" s="224"/>
      <c r="AG92" s="224"/>
      <c r="AH92" s="224"/>
      <c r="AI92" s="224"/>
      <c r="AJ92" s="224"/>
      <c r="AK92" s="224"/>
      <c r="AL92" s="224"/>
      <c r="AM92" s="224"/>
      <c r="AN92" s="224"/>
      <c r="AO92" s="224"/>
      <c r="AP92" s="224"/>
      <c r="AQ92" s="224"/>
      <c r="AR92" s="224"/>
      <c r="AS92" s="224"/>
      <c r="AT92" s="224"/>
      <c r="AU92" s="224"/>
      <c r="AV92" s="224"/>
      <c r="AW92" s="224"/>
      <c r="AX92" s="224"/>
      <c r="AY92" s="224"/>
      <c r="AZ92" s="224"/>
      <c r="BA92" s="224"/>
      <c r="BB92" s="224"/>
      <c r="BC92" s="224"/>
      <c r="BD92" s="224"/>
      <c r="BE92" s="224"/>
      <c r="BF92" s="224"/>
      <c r="BG92" s="224"/>
      <c r="BH92" s="224"/>
      <c r="BI92" s="224"/>
      <c r="BJ92" s="224"/>
      <c r="BK92" s="224"/>
      <c r="BL92" s="224"/>
      <c r="BM92" s="224"/>
      <c r="BN92" s="224"/>
      <c r="BO92" s="224"/>
      <c r="BP92" s="224"/>
      <c r="BQ92" s="224"/>
      <c r="BR92" s="224"/>
      <c r="BS92" s="224"/>
    </row>
    <row r="93" spans="26:71" x14ac:dyDescent="0.2">
      <c r="Z93" s="224"/>
      <c r="AA93" s="224"/>
      <c r="AB93" s="224"/>
      <c r="AC93" s="224"/>
      <c r="AD93" s="224"/>
      <c r="AE93" s="224"/>
      <c r="AF93" s="224"/>
      <c r="AG93" s="224"/>
      <c r="AH93" s="224"/>
      <c r="AI93" s="224"/>
      <c r="AJ93" s="224"/>
      <c r="AK93" s="224"/>
      <c r="AL93" s="224"/>
      <c r="AM93" s="224"/>
      <c r="AN93" s="224"/>
      <c r="AO93" s="224"/>
      <c r="AP93" s="224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224"/>
      <c r="BM93" s="224"/>
      <c r="BN93" s="224"/>
      <c r="BO93" s="224"/>
      <c r="BP93" s="224"/>
      <c r="BQ93" s="224"/>
      <c r="BR93" s="224"/>
      <c r="BS93" s="224"/>
    </row>
    <row r="94" spans="26:71" x14ac:dyDescent="0.2"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4"/>
      <c r="BN94" s="224"/>
      <c r="BO94" s="224"/>
      <c r="BP94" s="224"/>
      <c r="BQ94" s="224"/>
      <c r="BR94" s="224"/>
      <c r="BS94" s="224"/>
    </row>
    <row r="95" spans="26:71" x14ac:dyDescent="0.2"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</row>
    <row r="96" spans="26:71" x14ac:dyDescent="0.2"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</row>
    <row r="97" spans="26:71" x14ac:dyDescent="0.2"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4"/>
      <c r="BN97" s="224"/>
      <c r="BO97" s="224"/>
      <c r="BP97" s="224"/>
      <c r="BQ97" s="224"/>
      <c r="BR97" s="224"/>
      <c r="BS97" s="224"/>
    </row>
    <row r="98" spans="26:71" x14ac:dyDescent="0.2"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4"/>
      <c r="BN98" s="224"/>
      <c r="BO98" s="224"/>
      <c r="BP98" s="224"/>
      <c r="BQ98" s="224"/>
      <c r="BR98" s="224"/>
      <c r="BS98" s="224"/>
    </row>
    <row r="99" spans="26:71" x14ac:dyDescent="0.2"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</row>
    <row r="100" spans="26:71" x14ac:dyDescent="0.2"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4"/>
      <c r="BR100" s="224"/>
      <c r="BS100" s="224"/>
    </row>
    <row r="101" spans="26:71" x14ac:dyDescent="0.2"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</row>
    <row r="102" spans="26:71" x14ac:dyDescent="0.2"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</row>
    <row r="103" spans="26:71" x14ac:dyDescent="0.2"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</row>
    <row r="104" spans="26:71" x14ac:dyDescent="0.2"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</row>
    <row r="105" spans="26:71" x14ac:dyDescent="0.2"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4"/>
      <c r="BN105" s="224"/>
      <c r="BO105" s="224"/>
      <c r="BP105" s="224"/>
      <c r="BQ105" s="224"/>
      <c r="BR105" s="224"/>
      <c r="BS105" s="224"/>
    </row>
    <row r="106" spans="26:71" x14ac:dyDescent="0.2"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</row>
    <row r="107" spans="26:71" x14ac:dyDescent="0.2"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</row>
    <row r="108" spans="26:71" x14ac:dyDescent="0.2">
      <c r="Z108" s="224"/>
      <c r="AA108" s="224"/>
      <c r="AB108" s="224"/>
      <c r="AC108" s="224"/>
      <c r="AD108" s="224"/>
      <c r="AE108" s="224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</row>
    <row r="109" spans="26:71" x14ac:dyDescent="0.2"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4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4"/>
      <c r="BP109" s="224"/>
      <c r="BQ109" s="224"/>
      <c r="BR109" s="224"/>
      <c r="BS109" s="224"/>
    </row>
    <row r="110" spans="26:71" x14ac:dyDescent="0.2">
      <c r="Z110" s="224"/>
      <c r="AA110" s="224"/>
      <c r="AB110" s="224"/>
      <c r="AC110" s="224"/>
      <c r="AD110" s="224"/>
      <c r="AE110" s="224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</row>
    <row r="111" spans="26:71" x14ac:dyDescent="0.2">
      <c r="Z111" s="224"/>
      <c r="AA111" s="224"/>
      <c r="AB111" s="224"/>
      <c r="AC111" s="224"/>
      <c r="AD111" s="224"/>
      <c r="AE111" s="224"/>
      <c r="AF111" s="224"/>
      <c r="AG111" s="224"/>
      <c r="AH111" s="224"/>
      <c r="AI111" s="224"/>
      <c r="AJ111" s="224"/>
      <c r="AK111" s="224"/>
      <c r="AL111" s="224"/>
      <c r="AM111" s="224"/>
      <c r="AN111" s="224"/>
      <c r="AO111" s="224"/>
      <c r="AP111" s="224"/>
      <c r="AQ111" s="224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224"/>
      <c r="BL111" s="224"/>
      <c r="BM111" s="224"/>
      <c r="BN111" s="224"/>
      <c r="BO111" s="224"/>
      <c r="BP111" s="224"/>
      <c r="BQ111" s="224"/>
      <c r="BR111" s="224"/>
      <c r="BS111" s="224"/>
    </row>
    <row r="112" spans="26:71" x14ac:dyDescent="0.2">
      <c r="Z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224"/>
      <c r="BL112" s="224"/>
      <c r="BM112" s="224"/>
      <c r="BN112" s="224"/>
      <c r="BO112" s="224"/>
      <c r="BP112" s="224"/>
      <c r="BQ112" s="224"/>
      <c r="BR112" s="224"/>
      <c r="BS112" s="224"/>
    </row>
    <row r="113" spans="26:71" x14ac:dyDescent="0.2"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  <c r="AL113" s="224"/>
      <c r="AM113" s="224"/>
      <c r="AN113" s="224"/>
      <c r="AO113" s="224"/>
      <c r="AP113" s="224"/>
      <c r="AQ113" s="224"/>
      <c r="AR113" s="224"/>
      <c r="AS113" s="224"/>
      <c r="AT113" s="224"/>
      <c r="AU113" s="224"/>
      <c r="AV113" s="224"/>
      <c r="AW113" s="224"/>
      <c r="AX113" s="224"/>
      <c r="AY113" s="224"/>
      <c r="AZ113" s="224"/>
      <c r="BA113" s="224"/>
      <c r="BB113" s="224"/>
      <c r="BC113" s="224"/>
      <c r="BD113" s="224"/>
      <c r="BE113" s="224"/>
      <c r="BF113" s="224"/>
      <c r="BG113" s="224"/>
      <c r="BH113" s="224"/>
      <c r="BI113" s="224"/>
      <c r="BJ113" s="224"/>
      <c r="BK113" s="224"/>
      <c r="BL113" s="224"/>
      <c r="BM113" s="224"/>
      <c r="BN113" s="224"/>
      <c r="BO113" s="224"/>
      <c r="BP113" s="224"/>
      <c r="BQ113" s="224"/>
      <c r="BR113" s="224"/>
      <c r="BS113" s="224"/>
    </row>
    <row r="114" spans="26:71" x14ac:dyDescent="0.2">
      <c r="Z114" s="224"/>
      <c r="AA114" s="224"/>
      <c r="AB114" s="224"/>
      <c r="AC114" s="224"/>
      <c r="AD114" s="224"/>
      <c r="AE114" s="224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</row>
    <row r="115" spans="26:71" x14ac:dyDescent="0.2">
      <c r="Z115" s="224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24"/>
      <c r="AK115" s="224"/>
      <c r="AL115" s="224"/>
      <c r="AM115" s="224"/>
      <c r="AN115" s="224"/>
      <c r="AO115" s="224"/>
      <c r="AP115" s="224"/>
      <c r="AQ115" s="224"/>
      <c r="AR115" s="224"/>
      <c r="AS115" s="224"/>
      <c r="AT115" s="224"/>
      <c r="AU115" s="224"/>
      <c r="AV115" s="224"/>
      <c r="AW115" s="224"/>
      <c r="AX115" s="224"/>
      <c r="AY115" s="224"/>
      <c r="AZ115" s="224"/>
      <c r="BA115" s="224"/>
      <c r="BB115" s="224"/>
      <c r="BC115" s="224"/>
      <c r="BD115" s="224"/>
      <c r="BE115" s="224"/>
      <c r="BF115" s="224"/>
      <c r="BG115" s="224"/>
      <c r="BH115" s="224"/>
      <c r="BI115" s="224"/>
      <c r="BJ115" s="224"/>
      <c r="BK115" s="224"/>
      <c r="BL115" s="224"/>
      <c r="BM115" s="224"/>
      <c r="BN115" s="224"/>
      <c r="BO115" s="224"/>
      <c r="BP115" s="224"/>
      <c r="BQ115" s="224"/>
      <c r="BR115" s="224"/>
      <c r="BS115" s="224"/>
    </row>
    <row r="116" spans="26:71" x14ac:dyDescent="0.2">
      <c r="Z116" s="224"/>
      <c r="AA116" s="224"/>
      <c r="AB116" s="224"/>
      <c r="AC116" s="224"/>
      <c r="AD116" s="224"/>
      <c r="AE116" s="224"/>
      <c r="AF116" s="224"/>
      <c r="AG116" s="224"/>
      <c r="AH116" s="224"/>
      <c r="AI116" s="224"/>
      <c r="AJ116" s="224"/>
      <c r="AK116" s="224"/>
      <c r="AL116" s="224"/>
      <c r="AM116" s="224"/>
      <c r="AN116" s="224"/>
      <c r="AO116" s="224"/>
      <c r="AP116" s="224"/>
      <c r="AQ116" s="224"/>
      <c r="AR116" s="224"/>
      <c r="AS116" s="224"/>
      <c r="AT116" s="224"/>
      <c r="AU116" s="224"/>
      <c r="AV116" s="224"/>
      <c r="AW116" s="224"/>
      <c r="AX116" s="224"/>
      <c r="AY116" s="224"/>
      <c r="AZ116" s="224"/>
      <c r="BA116" s="224"/>
      <c r="BB116" s="224"/>
      <c r="BC116" s="224"/>
      <c r="BD116" s="224"/>
      <c r="BE116" s="224"/>
      <c r="BF116" s="224"/>
      <c r="BG116" s="224"/>
      <c r="BH116" s="224"/>
      <c r="BI116" s="224"/>
      <c r="BJ116" s="224"/>
      <c r="BK116" s="224"/>
      <c r="BL116" s="224"/>
      <c r="BM116" s="224"/>
      <c r="BN116" s="224"/>
      <c r="BO116" s="224"/>
      <c r="BP116" s="224"/>
      <c r="BQ116" s="224"/>
      <c r="BR116" s="224"/>
      <c r="BS116" s="224"/>
    </row>
    <row r="117" spans="26:71" x14ac:dyDescent="0.2">
      <c r="Z117" s="224"/>
      <c r="AA117" s="224"/>
      <c r="AB117" s="224"/>
      <c r="AC117" s="224"/>
      <c r="AD117" s="224"/>
      <c r="AE117" s="224"/>
      <c r="AF117" s="224"/>
      <c r="AG117" s="224"/>
      <c r="AH117" s="224"/>
      <c r="AI117" s="224"/>
      <c r="AJ117" s="224"/>
      <c r="AK117" s="224"/>
      <c r="AL117" s="224"/>
      <c r="AM117" s="224"/>
      <c r="AN117" s="224"/>
      <c r="AO117" s="224"/>
      <c r="AP117" s="224"/>
      <c r="AQ117" s="224"/>
      <c r="AR117" s="224"/>
      <c r="AS117" s="224"/>
      <c r="AT117" s="224"/>
      <c r="AU117" s="224"/>
      <c r="AV117" s="224"/>
      <c r="AW117" s="224"/>
      <c r="AX117" s="224"/>
      <c r="AY117" s="224"/>
      <c r="AZ117" s="224"/>
      <c r="BA117" s="224"/>
      <c r="BB117" s="224"/>
      <c r="BC117" s="224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</row>
    <row r="118" spans="26:71" x14ac:dyDescent="0.2"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4"/>
      <c r="BN118" s="224"/>
      <c r="BO118" s="224"/>
      <c r="BP118" s="224"/>
      <c r="BQ118" s="224"/>
      <c r="BR118" s="224"/>
      <c r="BS118" s="224"/>
    </row>
    <row r="119" spans="26:71" x14ac:dyDescent="0.2"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</row>
    <row r="120" spans="26:71" x14ac:dyDescent="0.2">
      <c r="Z120" s="224"/>
      <c r="AA120" s="224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4"/>
      <c r="BN120" s="224"/>
      <c r="BO120" s="224"/>
      <c r="BP120" s="224"/>
      <c r="BQ120" s="224"/>
      <c r="BR120" s="224"/>
      <c r="BS120" s="224"/>
    </row>
    <row r="121" spans="26:71" x14ac:dyDescent="0.2"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  <c r="AW121" s="224"/>
      <c r="AX121" s="224"/>
      <c r="AY121" s="224"/>
      <c r="AZ121" s="224"/>
      <c r="BA121" s="224"/>
      <c r="BB121" s="224"/>
      <c r="BC121" s="224"/>
      <c r="BD121" s="224"/>
      <c r="BE121" s="224"/>
      <c r="BF121" s="224"/>
      <c r="BG121" s="224"/>
      <c r="BH121" s="224"/>
      <c r="BI121" s="224"/>
      <c r="BJ121" s="224"/>
      <c r="BK121" s="224"/>
      <c r="BL121" s="224"/>
      <c r="BM121" s="224"/>
      <c r="BN121" s="224"/>
      <c r="BO121" s="224"/>
      <c r="BP121" s="224"/>
      <c r="BQ121" s="224"/>
      <c r="BR121" s="224"/>
      <c r="BS121" s="224"/>
    </row>
    <row r="122" spans="26:71" x14ac:dyDescent="0.2"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4"/>
      <c r="BN122" s="224"/>
      <c r="BO122" s="224"/>
      <c r="BP122" s="224"/>
      <c r="BQ122" s="224"/>
      <c r="BR122" s="224"/>
      <c r="BS122" s="224"/>
    </row>
    <row r="123" spans="26:71" x14ac:dyDescent="0.2"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  <c r="BC123" s="224"/>
      <c r="BD123" s="224"/>
      <c r="BE123" s="224"/>
      <c r="BF123" s="224"/>
      <c r="BG123" s="224"/>
      <c r="BH123" s="224"/>
      <c r="BI123" s="224"/>
      <c r="BJ123" s="224"/>
      <c r="BK123" s="224"/>
      <c r="BL123" s="224"/>
      <c r="BM123" s="224"/>
      <c r="BN123" s="224"/>
      <c r="BO123" s="224"/>
      <c r="BP123" s="224"/>
      <c r="BQ123" s="224"/>
      <c r="BR123" s="224"/>
      <c r="BS123" s="224"/>
    </row>
    <row r="124" spans="26:71" x14ac:dyDescent="0.2"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  <c r="AW124" s="224"/>
      <c r="AX124" s="224"/>
      <c r="AY124" s="224"/>
      <c r="AZ124" s="224"/>
      <c r="BA124" s="224"/>
      <c r="BB124" s="224"/>
      <c r="BC124" s="224"/>
      <c r="BD124" s="224"/>
      <c r="BE124" s="224"/>
      <c r="BF124" s="224"/>
      <c r="BG124" s="224"/>
      <c r="BH124" s="224"/>
      <c r="BI124" s="224"/>
      <c r="BJ124" s="224"/>
      <c r="BK124" s="224"/>
      <c r="BL124" s="224"/>
      <c r="BM124" s="224"/>
      <c r="BN124" s="224"/>
      <c r="BO124" s="224"/>
      <c r="BP124" s="224"/>
      <c r="BQ124" s="224"/>
      <c r="BR124" s="224"/>
      <c r="BS124" s="224"/>
    </row>
    <row r="125" spans="26:71" x14ac:dyDescent="0.2">
      <c r="Z125" s="224"/>
      <c r="AA125" s="224"/>
      <c r="AB125" s="224"/>
      <c r="AC125" s="224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24"/>
      <c r="AO125" s="224"/>
      <c r="AP125" s="224"/>
      <c r="AQ125" s="224"/>
      <c r="AR125" s="224"/>
      <c r="AS125" s="224"/>
      <c r="AT125" s="224"/>
      <c r="AU125" s="224"/>
      <c r="AV125" s="224"/>
      <c r="AW125" s="224"/>
      <c r="AX125" s="224"/>
      <c r="AY125" s="224"/>
      <c r="AZ125" s="224"/>
      <c r="BA125" s="224"/>
      <c r="BB125" s="224"/>
      <c r="BC125" s="224"/>
      <c r="BD125" s="224"/>
      <c r="BE125" s="224"/>
      <c r="BF125" s="224"/>
      <c r="BG125" s="224"/>
      <c r="BH125" s="224"/>
      <c r="BI125" s="224"/>
      <c r="BJ125" s="224"/>
      <c r="BK125" s="224"/>
      <c r="BL125" s="224"/>
      <c r="BM125" s="224"/>
      <c r="BN125" s="224"/>
      <c r="BO125" s="224"/>
      <c r="BP125" s="224"/>
      <c r="BQ125" s="224"/>
      <c r="BR125" s="224"/>
      <c r="BS125" s="224"/>
    </row>
    <row r="126" spans="26:71" x14ac:dyDescent="0.2">
      <c r="Z126" s="224"/>
      <c r="AA126" s="224"/>
      <c r="AB126" s="224"/>
      <c r="AC126" s="224"/>
      <c r="AD126" s="224"/>
      <c r="AE126" s="224"/>
      <c r="AF126" s="224"/>
      <c r="AG126" s="224"/>
      <c r="AH126" s="224"/>
      <c r="AI126" s="224"/>
      <c r="AJ126" s="224"/>
      <c r="AK126" s="224"/>
      <c r="AL126" s="224"/>
      <c r="AM126" s="224"/>
      <c r="AN126" s="224"/>
      <c r="AO126" s="224"/>
      <c r="AP126" s="224"/>
      <c r="AQ126" s="224"/>
      <c r="AR126" s="224"/>
      <c r="AS126" s="224"/>
      <c r="AT126" s="224"/>
      <c r="AU126" s="224"/>
      <c r="AV126" s="224"/>
      <c r="AW126" s="224"/>
      <c r="AX126" s="224"/>
      <c r="AY126" s="224"/>
      <c r="AZ126" s="224"/>
      <c r="BA126" s="224"/>
      <c r="BB126" s="224"/>
      <c r="BC126" s="224"/>
      <c r="BD126" s="224"/>
      <c r="BE126" s="224"/>
      <c r="BF126" s="224"/>
      <c r="BG126" s="224"/>
      <c r="BH126" s="224"/>
      <c r="BI126" s="224"/>
      <c r="BJ126" s="224"/>
      <c r="BK126" s="224"/>
      <c r="BL126" s="224"/>
      <c r="BM126" s="224"/>
      <c r="BN126" s="224"/>
      <c r="BO126" s="224"/>
      <c r="BP126" s="224"/>
      <c r="BQ126" s="224"/>
      <c r="BR126" s="224"/>
      <c r="BS126" s="224"/>
    </row>
    <row r="127" spans="26:71" x14ac:dyDescent="0.2">
      <c r="Z127" s="224"/>
      <c r="AA127" s="224"/>
      <c r="AB127" s="224"/>
      <c r="AC127" s="224"/>
      <c r="AD127" s="224"/>
      <c r="AE127" s="224"/>
      <c r="AF127" s="224"/>
      <c r="AG127" s="224"/>
      <c r="AH127" s="224"/>
      <c r="AI127" s="224"/>
      <c r="AJ127" s="224"/>
      <c r="AK127" s="224"/>
      <c r="AL127" s="224"/>
      <c r="AM127" s="224"/>
      <c r="AN127" s="224"/>
      <c r="AO127" s="224"/>
      <c r="AP127" s="224"/>
      <c r="AQ127" s="224"/>
      <c r="AR127" s="224"/>
      <c r="AS127" s="224"/>
      <c r="AT127" s="224"/>
      <c r="AU127" s="224"/>
      <c r="AV127" s="224"/>
      <c r="AW127" s="224"/>
      <c r="AX127" s="224"/>
      <c r="AY127" s="224"/>
      <c r="AZ127" s="224"/>
      <c r="BA127" s="224"/>
      <c r="BB127" s="224"/>
      <c r="BC127" s="224"/>
      <c r="BD127" s="224"/>
      <c r="BE127" s="224"/>
      <c r="BF127" s="224"/>
      <c r="BG127" s="224"/>
      <c r="BH127" s="224"/>
      <c r="BI127" s="224"/>
      <c r="BJ127" s="224"/>
      <c r="BK127" s="224"/>
      <c r="BL127" s="224"/>
      <c r="BM127" s="224"/>
      <c r="BN127" s="224"/>
      <c r="BO127" s="224"/>
      <c r="BP127" s="224"/>
      <c r="BQ127" s="224"/>
      <c r="BR127" s="224"/>
      <c r="BS127" s="224"/>
    </row>
    <row r="128" spans="26:71" x14ac:dyDescent="0.2"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  <c r="AJ128" s="224"/>
      <c r="AK128" s="224"/>
      <c r="AL128" s="224"/>
      <c r="AM128" s="224"/>
      <c r="AN128" s="224"/>
      <c r="AO128" s="224"/>
      <c r="AP128" s="224"/>
      <c r="AQ128" s="224"/>
      <c r="AR128" s="224"/>
      <c r="AS128" s="224"/>
      <c r="AT128" s="224"/>
      <c r="AU128" s="224"/>
      <c r="AV128" s="224"/>
      <c r="AW128" s="224"/>
      <c r="AX128" s="224"/>
      <c r="AY128" s="224"/>
      <c r="AZ128" s="224"/>
      <c r="BA128" s="224"/>
      <c r="BB128" s="224"/>
      <c r="BC128" s="224"/>
      <c r="BD128" s="224"/>
      <c r="BE128" s="224"/>
      <c r="BF128" s="224"/>
      <c r="BG128" s="224"/>
      <c r="BH128" s="224"/>
      <c r="BI128" s="224"/>
      <c r="BJ128" s="224"/>
      <c r="BK128" s="224"/>
      <c r="BL128" s="224"/>
      <c r="BM128" s="224"/>
      <c r="BN128" s="224"/>
      <c r="BO128" s="224"/>
      <c r="BP128" s="224"/>
      <c r="BQ128" s="224"/>
      <c r="BR128" s="224"/>
      <c r="BS128" s="224"/>
    </row>
    <row r="129" spans="26:71" x14ac:dyDescent="0.2"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224"/>
      <c r="AK129" s="224"/>
      <c r="AL129" s="224"/>
      <c r="AM129" s="224"/>
      <c r="AN129" s="224"/>
      <c r="AO129" s="224"/>
      <c r="AP129" s="224"/>
      <c r="AQ129" s="224"/>
      <c r="AR129" s="224"/>
      <c r="AS129" s="224"/>
      <c r="AT129" s="224"/>
      <c r="AU129" s="224"/>
      <c r="AV129" s="224"/>
      <c r="AW129" s="224"/>
      <c r="AX129" s="224"/>
      <c r="AY129" s="224"/>
      <c r="AZ129" s="224"/>
      <c r="BA129" s="224"/>
      <c r="BB129" s="224"/>
      <c r="BC129" s="224"/>
      <c r="BD129" s="224"/>
      <c r="BE129" s="224"/>
      <c r="BF129" s="224"/>
      <c r="BG129" s="224"/>
      <c r="BH129" s="224"/>
      <c r="BI129" s="224"/>
      <c r="BJ129" s="224"/>
      <c r="BK129" s="224"/>
      <c r="BL129" s="224"/>
      <c r="BM129" s="224"/>
      <c r="BN129" s="224"/>
      <c r="BO129" s="224"/>
      <c r="BP129" s="224"/>
      <c r="BQ129" s="224"/>
      <c r="BR129" s="224"/>
      <c r="BS129" s="224"/>
    </row>
    <row r="130" spans="26:71" x14ac:dyDescent="0.2"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</row>
    <row r="131" spans="26:71" x14ac:dyDescent="0.2"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224"/>
      <c r="BP131" s="224"/>
      <c r="BQ131" s="224"/>
      <c r="BR131" s="224"/>
      <c r="BS131" s="224"/>
    </row>
    <row r="132" spans="26:71" x14ac:dyDescent="0.2"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4"/>
      <c r="BN132" s="224"/>
      <c r="BO132" s="224"/>
      <c r="BP132" s="224"/>
      <c r="BQ132" s="224"/>
      <c r="BR132" s="224"/>
      <c r="BS132" s="224"/>
    </row>
    <row r="133" spans="26:71" x14ac:dyDescent="0.2"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4"/>
      <c r="BN133" s="224"/>
      <c r="BO133" s="224"/>
      <c r="BP133" s="224"/>
      <c r="BQ133" s="224"/>
      <c r="BR133" s="224"/>
      <c r="BS133" s="224"/>
    </row>
    <row r="134" spans="26:71" x14ac:dyDescent="0.2"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4"/>
      <c r="BN134" s="224"/>
      <c r="BO134" s="224"/>
      <c r="BP134" s="224"/>
      <c r="BQ134" s="224"/>
      <c r="BR134" s="224"/>
      <c r="BS134" s="224"/>
    </row>
    <row r="135" spans="26:71" x14ac:dyDescent="0.2"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4"/>
      <c r="BN135" s="224"/>
      <c r="BO135" s="224"/>
      <c r="BP135" s="224"/>
      <c r="BQ135" s="224"/>
      <c r="BR135" s="224"/>
      <c r="BS135" s="224"/>
    </row>
    <row r="136" spans="26:71" x14ac:dyDescent="0.2"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4"/>
      <c r="BN136" s="224"/>
      <c r="BO136" s="224"/>
      <c r="BP136" s="224"/>
      <c r="BQ136" s="224"/>
      <c r="BR136" s="224"/>
      <c r="BS136" s="224"/>
    </row>
    <row r="137" spans="26:71" x14ac:dyDescent="0.2"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4"/>
      <c r="BN137" s="224"/>
      <c r="BO137" s="224"/>
      <c r="BP137" s="224"/>
      <c r="BQ137" s="224"/>
      <c r="BR137" s="224"/>
      <c r="BS137" s="224"/>
    </row>
    <row r="138" spans="26:71" x14ac:dyDescent="0.2"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24"/>
      <c r="BN138" s="224"/>
      <c r="BO138" s="224"/>
      <c r="BP138" s="224"/>
      <c r="BQ138" s="224"/>
      <c r="BR138" s="224"/>
      <c r="BS138" s="224"/>
    </row>
    <row r="139" spans="26:71" x14ac:dyDescent="0.2"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24"/>
      <c r="BN139" s="224"/>
      <c r="BO139" s="224"/>
      <c r="BP139" s="224"/>
      <c r="BQ139" s="224"/>
      <c r="BR139" s="224"/>
      <c r="BS139" s="224"/>
    </row>
    <row r="140" spans="26:71" x14ac:dyDescent="0.2"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224"/>
      <c r="BN140" s="224"/>
      <c r="BO140" s="224"/>
      <c r="BP140" s="224"/>
      <c r="BQ140" s="224"/>
      <c r="BR140" s="224"/>
      <c r="BS140" s="224"/>
    </row>
    <row r="141" spans="26:71" x14ac:dyDescent="0.2"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224"/>
      <c r="BN141" s="224"/>
      <c r="BO141" s="224"/>
      <c r="BP141" s="224"/>
      <c r="BQ141" s="224"/>
      <c r="BR141" s="224"/>
      <c r="BS141" s="224"/>
    </row>
    <row r="142" spans="26:71" x14ac:dyDescent="0.2"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224"/>
      <c r="BN142" s="224"/>
      <c r="BO142" s="224"/>
      <c r="BP142" s="224"/>
      <c r="BQ142" s="224"/>
      <c r="BR142" s="224"/>
      <c r="BS142" s="224"/>
    </row>
    <row r="143" spans="26:71" x14ac:dyDescent="0.2">
      <c r="Z143" s="224"/>
      <c r="AA143" s="224"/>
      <c r="AB143" s="224"/>
      <c r="AC143" s="224"/>
      <c r="AD143" s="224"/>
      <c r="AE143" s="224"/>
      <c r="AF143" s="224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224"/>
      <c r="AT143" s="224"/>
      <c r="AU143" s="224"/>
      <c r="AV143" s="224"/>
      <c r="AW143" s="224"/>
      <c r="AX143" s="224"/>
      <c r="AY143" s="224"/>
      <c r="AZ143" s="224"/>
      <c r="BA143" s="224"/>
      <c r="BB143" s="224"/>
      <c r="BC143" s="224"/>
      <c r="BD143" s="224"/>
      <c r="BE143" s="224"/>
      <c r="BF143" s="224"/>
      <c r="BG143" s="224"/>
      <c r="BH143" s="224"/>
      <c r="BI143" s="224"/>
      <c r="BJ143" s="224"/>
      <c r="BK143" s="224"/>
      <c r="BL143" s="224"/>
      <c r="BM143" s="224"/>
      <c r="BN143" s="224"/>
      <c r="BO143" s="224"/>
      <c r="BP143" s="224"/>
      <c r="BQ143" s="224"/>
      <c r="BR143" s="224"/>
      <c r="BS143" s="224"/>
    </row>
    <row r="144" spans="26:71" x14ac:dyDescent="0.2">
      <c r="Z144" s="224"/>
      <c r="AA144" s="224"/>
      <c r="AB144" s="224"/>
      <c r="AC144" s="224"/>
      <c r="AD144" s="224"/>
      <c r="AE144" s="224"/>
      <c r="AF144" s="224"/>
      <c r="AG144" s="224"/>
      <c r="AH144" s="224"/>
      <c r="AI144" s="224"/>
      <c r="AJ144" s="224"/>
      <c r="AK144" s="224"/>
      <c r="AL144" s="224"/>
      <c r="AM144" s="224"/>
      <c r="AN144" s="224"/>
      <c r="AO144" s="224"/>
      <c r="AP144" s="224"/>
      <c r="AQ144" s="224"/>
      <c r="AR144" s="224"/>
      <c r="AS144" s="224"/>
      <c r="AT144" s="224"/>
      <c r="AU144" s="224"/>
      <c r="AV144" s="224"/>
      <c r="AW144" s="224"/>
      <c r="AX144" s="224"/>
      <c r="AY144" s="224"/>
      <c r="AZ144" s="224"/>
      <c r="BA144" s="224"/>
      <c r="BB144" s="224"/>
      <c r="BC144" s="224"/>
      <c r="BD144" s="224"/>
      <c r="BE144" s="224"/>
      <c r="BF144" s="224"/>
      <c r="BG144" s="224"/>
      <c r="BH144" s="224"/>
      <c r="BI144" s="224"/>
      <c r="BJ144" s="224"/>
      <c r="BK144" s="224"/>
      <c r="BL144" s="224"/>
      <c r="BM144" s="224"/>
      <c r="BN144" s="224"/>
      <c r="BO144" s="224"/>
      <c r="BP144" s="224"/>
      <c r="BQ144" s="224"/>
      <c r="BR144" s="224"/>
      <c r="BS144" s="224"/>
    </row>
    <row r="145" spans="26:71" x14ac:dyDescent="0.2">
      <c r="Z145" s="224"/>
      <c r="AA145" s="224"/>
      <c r="AB145" s="224"/>
      <c r="AC145" s="224"/>
      <c r="AD145" s="224"/>
      <c r="AE145" s="224"/>
      <c r="AF145" s="224"/>
      <c r="AG145" s="224"/>
      <c r="AH145" s="224"/>
      <c r="AI145" s="224"/>
      <c r="AJ145" s="224"/>
      <c r="AK145" s="224"/>
      <c r="AL145" s="224"/>
      <c r="AM145" s="224"/>
      <c r="AN145" s="224"/>
      <c r="AO145" s="224"/>
      <c r="AP145" s="224"/>
      <c r="AQ145" s="224"/>
      <c r="AR145" s="224"/>
      <c r="AS145" s="224"/>
      <c r="AT145" s="224"/>
      <c r="AU145" s="224"/>
      <c r="AV145" s="224"/>
      <c r="AW145" s="224"/>
      <c r="AX145" s="224"/>
      <c r="AY145" s="224"/>
      <c r="AZ145" s="224"/>
      <c r="BA145" s="224"/>
      <c r="BB145" s="224"/>
      <c r="BC145" s="224"/>
      <c r="BD145" s="224"/>
      <c r="BE145" s="224"/>
      <c r="BF145" s="224"/>
      <c r="BG145" s="224"/>
      <c r="BH145" s="224"/>
      <c r="BI145" s="224"/>
      <c r="BJ145" s="224"/>
      <c r="BK145" s="224"/>
      <c r="BL145" s="224"/>
      <c r="BM145" s="224"/>
      <c r="BN145" s="224"/>
      <c r="BO145" s="224"/>
      <c r="BP145" s="224"/>
      <c r="BQ145" s="224"/>
      <c r="BR145" s="224"/>
      <c r="BS145" s="224"/>
    </row>
    <row r="146" spans="26:71" x14ac:dyDescent="0.2"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  <c r="BA146" s="224"/>
      <c r="BB146" s="224"/>
      <c r="BC146" s="224"/>
      <c r="BD146" s="224"/>
      <c r="BE146" s="224"/>
      <c r="BF146" s="224"/>
      <c r="BG146" s="224"/>
      <c r="BH146" s="224"/>
      <c r="BI146" s="224"/>
      <c r="BJ146" s="224"/>
      <c r="BK146" s="224"/>
      <c r="BL146" s="224"/>
      <c r="BM146" s="224"/>
      <c r="BN146" s="224"/>
      <c r="BO146" s="224"/>
      <c r="BP146" s="224"/>
      <c r="BQ146" s="224"/>
      <c r="BR146" s="224"/>
      <c r="BS146" s="224"/>
    </row>
    <row r="147" spans="26:71" x14ac:dyDescent="0.2">
      <c r="Z147" s="224"/>
      <c r="AA147" s="224"/>
      <c r="AB147" s="224"/>
      <c r="AC147" s="224"/>
      <c r="AD147" s="224"/>
      <c r="AE147" s="224"/>
      <c r="AF147" s="224"/>
      <c r="AG147" s="224"/>
      <c r="AH147" s="224"/>
      <c r="AI147" s="224"/>
      <c r="AJ147" s="224"/>
      <c r="AK147" s="224"/>
      <c r="AL147" s="224"/>
      <c r="AM147" s="224"/>
      <c r="AN147" s="224"/>
      <c r="AO147" s="224"/>
      <c r="AP147" s="224"/>
      <c r="AQ147" s="224"/>
      <c r="AR147" s="224"/>
      <c r="AS147" s="224"/>
      <c r="AT147" s="224"/>
      <c r="AU147" s="224"/>
      <c r="AV147" s="224"/>
      <c r="AW147" s="224"/>
      <c r="AX147" s="224"/>
      <c r="AY147" s="224"/>
      <c r="AZ147" s="224"/>
      <c r="BA147" s="224"/>
      <c r="BB147" s="224"/>
      <c r="BC147" s="224"/>
      <c r="BD147" s="224"/>
      <c r="BE147" s="224"/>
      <c r="BF147" s="224"/>
      <c r="BG147" s="224"/>
      <c r="BH147" s="224"/>
      <c r="BI147" s="224"/>
      <c r="BJ147" s="224"/>
      <c r="BK147" s="224"/>
      <c r="BL147" s="224"/>
      <c r="BM147" s="224"/>
      <c r="BN147" s="224"/>
      <c r="BO147" s="224"/>
      <c r="BP147" s="224"/>
      <c r="BQ147" s="224"/>
      <c r="BR147" s="224"/>
      <c r="BS147" s="224"/>
    </row>
    <row r="148" spans="26:71" x14ac:dyDescent="0.2"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4"/>
      <c r="BN148" s="224"/>
      <c r="BO148" s="224"/>
      <c r="BP148" s="224"/>
      <c r="BQ148" s="224"/>
      <c r="BR148" s="224"/>
      <c r="BS148" s="224"/>
    </row>
    <row r="149" spans="26:71" x14ac:dyDescent="0.2"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4"/>
      <c r="BN149" s="224"/>
      <c r="BO149" s="224"/>
      <c r="BP149" s="224"/>
      <c r="BQ149" s="224"/>
      <c r="BR149" s="224"/>
      <c r="BS149" s="224"/>
    </row>
    <row r="150" spans="26:71" x14ac:dyDescent="0.2"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4"/>
      <c r="BN150" s="224"/>
      <c r="BO150" s="224"/>
      <c r="BP150" s="224"/>
      <c r="BQ150" s="224"/>
      <c r="BR150" s="224"/>
      <c r="BS150" s="224"/>
    </row>
    <row r="151" spans="26:71" x14ac:dyDescent="0.2"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4"/>
      <c r="BN151" s="224"/>
      <c r="BO151" s="224"/>
      <c r="BP151" s="224"/>
      <c r="BQ151" s="224"/>
      <c r="BR151" s="224"/>
      <c r="BS151" s="224"/>
    </row>
    <row r="152" spans="26:71" x14ac:dyDescent="0.2"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4"/>
      <c r="BN152" s="224"/>
      <c r="BO152" s="224"/>
      <c r="BP152" s="224"/>
      <c r="BQ152" s="224"/>
      <c r="BR152" s="224"/>
      <c r="BS152" s="224"/>
    </row>
    <row r="153" spans="26:71" x14ac:dyDescent="0.2"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24"/>
      <c r="BN153" s="224"/>
      <c r="BO153" s="224"/>
      <c r="BP153" s="224"/>
      <c r="BQ153" s="224"/>
      <c r="BR153" s="224"/>
      <c r="BS153" s="224"/>
    </row>
    <row r="154" spans="26:71" x14ac:dyDescent="0.2"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24"/>
      <c r="BN154" s="224"/>
      <c r="BO154" s="224"/>
      <c r="BP154" s="224"/>
      <c r="BQ154" s="224"/>
      <c r="BR154" s="224"/>
      <c r="BS154" s="224"/>
    </row>
    <row r="155" spans="26:71" x14ac:dyDescent="0.2"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224"/>
      <c r="BN155" s="224"/>
      <c r="BO155" s="224"/>
      <c r="BP155" s="224"/>
      <c r="BQ155" s="224"/>
      <c r="BR155" s="224"/>
      <c r="BS155" s="224"/>
    </row>
    <row r="156" spans="26:71" x14ac:dyDescent="0.2"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224"/>
      <c r="BN156" s="224"/>
      <c r="BO156" s="224"/>
      <c r="BP156" s="224"/>
      <c r="BQ156" s="224"/>
      <c r="BR156" s="224"/>
      <c r="BS156" s="224"/>
    </row>
    <row r="157" spans="26:71" x14ac:dyDescent="0.2"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224"/>
      <c r="BN157" s="224"/>
      <c r="BO157" s="224"/>
      <c r="BP157" s="224"/>
      <c r="BQ157" s="224"/>
      <c r="BR157" s="224"/>
      <c r="BS157" s="224"/>
    </row>
    <row r="158" spans="26:71" x14ac:dyDescent="0.2"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224"/>
      <c r="BN158" s="224"/>
      <c r="BO158" s="224"/>
      <c r="BP158" s="224"/>
      <c r="BQ158" s="224"/>
      <c r="BR158" s="224"/>
      <c r="BS158" s="224"/>
    </row>
    <row r="159" spans="26:71" x14ac:dyDescent="0.2">
      <c r="Z159" s="224"/>
      <c r="AA159" s="224"/>
      <c r="AB159" s="224"/>
      <c r="AC159" s="224"/>
      <c r="AD159" s="224"/>
      <c r="AE159" s="224"/>
      <c r="AF159" s="224"/>
      <c r="AG159" s="224"/>
      <c r="AH159" s="224"/>
      <c r="AI159" s="224"/>
      <c r="AJ159" s="224"/>
      <c r="AK159" s="224"/>
      <c r="AL159" s="224"/>
      <c r="AM159" s="224"/>
      <c r="AN159" s="224"/>
      <c r="AO159" s="224"/>
      <c r="AP159" s="224"/>
      <c r="AQ159" s="224"/>
      <c r="AR159" s="224"/>
      <c r="AS159" s="224"/>
      <c r="AT159" s="224"/>
      <c r="AU159" s="224"/>
      <c r="AV159" s="224"/>
      <c r="AW159" s="224"/>
      <c r="AX159" s="224"/>
      <c r="AY159" s="224"/>
      <c r="AZ159" s="224"/>
      <c r="BA159" s="224"/>
      <c r="BB159" s="224"/>
      <c r="BC159" s="224"/>
      <c r="BD159" s="224"/>
      <c r="BE159" s="224"/>
      <c r="BF159" s="224"/>
      <c r="BG159" s="224"/>
      <c r="BH159" s="224"/>
      <c r="BI159" s="224"/>
      <c r="BJ159" s="224"/>
      <c r="BK159" s="224"/>
      <c r="BL159" s="224"/>
      <c r="BM159" s="224"/>
      <c r="BN159" s="224"/>
      <c r="BO159" s="224"/>
      <c r="BP159" s="224"/>
      <c r="BQ159" s="224"/>
      <c r="BR159" s="224"/>
      <c r="BS159" s="224"/>
    </row>
    <row r="160" spans="26:71" x14ac:dyDescent="0.2">
      <c r="Z160" s="224"/>
      <c r="AA160" s="224"/>
      <c r="AB160" s="224"/>
      <c r="AC160" s="224"/>
      <c r="AD160" s="224"/>
      <c r="AE160" s="224"/>
      <c r="AF160" s="224"/>
      <c r="AG160" s="224"/>
      <c r="AH160" s="224"/>
      <c r="AI160" s="224"/>
      <c r="AJ160" s="224"/>
      <c r="AK160" s="224"/>
      <c r="AL160" s="224"/>
      <c r="AM160" s="224"/>
      <c r="AN160" s="224"/>
      <c r="AO160" s="224"/>
      <c r="AP160" s="224"/>
      <c r="AQ160" s="224"/>
      <c r="AR160" s="224"/>
      <c r="AS160" s="224"/>
      <c r="AT160" s="224"/>
      <c r="AU160" s="224"/>
      <c r="AV160" s="224"/>
      <c r="AW160" s="224"/>
      <c r="AX160" s="224"/>
      <c r="AY160" s="224"/>
      <c r="AZ160" s="224"/>
      <c r="BA160" s="224"/>
      <c r="BB160" s="224"/>
      <c r="BC160" s="224"/>
      <c r="BD160" s="224"/>
      <c r="BE160" s="224"/>
      <c r="BF160" s="224"/>
      <c r="BG160" s="224"/>
      <c r="BH160" s="224"/>
      <c r="BI160" s="224"/>
      <c r="BJ160" s="224"/>
      <c r="BK160" s="224"/>
      <c r="BL160" s="224"/>
      <c r="BM160" s="224"/>
      <c r="BN160" s="224"/>
      <c r="BO160" s="224"/>
      <c r="BP160" s="224"/>
      <c r="BQ160" s="224"/>
      <c r="BR160" s="224"/>
      <c r="BS160" s="224"/>
    </row>
    <row r="161" spans="26:71" x14ac:dyDescent="0.2">
      <c r="Z161" s="224"/>
      <c r="AA161" s="224"/>
      <c r="AB161" s="224"/>
      <c r="AC161" s="224"/>
      <c r="AD161" s="224"/>
      <c r="AE161" s="224"/>
      <c r="AF161" s="224"/>
      <c r="AG161" s="224"/>
      <c r="AH161" s="224"/>
      <c r="AI161" s="224"/>
      <c r="AJ161" s="224"/>
      <c r="AK161" s="224"/>
      <c r="AL161" s="224"/>
      <c r="AM161" s="224"/>
      <c r="AN161" s="224"/>
      <c r="AO161" s="224"/>
      <c r="AP161" s="224"/>
      <c r="AQ161" s="224"/>
      <c r="AR161" s="224"/>
      <c r="AS161" s="224"/>
      <c r="AT161" s="224"/>
      <c r="AU161" s="224"/>
      <c r="AV161" s="224"/>
      <c r="AW161" s="224"/>
      <c r="AX161" s="224"/>
      <c r="AY161" s="224"/>
      <c r="AZ161" s="224"/>
      <c r="BA161" s="224"/>
      <c r="BB161" s="224"/>
      <c r="BC161" s="224"/>
      <c r="BD161" s="224"/>
      <c r="BE161" s="224"/>
      <c r="BF161" s="224"/>
      <c r="BG161" s="224"/>
      <c r="BH161" s="224"/>
      <c r="BI161" s="224"/>
      <c r="BJ161" s="224"/>
      <c r="BK161" s="224"/>
      <c r="BL161" s="224"/>
      <c r="BM161" s="224"/>
      <c r="BN161" s="224"/>
      <c r="BO161" s="224"/>
      <c r="BP161" s="224"/>
      <c r="BQ161" s="224"/>
      <c r="BR161" s="224"/>
      <c r="BS161" s="224"/>
    </row>
    <row r="162" spans="26:71" x14ac:dyDescent="0.2"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</row>
    <row r="163" spans="26:71" x14ac:dyDescent="0.2">
      <c r="Z163" s="224"/>
      <c r="AA163" s="224"/>
      <c r="AB163" s="224"/>
      <c r="AC163" s="224"/>
      <c r="AD163" s="224"/>
      <c r="AE163" s="224"/>
      <c r="AF163" s="224"/>
      <c r="AG163" s="224"/>
      <c r="AH163" s="224"/>
      <c r="AI163" s="224"/>
      <c r="AJ163" s="224"/>
      <c r="AK163" s="224"/>
      <c r="AL163" s="224"/>
      <c r="AM163" s="224"/>
      <c r="AN163" s="224"/>
      <c r="AO163" s="224"/>
      <c r="AP163" s="224"/>
      <c r="AQ163" s="224"/>
      <c r="AR163" s="224"/>
      <c r="AS163" s="224"/>
      <c r="AT163" s="224"/>
      <c r="AU163" s="224"/>
      <c r="AV163" s="224"/>
      <c r="AW163" s="224"/>
      <c r="AX163" s="224"/>
      <c r="AY163" s="224"/>
      <c r="AZ163" s="224"/>
      <c r="BA163" s="224"/>
      <c r="BB163" s="224"/>
      <c r="BC163" s="224"/>
      <c r="BD163" s="224"/>
      <c r="BE163" s="224"/>
      <c r="BF163" s="224"/>
      <c r="BG163" s="224"/>
      <c r="BH163" s="224"/>
      <c r="BI163" s="224"/>
      <c r="BJ163" s="224"/>
      <c r="BK163" s="224"/>
      <c r="BL163" s="224"/>
      <c r="BM163" s="224"/>
      <c r="BN163" s="224"/>
      <c r="BO163" s="224"/>
      <c r="BP163" s="224"/>
      <c r="BQ163" s="224"/>
      <c r="BR163" s="224"/>
      <c r="BS163" s="224"/>
    </row>
    <row r="164" spans="26:71" x14ac:dyDescent="0.2">
      <c r="Z164" s="224"/>
      <c r="AA164" s="224"/>
      <c r="AB164" s="224"/>
      <c r="AC164" s="224"/>
      <c r="AD164" s="224"/>
      <c r="AE164" s="224"/>
      <c r="AF164" s="224"/>
      <c r="AG164" s="224"/>
      <c r="AH164" s="224"/>
      <c r="AI164" s="224"/>
      <c r="AJ164" s="224"/>
      <c r="AK164" s="224"/>
      <c r="AL164" s="224"/>
      <c r="AM164" s="224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</row>
    <row r="165" spans="26:71" x14ac:dyDescent="0.2">
      <c r="Z165" s="224"/>
      <c r="AA165" s="224"/>
      <c r="AB165" s="224"/>
      <c r="AC165" s="224"/>
      <c r="AD165" s="224"/>
      <c r="AE165" s="224"/>
      <c r="AF165" s="224"/>
      <c r="AG165" s="224"/>
      <c r="AH165" s="224"/>
      <c r="AI165" s="224"/>
      <c r="AJ165" s="224"/>
      <c r="AK165" s="224"/>
      <c r="AL165" s="224"/>
      <c r="AM165" s="224"/>
      <c r="AN165" s="224"/>
      <c r="AO165" s="224"/>
      <c r="AP165" s="224"/>
      <c r="AQ165" s="224"/>
      <c r="AR165" s="224"/>
      <c r="AS165" s="224"/>
      <c r="AT165" s="224"/>
      <c r="AU165" s="224"/>
      <c r="AV165" s="224"/>
      <c r="AW165" s="224"/>
      <c r="AX165" s="224"/>
      <c r="AY165" s="224"/>
      <c r="AZ165" s="224"/>
      <c r="BA165" s="224"/>
      <c r="BB165" s="224"/>
      <c r="BC165" s="224"/>
      <c r="BD165" s="224"/>
      <c r="BE165" s="224"/>
      <c r="BF165" s="224"/>
      <c r="BG165" s="224"/>
      <c r="BH165" s="224"/>
      <c r="BI165" s="224"/>
      <c r="BJ165" s="224"/>
      <c r="BK165" s="224"/>
      <c r="BL165" s="224"/>
      <c r="BM165" s="224"/>
      <c r="BN165" s="224"/>
      <c r="BO165" s="224"/>
      <c r="BP165" s="224"/>
      <c r="BQ165" s="224"/>
      <c r="BR165" s="224"/>
      <c r="BS165" s="224"/>
    </row>
    <row r="166" spans="26:71" x14ac:dyDescent="0.2"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4"/>
      <c r="BN166" s="224"/>
      <c r="BO166" s="224"/>
      <c r="BP166" s="224"/>
      <c r="BQ166" s="224"/>
      <c r="BR166" s="224"/>
      <c r="BS166" s="224"/>
    </row>
    <row r="167" spans="26:71" x14ac:dyDescent="0.2"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4"/>
      <c r="BN167" s="224"/>
      <c r="BO167" s="224"/>
      <c r="BP167" s="224"/>
      <c r="BQ167" s="224"/>
      <c r="BR167" s="224"/>
      <c r="BS167" s="224"/>
    </row>
    <row r="168" spans="26:71" x14ac:dyDescent="0.2"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4"/>
      <c r="BN168" s="224"/>
      <c r="BO168" s="224"/>
      <c r="BP168" s="224"/>
      <c r="BQ168" s="224"/>
      <c r="BR168" s="224"/>
      <c r="BS168" s="224"/>
    </row>
    <row r="169" spans="26:71" x14ac:dyDescent="0.2"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4"/>
      <c r="BN169" s="224"/>
      <c r="BO169" s="224"/>
      <c r="BP169" s="224"/>
      <c r="BQ169" s="224"/>
      <c r="BR169" s="224"/>
      <c r="BS169" s="224"/>
    </row>
    <row r="170" spans="26:71" x14ac:dyDescent="0.2"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4"/>
      <c r="BN170" s="224"/>
      <c r="BO170" s="224"/>
      <c r="BP170" s="224"/>
      <c r="BQ170" s="224"/>
      <c r="BR170" s="224"/>
      <c r="BS170" s="224"/>
    </row>
    <row r="171" spans="26:71" x14ac:dyDescent="0.2"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24"/>
      <c r="BN171" s="224"/>
      <c r="BO171" s="224"/>
      <c r="BP171" s="224"/>
      <c r="BQ171" s="224"/>
      <c r="BR171" s="224"/>
      <c r="BS171" s="224"/>
    </row>
    <row r="172" spans="26:71" x14ac:dyDescent="0.2"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24"/>
      <c r="BN172" s="224"/>
      <c r="BO172" s="224"/>
      <c r="BP172" s="224"/>
      <c r="BQ172" s="224"/>
      <c r="BR172" s="224"/>
      <c r="BS172" s="224"/>
    </row>
    <row r="173" spans="26:71" x14ac:dyDescent="0.2"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224"/>
      <c r="BN173" s="224"/>
      <c r="BO173" s="224"/>
      <c r="BP173" s="224"/>
      <c r="BQ173" s="224"/>
      <c r="BR173" s="224"/>
      <c r="BS173" s="224"/>
    </row>
    <row r="174" spans="26:71" x14ac:dyDescent="0.2"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224"/>
      <c r="BN174" s="224"/>
      <c r="BO174" s="224"/>
      <c r="BP174" s="224"/>
      <c r="BQ174" s="224"/>
      <c r="BR174" s="224"/>
      <c r="BS174" s="224"/>
    </row>
    <row r="175" spans="26:71" x14ac:dyDescent="0.2"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224"/>
      <c r="BN175" s="224"/>
      <c r="BO175" s="224"/>
      <c r="BP175" s="224"/>
      <c r="BQ175" s="224"/>
      <c r="BR175" s="224"/>
      <c r="BS175" s="224"/>
    </row>
    <row r="176" spans="26:71" x14ac:dyDescent="0.2"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</row>
    <row r="177" spans="26:71" x14ac:dyDescent="0.2"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</row>
    <row r="178" spans="26:71" x14ac:dyDescent="0.2"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</row>
    <row r="179" spans="26:71" x14ac:dyDescent="0.2"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</row>
    <row r="180" spans="26:71" x14ac:dyDescent="0.2"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</row>
    <row r="181" spans="26:71" x14ac:dyDescent="0.2"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</row>
    <row r="182" spans="26:71" x14ac:dyDescent="0.2"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</row>
    <row r="183" spans="26:71" x14ac:dyDescent="0.2"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4"/>
      <c r="BA183" s="224"/>
      <c r="BB183" s="224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</row>
    <row r="184" spans="26:71" x14ac:dyDescent="0.2"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</row>
    <row r="185" spans="26:71" x14ac:dyDescent="0.2">
      <c r="Z185" s="224"/>
      <c r="AA185" s="224"/>
      <c r="AB185" s="224"/>
      <c r="AC185" s="224"/>
      <c r="AD185" s="224"/>
      <c r="AE185" s="224"/>
      <c r="AF185" s="224"/>
      <c r="AG185" s="224"/>
      <c r="AH185" s="224"/>
      <c r="AI185" s="224"/>
      <c r="AJ185" s="224"/>
      <c r="AK185" s="224"/>
      <c r="AL185" s="224"/>
      <c r="AM185" s="224"/>
      <c r="AN185" s="224"/>
      <c r="AO185" s="224"/>
      <c r="AP185" s="224"/>
      <c r="AQ185" s="224"/>
      <c r="AR185" s="224"/>
      <c r="AS185" s="224"/>
      <c r="AT185" s="224"/>
      <c r="AU185" s="224"/>
      <c r="AV185" s="224"/>
      <c r="AW185" s="224"/>
      <c r="AX185" s="224"/>
      <c r="AY185" s="224"/>
      <c r="AZ185" s="224"/>
      <c r="BA185" s="224"/>
      <c r="BB185" s="224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</row>
    <row r="186" spans="26:71" x14ac:dyDescent="0.2">
      <c r="Z186" s="224"/>
      <c r="AA186" s="224"/>
      <c r="AB186" s="224"/>
      <c r="AC186" s="224"/>
      <c r="AD186" s="224"/>
      <c r="AE186" s="224"/>
      <c r="AF186" s="224"/>
      <c r="AG186" s="224"/>
      <c r="AH186" s="224"/>
      <c r="AI186" s="224"/>
      <c r="AJ186" s="224"/>
      <c r="AK186" s="224"/>
      <c r="AL186" s="224"/>
      <c r="AM186" s="224"/>
      <c r="AN186" s="224"/>
      <c r="AO186" s="224"/>
      <c r="AP186" s="224"/>
      <c r="AQ186" s="224"/>
      <c r="AR186" s="224"/>
      <c r="AS186" s="224"/>
      <c r="AT186" s="224"/>
      <c r="AU186" s="224"/>
      <c r="AV186" s="224"/>
      <c r="AW186" s="224"/>
      <c r="AX186" s="224"/>
      <c r="AY186" s="224"/>
      <c r="AZ186" s="224"/>
      <c r="BA186" s="224"/>
      <c r="BB186" s="224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</row>
    <row r="187" spans="26:71" x14ac:dyDescent="0.2">
      <c r="Z187" s="224"/>
      <c r="AA187" s="224"/>
      <c r="AB187" s="224"/>
      <c r="AC187" s="224"/>
      <c r="AD187" s="224"/>
      <c r="AE187" s="224"/>
      <c r="AF187" s="224"/>
      <c r="AG187" s="224"/>
      <c r="AH187" s="224"/>
      <c r="AI187" s="224"/>
      <c r="AJ187" s="224"/>
      <c r="AK187" s="224"/>
      <c r="AL187" s="224"/>
      <c r="AM187" s="224"/>
      <c r="AN187" s="224"/>
      <c r="AO187" s="224"/>
      <c r="AP187" s="224"/>
      <c r="AQ187" s="224"/>
      <c r="AR187" s="224"/>
      <c r="AS187" s="224"/>
      <c r="AT187" s="224"/>
      <c r="AU187" s="224"/>
      <c r="AV187" s="224"/>
      <c r="AW187" s="224"/>
      <c r="AX187" s="224"/>
      <c r="AY187" s="224"/>
      <c r="AZ187" s="224"/>
      <c r="BA187" s="224"/>
      <c r="BB187" s="224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</row>
    <row r="188" spans="26:71" x14ac:dyDescent="0.2">
      <c r="Z188" s="224"/>
      <c r="AA188" s="224"/>
      <c r="AB188" s="224"/>
      <c r="AC188" s="224"/>
      <c r="AD188" s="224"/>
      <c r="AE188" s="224"/>
      <c r="AF188" s="224"/>
      <c r="AG188" s="224"/>
      <c r="AH188" s="224"/>
      <c r="AI188" s="224"/>
      <c r="AJ188" s="224"/>
      <c r="AK188" s="224"/>
      <c r="AL188" s="224"/>
      <c r="AM188" s="224"/>
      <c r="AN188" s="224"/>
      <c r="AO188" s="224"/>
      <c r="AP188" s="224"/>
      <c r="AQ188" s="224"/>
      <c r="AR188" s="224"/>
      <c r="AS188" s="224"/>
      <c r="AT188" s="224"/>
      <c r="AU188" s="224"/>
      <c r="AV188" s="224"/>
      <c r="AW188" s="224"/>
      <c r="AX188" s="224"/>
      <c r="AY188" s="224"/>
      <c r="AZ188" s="224"/>
      <c r="BA188" s="224"/>
      <c r="BB188" s="224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</row>
    <row r="189" spans="26:71" x14ac:dyDescent="0.2">
      <c r="Z189" s="224"/>
      <c r="AA189" s="224"/>
      <c r="AB189" s="224"/>
      <c r="AC189" s="224"/>
      <c r="AD189" s="224"/>
      <c r="AE189" s="224"/>
      <c r="AF189" s="224"/>
      <c r="AG189" s="224"/>
      <c r="AH189" s="224"/>
      <c r="AI189" s="224"/>
      <c r="AJ189" s="224"/>
      <c r="AK189" s="224"/>
      <c r="AL189" s="224"/>
      <c r="AM189" s="224"/>
      <c r="AN189" s="224"/>
      <c r="AO189" s="224"/>
      <c r="AP189" s="224"/>
      <c r="AQ189" s="224"/>
      <c r="AR189" s="224"/>
      <c r="AS189" s="224"/>
      <c r="AT189" s="224"/>
      <c r="AU189" s="224"/>
      <c r="AV189" s="224"/>
      <c r="AW189" s="224"/>
      <c r="AX189" s="224"/>
      <c r="AY189" s="224"/>
      <c r="AZ189" s="224"/>
      <c r="BA189" s="224"/>
      <c r="BB189" s="224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</row>
    <row r="190" spans="26:71" x14ac:dyDescent="0.2">
      <c r="Z190" s="224"/>
      <c r="AA190" s="224"/>
      <c r="AB190" s="224"/>
      <c r="AC190" s="224"/>
      <c r="AD190" s="224"/>
      <c r="AE190" s="224"/>
      <c r="AF190" s="224"/>
      <c r="AG190" s="224"/>
      <c r="AH190" s="224"/>
      <c r="AI190" s="224"/>
      <c r="AJ190" s="224"/>
      <c r="AK190" s="224"/>
      <c r="AL190" s="224"/>
      <c r="AM190" s="224"/>
      <c r="AN190" s="224"/>
      <c r="AO190" s="224"/>
      <c r="AP190" s="224"/>
      <c r="AQ190" s="224"/>
      <c r="AR190" s="224"/>
      <c r="AS190" s="224"/>
      <c r="AT190" s="224"/>
      <c r="AU190" s="224"/>
      <c r="AV190" s="224"/>
      <c r="AW190" s="224"/>
      <c r="AX190" s="224"/>
      <c r="AY190" s="224"/>
      <c r="AZ190" s="224"/>
      <c r="BA190" s="224"/>
      <c r="BB190" s="224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</row>
    <row r="191" spans="26:71" x14ac:dyDescent="0.2">
      <c r="Z191" s="224"/>
      <c r="AA191" s="224"/>
      <c r="AB191" s="224"/>
      <c r="AC191" s="224"/>
      <c r="AD191" s="224"/>
      <c r="AE191" s="224"/>
      <c r="AF191" s="224"/>
      <c r="AG191" s="224"/>
      <c r="AH191" s="224"/>
      <c r="AI191" s="224"/>
      <c r="AJ191" s="224"/>
      <c r="AK191" s="224"/>
      <c r="AL191" s="224"/>
      <c r="AM191" s="224"/>
      <c r="AN191" s="224"/>
      <c r="AO191" s="224"/>
      <c r="AP191" s="224"/>
      <c r="AQ191" s="224"/>
      <c r="AR191" s="224"/>
      <c r="AS191" s="224"/>
      <c r="AT191" s="224"/>
      <c r="AU191" s="224"/>
      <c r="AV191" s="224"/>
      <c r="AW191" s="224"/>
      <c r="AX191" s="224"/>
      <c r="AY191" s="224"/>
      <c r="AZ191" s="224"/>
      <c r="BA191" s="224"/>
      <c r="BB191" s="224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</row>
    <row r="192" spans="26:71" x14ac:dyDescent="0.2">
      <c r="Z192" s="224"/>
      <c r="AA192" s="224"/>
      <c r="AB192" s="224"/>
      <c r="AC192" s="224"/>
      <c r="AD192" s="224"/>
      <c r="AE192" s="224"/>
      <c r="AF192" s="224"/>
      <c r="AG192" s="224"/>
      <c r="AH192" s="224"/>
      <c r="AI192" s="224"/>
      <c r="AJ192" s="224"/>
      <c r="AK192" s="224"/>
      <c r="AL192" s="224"/>
      <c r="AM192" s="224"/>
      <c r="AN192" s="224"/>
      <c r="AO192" s="224"/>
      <c r="AP192" s="224"/>
      <c r="AQ192" s="224"/>
      <c r="AR192" s="224"/>
      <c r="AS192" s="224"/>
      <c r="AT192" s="224"/>
      <c r="AU192" s="224"/>
      <c r="AV192" s="224"/>
      <c r="AW192" s="224"/>
      <c r="AX192" s="224"/>
      <c r="AY192" s="224"/>
      <c r="AZ192" s="224"/>
      <c r="BA192" s="224"/>
      <c r="BB192" s="224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</row>
    <row r="193" spans="26:71" x14ac:dyDescent="0.2">
      <c r="Z193" s="224"/>
      <c r="AA193" s="224"/>
      <c r="AB193" s="224"/>
      <c r="AC193" s="224"/>
      <c r="AD193" s="224"/>
      <c r="AE193" s="224"/>
      <c r="AF193" s="224"/>
      <c r="AG193" s="224"/>
      <c r="AH193" s="224"/>
      <c r="AI193" s="224"/>
      <c r="AJ193" s="224"/>
      <c r="AK193" s="224"/>
      <c r="AL193" s="224"/>
      <c r="AM193" s="224"/>
      <c r="AN193" s="224"/>
      <c r="AO193" s="224"/>
      <c r="AP193" s="224"/>
      <c r="AQ193" s="224"/>
      <c r="AR193" s="224"/>
      <c r="AS193" s="224"/>
      <c r="AT193" s="224"/>
      <c r="AU193" s="224"/>
      <c r="AV193" s="224"/>
      <c r="AW193" s="224"/>
      <c r="AX193" s="224"/>
      <c r="AY193" s="224"/>
      <c r="AZ193" s="224"/>
      <c r="BA193" s="224"/>
      <c r="BB193" s="224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</row>
    <row r="194" spans="26:71" x14ac:dyDescent="0.2"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</row>
    <row r="195" spans="26:71" x14ac:dyDescent="0.2"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</row>
    <row r="196" spans="26:71" x14ac:dyDescent="0.2"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</row>
    <row r="197" spans="26:71" x14ac:dyDescent="0.2"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</row>
    <row r="198" spans="26:71" x14ac:dyDescent="0.2"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</row>
    <row r="199" spans="26:71" x14ac:dyDescent="0.2"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</row>
    <row r="200" spans="26:71" x14ac:dyDescent="0.2"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</row>
    <row r="201" spans="26:71" x14ac:dyDescent="0.2"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</row>
    <row r="202" spans="26:71" x14ac:dyDescent="0.2"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</row>
    <row r="203" spans="26:71" x14ac:dyDescent="0.2">
      <c r="Z203" s="224"/>
      <c r="AA203" s="224"/>
      <c r="AB203" s="224"/>
      <c r="AC203" s="224"/>
      <c r="AD203" s="224"/>
      <c r="AE203" s="224"/>
      <c r="AF203" s="224"/>
      <c r="AG203" s="224"/>
      <c r="AH203" s="224"/>
      <c r="AI203" s="224"/>
      <c r="AJ203" s="224"/>
      <c r="AK203" s="224"/>
      <c r="AL203" s="224"/>
      <c r="AM203" s="224"/>
      <c r="AN203" s="224"/>
      <c r="AO203" s="224"/>
      <c r="AP203" s="224"/>
      <c r="AQ203" s="224"/>
      <c r="AR203" s="224"/>
      <c r="AS203" s="224"/>
      <c r="AT203" s="224"/>
      <c r="AU203" s="224"/>
      <c r="AV203" s="224"/>
      <c r="AW203" s="224"/>
      <c r="AX203" s="224"/>
      <c r="AY203" s="224"/>
      <c r="AZ203" s="224"/>
      <c r="BA203" s="224"/>
      <c r="BB203" s="224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</row>
    <row r="204" spans="26:71" x14ac:dyDescent="0.2">
      <c r="Z204" s="224"/>
      <c r="AA204" s="224"/>
      <c r="AB204" s="224"/>
      <c r="AC204" s="224"/>
      <c r="AD204" s="224"/>
      <c r="AE204" s="224"/>
      <c r="AF204" s="224"/>
      <c r="AG204" s="224"/>
      <c r="AH204" s="224"/>
      <c r="AI204" s="224"/>
      <c r="AJ204" s="224"/>
      <c r="AK204" s="224"/>
      <c r="AL204" s="224"/>
      <c r="AM204" s="224"/>
      <c r="AN204" s="224"/>
      <c r="AO204" s="224"/>
      <c r="AP204" s="224"/>
      <c r="AQ204" s="224"/>
      <c r="AR204" s="224"/>
      <c r="AS204" s="224"/>
      <c r="AT204" s="224"/>
      <c r="AU204" s="224"/>
      <c r="AV204" s="224"/>
      <c r="AW204" s="224"/>
      <c r="AX204" s="224"/>
      <c r="AY204" s="224"/>
      <c r="AZ204" s="224"/>
      <c r="BA204" s="224"/>
      <c r="BB204" s="224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</row>
    <row r="205" spans="26:71" x14ac:dyDescent="0.2"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  <c r="AM205" s="224"/>
      <c r="AN205" s="224"/>
      <c r="AO205" s="224"/>
      <c r="AP205" s="224"/>
      <c r="AQ205" s="224"/>
      <c r="AR205" s="224"/>
      <c r="AS205" s="224"/>
      <c r="AT205" s="224"/>
      <c r="AU205" s="224"/>
      <c r="AV205" s="224"/>
      <c r="AW205" s="224"/>
      <c r="AX205" s="224"/>
      <c r="AY205" s="224"/>
      <c r="AZ205" s="224"/>
      <c r="BA205" s="224"/>
      <c r="BB205" s="224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</row>
    <row r="206" spans="26:71" x14ac:dyDescent="0.2"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  <c r="AM206" s="224"/>
      <c r="AN206" s="224"/>
      <c r="AO206" s="224"/>
      <c r="AP206" s="224"/>
      <c r="AQ206" s="224"/>
      <c r="AR206" s="224"/>
      <c r="AS206" s="224"/>
      <c r="AT206" s="224"/>
      <c r="AU206" s="224"/>
      <c r="AV206" s="224"/>
      <c r="AW206" s="224"/>
      <c r="AX206" s="224"/>
      <c r="AY206" s="224"/>
      <c r="AZ206" s="224"/>
      <c r="BA206" s="224"/>
      <c r="BB206" s="224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</row>
    <row r="207" spans="26:71" x14ac:dyDescent="0.2"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  <c r="AM207" s="224"/>
      <c r="AN207" s="224"/>
      <c r="AO207" s="224"/>
      <c r="AP207" s="224"/>
      <c r="AQ207" s="224"/>
      <c r="AR207" s="224"/>
      <c r="AS207" s="224"/>
      <c r="AT207" s="224"/>
      <c r="AU207" s="224"/>
      <c r="AV207" s="224"/>
      <c r="AW207" s="224"/>
      <c r="AX207" s="224"/>
      <c r="AY207" s="224"/>
      <c r="AZ207" s="224"/>
      <c r="BA207" s="224"/>
      <c r="BB207" s="224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</row>
    <row r="208" spans="26:71" x14ac:dyDescent="0.2"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  <c r="AM208" s="224"/>
      <c r="AN208" s="224"/>
      <c r="AO208" s="224"/>
      <c r="AP208" s="224"/>
      <c r="AQ208" s="224"/>
      <c r="AR208" s="224"/>
      <c r="AS208" s="224"/>
      <c r="AT208" s="224"/>
      <c r="AU208" s="224"/>
      <c r="AV208" s="224"/>
      <c r="AW208" s="224"/>
      <c r="AX208" s="224"/>
      <c r="AY208" s="224"/>
      <c r="AZ208" s="224"/>
      <c r="BA208" s="224"/>
      <c r="BB208" s="224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</row>
    <row r="209" spans="26:71" x14ac:dyDescent="0.2"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  <c r="AM209" s="224"/>
      <c r="AN209" s="224"/>
      <c r="AO209" s="224"/>
      <c r="AP209" s="224"/>
      <c r="AQ209" s="224"/>
      <c r="AR209" s="224"/>
      <c r="AS209" s="224"/>
      <c r="AT209" s="224"/>
      <c r="AU209" s="224"/>
      <c r="AV209" s="224"/>
      <c r="AW209" s="224"/>
      <c r="AX209" s="224"/>
      <c r="AY209" s="224"/>
      <c r="AZ209" s="224"/>
      <c r="BA209" s="224"/>
      <c r="BB209" s="224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</row>
    <row r="210" spans="26:71" x14ac:dyDescent="0.2"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  <c r="BA210" s="224"/>
      <c r="BB210" s="224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</row>
    <row r="211" spans="26:71" x14ac:dyDescent="0.2"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  <c r="BA211" s="224"/>
      <c r="BB211" s="224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</row>
    <row r="212" spans="26:71" x14ac:dyDescent="0.2"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  <c r="BA212" s="224"/>
      <c r="BB212" s="224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</row>
    <row r="213" spans="26:71" x14ac:dyDescent="0.2"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  <c r="AM213" s="224"/>
      <c r="AN213" s="224"/>
      <c r="AO213" s="224"/>
      <c r="AP213" s="224"/>
      <c r="AQ213" s="224"/>
      <c r="AR213" s="224"/>
      <c r="AS213" s="224"/>
      <c r="AT213" s="224"/>
      <c r="AU213" s="224"/>
      <c r="AV213" s="224"/>
      <c r="AW213" s="224"/>
      <c r="AX213" s="224"/>
      <c r="AY213" s="224"/>
      <c r="AZ213" s="224"/>
      <c r="BA213" s="224"/>
      <c r="BB213" s="224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</row>
    <row r="214" spans="26:71" x14ac:dyDescent="0.2"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  <c r="AM214" s="224"/>
      <c r="AN214" s="224"/>
      <c r="AO214" s="224"/>
      <c r="AP214" s="224"/>
      <c r="AQ214" s="224"/>
      <c r="AR214" s="224"/>
      <c r="AS214" s="224"/>
      <c r="AT214" s="224"/>
      <c r="AU214" s="224"/>
      <c r="AV214" s="224"/>
      <c r="AW214" s="224"/>
      <c r="AX214" s="224"/>
      <c r="AY214" s="224"/>
      <c r="AZ214" s="224"/>
      <c r="BA214" s="224"/>
      <c r="BB214" s="224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</row>
    <row r="215" spans="26:71" x14ac:dyDescent="0.2"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24"/>
      <c r="AP215" s="224"/>
      <c r="AQ215" s="224"/>
      <c r="AR215" s="224"/>
      <c r="AS215" s="224"/>
      <c r="AT215" s="224"/>
      <c r="AU215" s="224"/>
      <c r="AV215" s="224"/>
      <c r="AW215" s="224"/>
      <c r="AX215" s="224"/>
      <c r="AY215" s="224"/>
      <c r="AZ215" s="224"/>
      <c r="BA215" s="224"/>
      <c r="BB215" s="224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</row>
    <row r="216" spans="26:71" x14ac:dyDescent="0.2"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  <c r="AY216" s="224"/>
      <c r="AZ216" s="224"/>
      <c r="BA216" s="224"/>
      <c r="BB216" s="224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</row>
    <row r="217" spans="26:71" x14ac:dyDescent="0.2"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  <c r="AM217" s="224"/>
      <c r="AN217" s="224"/>
      <c r="AO217" s="224"/>
      <c r="AP217" s="224"/>
      <c r="AQ217" s="224"/>
      <c r="AR217" s="224"/>
      <c r="AS217" s="224"/>
      <c r="AT217" s="224"/>
      <c r="AU217" s="224"/>
      <c r="AV217" s="224"/>
      <c r="AW217" s="224"/>
      <c r="AX217" s="224"/>
      <c r="AY217" s="224"/>
      <c r="AZ217" s="224"/>
      <c r="BA217" s="224"/>
      <c r="BB217" s="224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</row>
    <row r="218" spans="26:71" x14ac:dyDescent="0.2"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  <c r="AM218" s="224"/>
      <c r="AN218" s="224"/>
      <c r="AO218" s="224"/>
      <c r="AP218" s="224"/>
      <c r="AQ218" s="224"/>
      <c r="AR218" s="224"/>
      <c r="AS218" s="224"/>
      <c r="AT218" s="224"/>
      <c r="AU218" s="224"/>
      <c r="AV218" s="224"/>
      <c r="AW218" s="224"/>
      <c r="AX218" s="224"/>
      <c r="AY218" s="224"/>
      <c r="AZ218" s="224"/>
      <c r="BA218" s="224"/>
      <c r="BB218" s="224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</row>
    <row r="219" spans="26:71" x14ac:dyDescent="0.2"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  <c r="BA219" s="224"/>
      <c r="BB219" s="224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</row>
    <row r="220" spans="26:71" x14ac:dyDescent="0.2"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</row>
    <row r="221" spans="26:71" x14ac:dyDescent="0.2"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  <c r="AM221" s="224"/>
      <c r="AN221" s="224"/>
      <c r="AO221" s="224"/>
      <c r="AP221" s="224"/>
      <c r="AQ221" s="224"/>
      <c r="AR221" s="224"/>
      <c r="AS221" s="224"/>
      <c r="AT221" s="224"/>
      <c r="AU221" s="224"/>
      <c r="AV221" s="224"/>
      <c r="AW221" s="224"/>
      <c r="AX221" s="224"/>
      <c r="AY221" s="224"/>
      <c r="AZ221" s="224"/>
      <c r="BA221" s="224"/>
      <c r="BB221" s="224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</row>
    <row r="222" spans="26:71" x14ac:dyDescent="0.2"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</row>
    <row r="223" spans="26:71" x14ac:dyDescent="0.2"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</row>
    <row r="224" spans="26:71" x14ac:dyDescent="0.2"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</row>
    <row r="225" spans="26:71" x14ac:dyDescent="0.2"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</row>
    <row r="226" spans="26:71" x14ac:dyDescent="0.2"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</row>
    <row r="227" spans="26:71" x14ac:dyDescent="0.2"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</row>
    <row r="228" spans="26:71" x14ac:dyDescent="0.2"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</row>
    <row r="229" spans="26:71" x14ac:dyDescent="0.2">
      <c r="Z229" s="224"/>
      <c r="AA229" s="224"/>
      <c r="AB229" s="224"/>
      <c r="AC229" s="224"/>
      <c r="AD229" s="224"/>
      <c r="AE229" s="224"/>
      <c r="AF229" s="224"/>
      <c r="AG229" s="224"/>
      <c r="AH229" s="224"/>
      <c r="AI229" s="224"/>
      <c r="AJ229" s="224"/>
      <c r="AK229" s="224"/>
      <c r="AL229" s="224"/>
      <c r="AM229" s="224"/>
      <c r="AN229" s="224"/>
      <c r="AO229" s="224"/>
      <c r="AP229" s="224"/>
      <c r="AQ229" s="224"/>
      <c r="AR229" s="224"/>
      <c r="AS229" s="224"/>
      <c r="AT229" s="224"/>
      <c r="AU229" s="224"/>
      <c r="AV229" s="224"/>
      <c r="AW229" s="224"/>
      <c r="AX229" s="224"/>
      <c r="AY229" s="224"/>
      <c r="AZ229" s="224"/>
      <c r="BA229" s="224"/>
      <c r="BB229" s="224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</row>
    <row r="230" spans="26:71" x14ac:dyDescent="0.2">
      <c r="Z230" s="224"/>
      <c r="AA230" s="224"/>
      <c r="AB230" s="224"/>
      <c r="AC230" s="224"/>
      <c r="AD230" s="224"/>
      <c r="AE230" s="224"/>
      <c r="AF230" s="224"/>
      <c r="AG230" s="224"/>
      <c r="AH230" s="224"/>
      <c r="AI230" s="224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</row>
    <row r="231" spans="26:71" x14ac:dyDescent="0.2">
      <c r="Z231" s="224"/>
      <c r="AA231" s="224"/>
      <c r="AB231" s="224"/>
      <c r="AC231" s="224"/>
      <c r="AD231" s="224"/>
      <c r="AE231" s="224"/>
      <c r="AF231" s="224"/>
      <c r="AG231" s="224"/>
      <c r="AH231" s="224"/>
      <c r="AI231" s="224"/>
      <c r="AJ231" s="224"/>
      <c r="AK231" s="224"/>
      <c r="AL231" s="224"/>
      <c r="AM231" s="224"/>
      <c r="AN231" s="224"/>
      <c r="AO231" s="224"/>
      <c r="AP231" s="224"/>
      <c r="AQ231" s="224"/>
      <c r="AR231" s="224"/>
      <c r="AS231" s="224"/>
      <c r="AT231" s="224"/>
      <c r="AU231" s="224"/>
      <c r="AV231" s="224"/>
      <c r="AW231" s="224"/>
      <c r="AX231" s="224"/>
      <c r="AY231" s="224"/>
      <c r="AZ231" s="224"/>
      <c r="BA231" s="224"/>
      <c r="BB231" s="224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</row>
    <row r="232" spans="26:71" x14ac:dyDescent="0.2"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</row>
    <row r="233" spans="26:71" x14ac:dyDescent="0.2"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</row>
    <row r="234" spans="26:71" x14ac:dyDescent="0.2">
      <c r="Z234" s="224"/>
      <c r="AA234" s="224"/>
      <c r="AB234" s="224"/>
      <c r="AC234" s="224"/>
      <c r="AD234" s="224"/>
      <c r="AE234" s="224"/>
      <c r="AF234" s="224"/>
      <c r="AG234" s="224"/>
      <c r="AH234" s="224"/>
      <c r="AI234" s="224"/>
      <c r="AJ234" s="224"/>
      <c r="AK234" s="224"/>
      <c r="AL234" s="224"/>
      <c r="AM234" s="224"/>
      <c r="AN234" s="224"/>
      <c r="AO234" s="224"/>
      <c r="AP234" s="224"/>
      <c r="AQ234" s="224"/>
      <c r="AR234" s="224"/>
      <c r="AS234" s="224"/>
      <c r="AT234" s="224"/>
      <c r="AU234" s="224"/>
      <c r="AV234" s="224"/>
      <c r="AW234" s="224"/>
      <c r="AX234" s="224"/>
      <c r="AY234" s="224"/>
      <c r="AZ234" s="224"/>
      <c r="BA234" s="224"/>
      <c r="BB234" s="224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</row>
    <row r="235" spans="26:71" x14ac:dyDescent="0.2">
      <c r="Z235" s="224"/>
      <c r="AA235" s="224"/>
      <c r="AB235" s="224"/>
      <c r="AC235" s="224"/>
      <c r="AD235" s="224"/>
      <c r="AE235" s="224"/>
      <c r="AF235" s="224"/>
      <c r="AG235" s="224"/>
      <c r="AH235" s="224"/>
      <c r="AI235" s="224"/>
      <c r="AJ235" s="224"/>
      <c r="AK235" s="224"/>
      <c r="AL235" s="224"/>
      <c r="AM235" s="224"/>
      <c r="AN235" s="224"/>
      <c r="AO235" s="224"/>
      <c r="AP235" s="224"/>
      <c r="AQ235" s="224"/>
      <c r="AR235" s="224"/>
      <c r="AS235" s="224"/>
      <c r="AT235" s="224"/>
      <c r="AU235" s="224"/>
      <c r="AV235" s="224"/>
      <c r="AW235" s="224"/>
      <c r="AX235" s="224"/>
      <c r="AY235" s="224"/>
      <c r="AZ235" s="224"/>
      <c r="BA235" s="224"/>
      <c r="BB235" s="224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</row>
    <row r="236" spans="26:71" x14ac:dyDescent="0.2">
      <c r="Z236" s="224"/>
      <c r="AA236" s="224"/>
      <c r="AB236" s="224"/>
      <c r="AC236" s="224"/>
      <c r="AD236" s="224"/>
      <c r="AE236" s="224"/>
      <c r="AF236" s="224"/>
      <c r="AG236" s="224"/>
      <c r="AH236" s="224"/>
      <c r="AI236" s="224"/>
      <c r="AJ236" s="224"/>
      <c r="AK236" s="224"/>
      <c r="AL236" s="224"/>
      <c r="AM236" s="224"/>
      <c r="AN236" s="224"/>
      <c r="AO236" s="224"/>
      <c r="AP236" s="224"/>
      <c r="AQ236" s="224"/>
      <c r="AR236" s="224"/>
      <c r="AS236" s="224"/>
      <c r="AT236" s="224"/>
      <c r="AU236" s="224"/>
      <c r="AV236" s="224"/>
      <c r="AW236" s="224"/>
      <c r="AX236" s="224"/>
      <c r="AY236" s="224"/>
      <c r="AZ236" s="224"/>
      <c r="BA236" s="224"/>
      <c r="BB236" s="224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</row>
    <row r="237" spans="26:71" x14ac:dyDescent="0.2">
      <c r="Z237" s="224"/>
      <c r="AA237" s="224"/>
      <c r="AB237" s="224"/>
      <c r="AC237" s="224"/>
      <c r="AD237" s="224"/>
      <c r="AE237" s="224"/>
      <c r="AF237" s="224"/>
      <c r="AG237" s="224"/>
      <c r="AH237" s="224"/>
      <c r="AI237" s="224"/>
      <c r="AJ237" s="224"/>
      <c r="AK237" s="224"/>
      <c r="AL237" s="224"/>
      <c r="AM237" s="224"/>
      <c r="AN237" s="224"/>
      <c r="AO237" s="224"/>
      <c r="AP237" s="224"/>
      <c r="AQ237" s="224"/>
      <c r="AR237" s="224"/>
      <c r="AS237" s="224"/>
      <c r="AT237" s="224"/>
      <c r="AU237" s="224"/>
      <c r="AV237" s="224"/>
      <c r="AW237" s="224"/>
      <c r="AX237" s="224"/>
      <c r="AY237" s="224"/>
      <c r="AZ237" s="224"/>
      <c r="BA237" s="224"/>
      <c r="BB237" s="224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</row>
    <row r="238" spans="26:71" x14ac:dyDescent="0.2">
      <c r="Z238" s="224"/>
      <c r="AA238" s="224"/>
      <c r="AB238" s="224"/>
      <c r="AC238" s="224"/>
      <c r="AD238" s="224"/>
      <c r="AE238" s="224"/>
      <c r="AF238" s="224"/>
      <c r="AG238" s="224"/>
      <c r="AH238" s="224"/>
      <c r="AI238" s="224"/>
      <c r="AJ238" s="224"/>
      <c r="AK238" s="224"/>
      <c r="AL238" s="224"/>
      <c r="AM238" s="224"/>
      <c r="AN238" s="224"/>
      <c r="AO238" s="224"/>
      <c r="AP238" s="224"/>
      <c r="AQ238" s="224"/>
      <c r="AR238" s="224"/>
      <c r="AS238" s="224"/>
      <c r="AT238" s="224"/>
      <c r="AU238" s="224"/>
      <c r="AV238" s="224"/>
      <c r="AW238" s="224"/>
      <c r="AX238" s="224"/>
      <c r="AY238" s="224"/>
      <c r="AZ238" s="224"/>
      <c r="BA238" s="224"/>
      <c r="BB238" s="224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</row>
    <row r="239" spans="26:71" x14ac:dyDescent="0.2">
      <c r="Z239" s="224"/>
      <c r="AA239" s="224"/>
      <c r="AB239" s="224"/>
      <c r="AC239" s="224"/>
      <c r="AD239" s="224"/>
      <c r="AE239" s="224"/>
      <c r="AF239" s="224"/>
      <c r="AG239" s="224"/>
      <c r="AH239" s="224"/>
      <c r="AI239" s="224"/>
      <c r="AJ239" s="224"/>
      <c r="AK239" s="224"/>
      <c r="AL239" s="224"/>
      <c r="AM239" s="224"/>
      <c r="AN239" s="224"/>
      <c r="AO239" s="224"/>
      <c r="AP239" s="224"/>
      <c r="AQ239" s="224"/>
      <c r="AR239" s="224"/>
      <c r="AS239" s="224"/>
      <c r="AT239" s="224"/>
      <c r="AU239" s="224"/>
      <c r="AV239" s="224"/>
      <c r="AW239" s="224"/>
      <c r="AX239" s="224"/>
      <c r="AY239" s="224"/>
      <c r="AZ239" s="224"/>
      <c r="BA239" s="224"/>
      <c r="BB239" s="224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</row>
    <row r="240" spans="26:71" x14ac:dyDescent="0.2">
      <c r="Z240" s="224"/>
      <c r="AA240" s="224"/>
      <c r="AB240" s="224"/>
      <c r="AC240" s="224"/>
      <c r="AD240" s="224"/>
      <c r="AE240" s="224"/>
      <c r="AF240" s="224"/>
      <c r="AG240" s="224"/>
      <c r="AH240" s="224"/>
      <c r="AI240" s="224"/>
      <c r="AJ240" s="224"/>
      <c r="AK240" s="224"/>
      <c r="AL240" s="224"/>
      <c r="AM240" s="224"/>
      <c r="AN240" s="224"/>
      <c r="AO240" s="224"/>
      <c r="AP240" s="224"/>
      <c r="AQ240" s="224"/>
      <c r="AR240" s="224"/>
      <c r="AS240" s="224"/>
      <c r="AT240" s="224"/>
      <c r="AU240" s="224"/>
      <c r="AV240" s="224"/>
      <c r="AW240" s="224"/>
      <c r="AX240" s="224"/>
      <c r="AY240" s="224"/>
      <c r="AZ240" s="224"/>
      <c r="BA240" s="224"/>
      <c r="BB240" s="224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</row>
    <row r="241" spans="26:71" x14ac:dyDescent="0.2">
      <c r="Z241" s="224"/>
      <c r="AA241" s="224"/>
      <c r="AB241" s="224"/>
      <c r="AC241" s="224"/>
      <c r="AD241" s="224"/>
      <c r="AE241" s="224"/>
      <c r="AF241" s="224"/>
      <c r="AG241" s="224"/>
      <c r="AH241" s="224"/>
      <c r="AI241" s="224"/>
      <c r="AJ241" s="224"/>
      <c r="AK241" s="224"/>
      <c r="AL241" s="224"/>
      <c r="AM241" s="224"/>
      <c r="AN241" s="224"/>
      <c r="AO241" s="224"/>
      <c r="AP241" s="224"/>
      <c r="AQ241" s="224"/>
      <c r="AR241" s="224"/>
      <c r="AS241" s="224"/>
      <c r="AT241" s="224"/>
      <c r="AU241" s="224"/>
      <c r="AV241" s="224"/>
      <c r="AW241" s="224"/>
      <c r="AX241" s="224"/>
      <c r="AY241" s="224"/>
      <c r="AZ241" s="224"/>
      <c r="BA241" s="224"/>
      <c r="BB241" s="224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</row>
    <row r="242" spans="26:71" x14ac:dyDescent="0.2">
      <c r="Z242" s="224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</row>
    <row r="243" spans="26:71" x14ac:dyDescent="0.2">
      <c r="Z243" s="224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</row>
    <row r="244" spans="26:71" x14ac:dyDescent="0.2">
      <c r="Z244" s="224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</row>
    <row r="245" spans="26:71" x14ac:dyDescent="0.2"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</row>
    <row r="246" spans="26:71" x14ac:dyDescent="0.2"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</row>
    <row r="247" spans="26:71" x14ac:dyDescent="0.2"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</row>
    <row r="248" spans="26:71" x14ac:dyDescent="0.2"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</row>
    <row r="249" spans="26:71" x14ac:dyDescent="0.2"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</row>
    <row r="250" spans="26:71" x14ac:dyDescent="0.2"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</row>
    <row r="251" spans="26:71" x14ac:dyDescent="0.2"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</row>
    <row r="252" spans="26:71" x14ac:dyDescent="0.2"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</row>
    <row r="253" spans="26:71" x14ac:dyDescent="0.2">
      <c r="Z253" s="224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</row>
    <row r="254" spans="26:71" x14ac:dyDescent="0.2">
      <c r="Z254" s="224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</row>
    <row r="255" spans="26:71" x14ac:dyDescent="0.2">
      <c r="Z255" s="224"/>
      <c r="AA255" s="224"/>
      <c r="AB255" s="224"/>
      <c r="AC255" s="224"/>
      <c r="AD255" s="224"/>
      <c r="AE255" s="224"/>
      <c r="AF255" s="224"/>
      <c r="AG255" s="224"/>
      <c r="AH255" s="224"/>
      <c r="AI255" s="224"/>
      <c r="AJ255" s="224"/>
      <c r="AK255" s="224"/>
      <c r="AL255" s="224"/>
      <c r="AM255" s="224"/>
      <c r="AN255" s="224"/>
      <c r="AO255" s="224"/>
      <c r="AP255" s="224"/>
      <c r="AQ255" s="224"/>
      <c r="AR255" s="224"/>
      <c r="AS255" s="224"/>
      <c r="AT255" s="224"/>
      <c r="AU255" s="224"/>
      <c r="AV255" s="224"/>
      <c r="AW255" s="224"/>
      <c r="AX255" s="224"/>
      <c r="AY255" s="224"/>
      <c r="AZ255" s="224"/>
      <c r="BA255" s="224"/>
      <c r="BB255" s="224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</row>
    <row r="256" spans="26:71" x14ac:dyDescent="0.2">
      <c r="Z256" s="224"/>
      <c r="AA256" s="224"/>
      <c r="AB256" s="224"/>
      <c r="AC256" s="224"/>
      <c r="AD256" s="224"/>
      <c r="AE256" s="224"/>
      <c r="AF256" s="224"/>
      <c r="AG256" s="224"/>
      <c r="AH256" s="224"/>
      <c r="AI256" s="224"/>
      <c r="AJ256" s="224"/>
      <c r="AK256" s="224"/>
      <c r="AL256" s="224"/>
      <c r="AM256" s="224"/>
      <c r="AN256" s="224"/>
      <c r="AO256" s="224"/>
      <c r="AP256" s="224"/>
      <c r="AQ256" s="224"/>
      <c r="AR256" s="224"/>
      <c r="AS256" s="224"/>
      <c r="AT256" s="224"/>
      <c r="AU256" s="224"/>
      <c r="AV256" s="224"/>
      <c r="AW256" s="224"/>
      <c r="AX256" s="224"/>
      <c r="AY256" s="224"/>
      <c r="AZ256" s="224"/>
      <c r="BA256" s="224"/>
      <c r="BB256" s="224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</row>
    <row r="257" spans="26:71" x14ac:dyDescent="0.2">
      <c r="Z257" s="224"/>
      <c r="AA257" s="224"/>
      <c r="AB257" s="224"/>
      <c r="AC257" s="224"/>
      <c r="AD257" s="224"/>
      <c r="AE257" s="224"/>
      <c r="AF257" s="224"/>
      <c r="AG257" s="224"/>
      <c r="AH257" s="224"/>
      <c r="AI257" s="224"/>
      <c r="AJ257" s="224"/>
      <c r="AK257" s="224"/>
      <c r="AL257" s="224"/>
      <c r="AM257" s="224"/>
      <c r="AN257" s="224"/>
      <c r="AO257" s="224"/>
      <c r="AP257" s="224"/>
      <c r="AQ257" s="224"/>
      <c r="AR257" s="224"/>
      <c r="AS257" s="224"/>
      <c r="AT257" s="224"/>
      <c r="AU257" s="224"/>
      <c r="AV257" s="224"/>
      <c r="AW257" s="224"/>
      <c r="AX257" s="224"/>
      <c r="AY257" s="224"/>
      <c r="AZ257" s="224"/>
      <c r="BA257" s="224"/>
      <c r="BB257" s="224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</row>
    <row r="258" spans="26:71" x14ac:dyDescent="0.2">
      <c r="Z258" s="224"/>
      <c r="AA258" s="224"/>
      <c r="AB258" s="224"/>
      <c r="AC258" s="224"/>
      <c r="AD258" s="224"/>
      <c r="AE258" s="224"/>
      <c r="AF258" s="224"/>
      <c r="AG258" s="224"/>
      <c r="AH258" s="224"/>
      <c r="AI258" s="224"/>
      <c r="AJ258" s="224"/>
      <c r="AK258" s="224"/>
      <c r="AL258" s="224"/>
      <c r="AM258" s="224"/>
      <c r="AN258" s="224"/>
      <c r="AO258" s="224"/>
      <c r="AP258" s="224"/>
      <c r="AQ258" s="224"/>
      <c r="AR258" s="224"/>
      <c r="AS258" s="224"/>
      <c r="AT258" s="224"/>
      <c r="AU258" s="224"/>
      <c r="AV258" s="224"/>
      <c r="AW258" s="224"/>
      <c r="AX258" s="224"/>
      <c r="AY258" s="224"/>
      <c r="AZ258" s="224"/>
      <c r="BA258" s="224"/>
      <c r="BB258" s="224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</row>
    <row r="259" spans="26:71" x14ac:dyDescent="0.2">
      <c r="Z259" s="224"/>
      <c r="AA259" s="224"/>
      <c r="AB259" s="224"/>
      <c r="AC259" s="224"/>
      <c r="AD259" s="224"/>
      <c r="AE259" s="224"/>
      <c r="AF259" s="224"/>
      <c r="AG259" s="224"/>
      <c r="AH259" s="224"/>
      <c r="AI259" s="224"/>
      <c r="AJ259" s="224"/>
      <c r="AK259" s="224"/>
      <c r="AL259" s="224"/>
      <c r="AM259" s="224"/>
      <c r="AN259" s="224"/>
      <c r="AO259" s="224"/>
      <c r="AP259" s="224"/>
      <c r="AQ259" s="224"/>
      <c r="AR259" s="224"/>
      <c r="AS259" s="224"/>
      <c r="AT259" s="224"/>
      <c r="AU259" s="224"/>
      <c r="AV259" s="224"/>
      <c r="AW259" s="224"/>
      <c r="AX259" s="224"/>
      <c r="AY259" s="224"/>
      <c r="AZ259" s="224"/>
      <c r="BA259" s="224"/>
      <c r="BB259" s="224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</row>
    <row r="260" spans="26:71" x14ac:dyDescent="0.2">
      <c r="Z260" s="224"/>
      <c r="AA260" s="224"/>
      <c r="AB260" s="224"/>
      <c r="AC260" s="224"/>
      <c r="AD260" s="224"/>
      <c r="AE260" s="224"/>
      <c r="AF260" s="224"/>
      <c r="AG260" s="224"/>
      <c r="AH260" s="224"/>
      <c r="AI260" s="224"/>
      <c r="AJ260" s="224"/>
      <c r="AK260" s="224"/>
      <c r="AL260" s="224"/>
      <c r="AM260" s="224"/>
      <c r="AN260" s="224"/>
      <c r="AO260" s="224"/>
      <c r="AP260" s="224"/>
      <c r="AQ260" s="224"/>
      <c r="AR260" s="224"/>
      <c r="AS260" s="224"/>
      <c r="AT260" s="224"/>
      <c r="AU260" s="224"/>
      <c r="AV260" s="224"/>
      <c r="AW260" s="224"/>
      <c r="AX260" s="224"/>
      <c r="AY260" s="224"/>
      <c r="AZ260" s="224"/>
      <c r="BA260" s="224"/>
      <c r="BB260" s="224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</row>
    <row r="261" spans="26:71" x14ac:dyDescent="0.2">
      <c r="Z261" s="224"/>
      <c r="AA261" s="224"/>
      <c r="AB261" s="224"/>
      <c r="AC261" s="224"/>
      <c r="AD261" s="224"/>
      <c r="AE261" s="224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24"/>
      <c r="AP261" s="224"/>
      <c r="AQ261" s="224"/>
      <c r="AR261" s="224"/>
      <c r="AS261" s="224"/>
      <c r="AT261" s="224"/>
      <c r="AU261" s="224"/>
      <c r="AV261" s="224"/>
      <c r="AW261" s="224"/>
      <c r="AX261" s="224"/>
      <c r="AY261" s="224"/>
      <c r="AZ261" s="224"/>
      <c r="BA261" s="224"/>
      <c r="BB261" s="224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</row>
    <row r="262" spans="26:71" x14ac:dyDescent="0.2">
      <c r="Z262" s="224"/>
      <c r="AA262" s="224"/>
      <c r="AB262" s="224"/>
      <c r="AC262" s="224"/>
      <c r="AD262" s="224"/>
      <c r="AE262" s="224"/>
      <c r="AF262" s="224"/>
      <c r="AG262" s="224"/>
      <c r="AH262" s="224"/>
      <c r="AI262" s="224"/>
      <c r="AJ262" s="224"/>
      <c r="AK262" s="224"/>
      <c r="AL262" s="224"/>
      <c r="AM262" s="224"/>
      <c r="AN262" s="224"/>
      <c r="AO262" s="224"/>
      <c r="AP262" s="224"/>
      <c r="AQ262" s="224"/>
      <c r="AR262" s="224"/>
      <c r="AS262" s="224"/>
      <c r="AT262" s="224"/>
      <c r="AU262" s="224"/>
      <c r="AV262" s="224"/>
      <c r="AW262" s="224"/>
      <c r="AX262" s="224"/>
      <c r="AY262" s="224"/>
      <c r="AZ262" s="224"/>
      <c r="BA262" s="224"/>
      <c r="BB262" s="224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</row>
    <row r="263" spans="26:71" x14ac:dyDescent="0.2"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  <c r="AY263" s="224"/>
      <c r="AZ263" s="224"/>
      <c r="BA263" s="224"/>
      <c r="BB263" s="224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</row>
    <row r="264" spans="26:71" x14ac:dyDescent="0.2"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</row>
    <row r="265" spans="26:71" x14ac:dyDescent="0.2"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</row>
    <row r="266" spans="26:71" x14ac:dyDescent="0.2"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</row>
    <row r="267" spans="26:71" x14ac:dyDescent="0.2">
      <c r="Z267" s="224"/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</row>
    <row r="268" spans="26:71" x14ac:dyDescent="0.2"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</row>
    <row r="269" spans="26:71" x14ac:dyDescent="0.2"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</row>
    <row r="270" spans="26:71" x14ac:dyDescent="0.2">
      <c r="Z270" s="224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</row>
    <row r="271" spans="26:71" x14ac:dyDescent="0.2">
      <c r="Z271" s="224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24"/>
      <c r="AK271" s="224"/>
      <c r="AL271" s="224"/>
      <c r="AM271" s="224"/>
      <c r="AN271" s="224"/>
      <c r="AO271" s="224"/>
      <c r="AP271" s="224"/>
      <c r="AQ271" s="224"/>
      <c r="AR271" s="224"/>
      <c r="AS271" s="224"/>
      <c r="AT271" s="224"/>
      <c r="AU271" s="224"/>
      <c r="AV271" s="224"/>
      <c r="AW271" s="224"/>
      <c r="AX271" s="224"/>
      <c r="AY271" s="224"/>
      <c r="AZ271" s="224"/>
      <c r="BA271" s="224"/>
      <c r="BB271" s="224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</row>
    <row r="272" spans="26:71" x14ac:dyDescent="0.2"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</row>
    <row r="273" spans="26:71" x14ac:dyDescent="0.2">
      <c r="Z273" s="224"/>
      <c r="AA273" s="224"/>
      <c r="AB273" s="224"/>
      <c r="AC273" s="224"/>
      <c r="AD273" s="224"/>
      <c r="AE273" s="224"/>
      <c r="AF273" s="224"/>
      <c r="AG273" s="224"/>
      <c r="AH273" s="224"/>
      <c r="AI273" s="224"/>
      <c r="AJ273" s="224"/>
      <c r="AK273" s="224"/>
      <c r="AL273" s="224"/>
      <c r="AM273" s="224"/>
      <c r="AN273" s="224"/>
      <c r="AO273" s="224"/>
      <c r="AP273" s="224"/>
      <c r="AQ273" s="224"/>
      <c r="AR273" s="224"/>
      <c r="AS273" s="224"/>
      <c r="AT273" s="224"/>
      <c r="AU273" s="224"/>
      <c r="AV273" s="224"/>
      <c r="AW273" s="224"/>
      <c r="AX273" s="224"/>
      <c r="AY273" s="224"/>
      <c r="AZ273" s="224"/>
      <c r="BA273" s="224"/>
      <c r="BB273" s="224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</row>
    <row r="274" spans="26:71" x14ac:dyDescent="0.2">
      <c r="Z274" s="224"/>
      <c r="AA274" s="224"/>
      <c r="AB274" s="224"/>
      <c r="AC274" s="224"/>
      <c r="AD274" s="224"/>
      <c r="AE274" s="224"/>
      <c r="AF274" s="224"/>
      <c r="AG274" s="224"/>
      <c r="AH274" s="224"/>
      <c r="AI274" s="224"/>
      <c r="AJ274" s="224"/>
      <c r="AK274" s="224"/>
      <c r="AL274" s="224"/>
      <c r="AM274" s="224"/>
      <c r="AN274" s="224"/>
      <c r="AO274" s="224"/>
      <c r="AP274" s="224"/>
      <c r="AQ274" s="224"/>
      <c r="AR274" s="224"/>
      <c r="AS274" s="224"/>
      <c r="AT274" s="224"/>
      <c r="AU274" s="224"/>
      <c r="AV274" s="224"/>
      <c r="AW274" s="224"/>
      <c r="AX274" s="224"/>
      <c r="AY274" s="224"/>
      <c r="AZ274" s="224"/>
      <c r="BA274" s="224"/>
      <c r="BB274" s="224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</row>
    <row r="275" spans="26:71" x14ac:dyDescent="0.2">
      <c r="Z275" s="224"/>
      <c r="AA275" s="224"/>
      <c r="AB275" s="224"/>
      <c r="AC275" s="224"/>
      <c r="AD275" s="224"/>
      <c r="AE275" s="224"/>
      <c r="AF275" s="224"/>
      <c r="AG275" s="224"/>
      <c r="AH275" s="224"/>
      <c r="AI275" s="224"/>
      <c r="AJ275" s="224"/>
      <c r="AK275" s="224"/>
      <c r="AL275" s="224"/>
      <c r="AM275" s="224"/>
      <c r="AN275" s="224"/>
      <c r="AO275" s="224"/>
      <c r="AP275" s="224"/>
      <c r="AQ275" s="224"/>
      <c r="AR275" s="224"/>
      <c r="AS275" s="224"/>
      <c r="AT275" s="224"/>
      <c r="AU275" s="224"/>
      <c r="AV275" s="224"/>
      <c r="AW275" s="224"/>
      <c r="AX275" s="224"/>
      <c r="AY275" s="224"/>
      <c r="AZ275" s="224"/>
      <c r="BA275" s="224"/>
      <c r="BB275" s="224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</row>
    <row r="276" spans="26:71" x14ac:dyDescent="0.2">
      <c r="Z276" s="224"/>
      <c r="AA276" s="224"/>
      <c r="AB276" s="224"/>
      <c r="AC276" s="224"/>
      <c r="AD276" s="224"/>
      <c r="AE276" s="224"/>
      <c r="AF276" s="224"/>
      <c r="AG276" s="224"/>
      <c r="AH276" s="224"/>
      <c r="AI276" s="224"/>
      <c r="AJ276" s="224"/>
      <c r="AK276" s="224"/>
      <c r="AL276" s="224"/>
      <c r="AM276" s="224"/>
      <c r="AN276" s="224"/>
      <c r="AO276" s="224"/>
      <c r="AP276" s="224"/>
      <c r="AQ276" s="224"/>
      <c r="AR276" s="224"/>
      <c r="AS276" s="224"/>
      <c r="AT276" s="224"/>
      <c r="AU276" s="224"/>
      <c r="AV276" s="224"/>
      <c r="AW276" s="224"/>
      <c r="AX276" s="224"/>
      <c r="AY276" s="224"/>
      <c r="AZ276" s="224"/>
      <c r="BA276" s="224"/>
      <c r="BB276" s="224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</row>
    <row r="277" spans="26:71" x14ac:dyDescent="0.2">
      <c r="Z277" s="224"/>
      <c r="AA277" s="224"/>
      <c r="AB277" s="224"/>
      <c r="AC277" s="224"/>
      <c r="AD277" s="224"/>
      <c r="AE277" s="224"/>
      <c r="AF277" s="224"/>
      <c r="AG277" s="224"/>
      <c r="AH277" s="224"/>
      <c r="AI277" s="224"/>
      <c r="AJ277" s="224"/>
      <c r="AK277" s="224"/>
      <c r="AL277" s="224"/>
      <c r="AM277" s="224"/>
      <c r="AN277" s="224"/>
      <c r="AO277" s="224"/>
      <c r="AP277" s="224"/>
      <c r="AQ277" s="224"/>
      <c r="AR277" s="224"/>
      <c r="AS277" s="224"/>
      <c r="AT277" s="224"/>
      <c r="AU277" s="224"/>
      <c r="AV277" s="224"/>
      <c r="AW277" s="224"/>
      <c r="AX277" s="224"/>
      <c r="AY277" s="224"/>
      <c r="AZ277" s="224"/>
      <c r="BA277" s="224"/>
      <c r="BB277" s="224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</row>
    <row r="278" spans="26:71" x14ac:dyDescent="0.2">
      <c r="Z278" s="224"/>
      <c r="AA278" s="224"/>
      <c r="AB278" s="224"/>
      <c r="AC278" s="224"/>
      <c r="AD278" s="224"/>
      <c r="AE278" s="224"/>
      <c r="AF278" s="224"/>
      <c r="AG278" s="224"/>
      <c r="AH278" s="224"/>
      <c r="AI278" s="224"/>
      <c r="AJ278" s="224"/>
      <c r="AK278" s="224"/>
      <c r="AL278" s="224"/>
      <c r="AM278" s="224"/>
      <c r="AN278" s="224"/>
      <c r="AO278" s="224"/>
      <c r="AP278" s="224"/>
      <c r="AQ278" s="224"/>
      <c r="AR278" s="224"/>
      <c r="AS278" s="224"/>
      <c r="AT278" s="224"/>
      <c r="AU278" s="224"/>
      <c r="AV278" s="224"/>
      <c r="AW278" s="224"/>
      <c r="AX278" s="224"/>
      <c r="AY278" s="224"/>
      <c r="AZ278" s="224"/>
      <c r="BA278" s="224"/>
      <c r="BB278" s="224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</row>
    <row r="279" spans="26:71" x14ac:dyDescent="0.2">
      <c r="Z279" s="224"/>
      <c r="AA279" s="224"/>
      <c r="AB279" s="224"/>
      <c r="AC279" s="224"/>
      <c r="AD279" s="224"/>
      <c r="AE279" s="224"/>
      <c r="AF279" s="224"/>
      <c r="AG279" s="224"/>
      <c r="AH279" s="224"/>
      <c r="AI279" s="224"/>
      <c r="AJ279" s="224"/>
      <c r="AK279" s="224"/>
      <c r="AL279" s="224"/>
      <c r="AM279" s="224"/>
      <c r="AN279" s="224"/>
      <c r="AO279" s="224"/>
      <c r="AP279" s="224"/>
      <c r="AQ279" s="224"/>
      <c r="AR279" s="224"/>
      <c r="AS279" s="224"/>
      <c r="AT279" s="224"/>
      <c r="AU279" s="224"/>
      <c r="AV279" s="224"/>
      <c r="AW279" s="224"/>
      <c r="AX279" s="224"/>
      <c r="AY279" s="224"/>
      <c r="AZ279" s="224"/>
      <c r="BA279" s="224"/>
      <c r="BB279" s="224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</row>
    <row r="280" spans="26:71" x14ac:dyDescent="0.2">
      <c r="Z280" s="224"/>
      <c r="AA280" s="224"/>
      <c r="AB280" s="224"/>
      <c r="AC280" s="224"/>
      <c r="AD280" s="224"/>
      <c r="AE280" s="224"/>
      <c r="AF280" s="224"/>
      <c r="AG280" s="224"/>
      <c r="AH280" s="224"/>
      <c r="AI280" s="224"/>
      <c r="AJ280" s="224"/>
      <c r="AK280" s="224"/>
      <c r="AL280" s="224"/>
      <c r="AM280" s="224"/>
      <c r="AN280" s="224"/>
      <c r="AO280" s="224"/>
      <c r="AP280" s="224"/>
      <c r="AQ280" s="224"/>
      <c r="AR280" s="224"/>
      <c r="AS280" s="224"/>
      <c r="AT280" s="224"/>
      <c r="AU280" s="224"/>
      <c r="AV280" s="224"/>
      <c r="AW280" s="224"/>
      <c r="AX280" s="224"/>
      <c r="AY280" s="224"/>
      <c r="AZ280" s="224"/>
      <c r="BA280" s="224"/>
      <c r="BB280" s="224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</row>
    <row r="281" spans="26:71" x14ac:dyDescent="0.2">
      <c r="Z281" s="224"/>
      <c r="AA281" s="224"/>
      <c r="AB281" s="224"/>
      <c r="AC281" s="224"/>
      <c r="AD281" s="224"/>
      <c r="AE281" s="224"/>
      <c r="AF281" s="224"/>
      <c r="AG281" s="224"/>
      <c r="AH281" s="224"/>
      <c r="AI281" s="224"/>
      <c r="AJ281" s="224"/>
      <c r="AK281" s="224"/>
      <c r="AL281" s="224"/>
      <c r="AM281" s="224"/>
      <c r="AN281" s="224"/>
      <c r="AO281" s="224"/>
      <c r="AP281" s="224"/>
      <c r="AQ281" s="224"/>
      <c r="AR281" s="224"/>
      <c r="AS281" s="224"/>
      <c r="AT281" s="224"/>
      <c r="AU281" s="224"/>
      <c r="AV281" s="224"/>
      <c r="AW281" s="224"/>
      <c r="AX281" s="224"/>
      <c r="AY281" s="224"/>
      <c r="AZ281" s="224"/>
      <c r="BA281" s="224"/>
      <c r="BB281" s="224"/>
      <c r="BC281" s="224"/>
      <c r="BD281" s="224"/>
      <c r="BE281" s="224"/>
      <c r="BF281" s="224"/>
      <c r="BG281" s="224"/>
      <c r="BH281" s="224"/>
      <c r="BI281" s="224"/>
      <c r="BJ281" s="224"/>
      <c r="BK281" s="224"/>
      <c r="BL281" s="224"/>
      <c r="BM281" s="224"/>
      <c r="BN281" s="224"/>
      <c r="BO281" s="224"/>
      <c r="BP281" s="224"/>
      <c r="BQ281" s="224"/>
      <c r="BR281" s="224"/>
      <c r="BS281" s="224"/>
    </row>
    <row r="282" spans="26:71" x14ac:dyDescent="0.2">
      <c r="Z282" s="224"/>
      <c r="AA282" s="224"/>
      <c r="AB282" s="224"/>
      <c r="AC282" s="224"/>
      <c r="AD282" s="224"/>
      <c r="AE282" s="224"/>
      <c r="AF282" s="224"/>
      <c r="AG282" s="224"/>
      <c r="AH282" s="224"/>
      <c r="AI282" s="224"/>
      <c r="AJ282" s="224"/>
      <c r="AK282" s="224"/>
      <c r="AL282" s="224"/>
      <c r="AM282" s="224"/>
      <c r="AN282" s="224"/>
      <c r="AO282" s="224"/>
      <c r="AP282" s="224"/>
      <c r="AQ282" s="224"/>
      <c r="AR282" s="224"/>
      <c r="AS282" s="224"/>
      <c r="AT282" s="224"/>
      <c r="AU282" s="224"/>
      <c r="AV282" s="224"/>
      <c r="AW282" s="224"/>
      <c r="AX282" s="224"/>
      <c r="AY282" s="224"/>
      <c r="AZ282" s="224"/>
      <c r="BA282" s="224"/>
      <c r="BB282" s="224"/>
      <c r="BC282" s="224"/>
      <c r="BD282" s="224"/>
      <c r="BE282" s="224"/>
      <c r="BF282" s="224"/>
      <c r="BG282" s="224"/>
      <c r="BH282" s="224"/>
      <c r="BI282" s="224"/>
      <c r="BJ282" s="224"/>
      <c r="BK282" s="224"/>
      <c r="BL282" s="224"/>
      <c r="BM282" s="224"/>
      <c r="BN282" s="224"/>
      <c r="BO282" s="224"/>
      <c r="BP282" s="224"/>
      <c r="BQ282" s="224"/>
      <c r="BR282" s="224"/>
      <c r="BS282" s="224"/>
    </row>
    <row r="283" spans="26:71" x14ac:dyDescent="0.2">
      <c r="Z283" s="224"/>
      <c r="AA283" s="224"/>
      <c r="AB283" s="224"/>
      <c r="AC283" s="224"/>
      <c r="AD283" s="224"/>
      <c r="AE283" s="224"/>
      <c r="AF283" s="224"/>
      <c r="AG283" s="224"/>
      <c r="AH283" s="224"/>
      <c r="AI283" s="224"/>
      <c r="AJ283" s="224"/>
      <c r="AK283" s="224"/>
      <c r="AL283" s="224"/>
      <c r="AM283" s="224"/>
      <c r="AN283" s="224"/>
      <c r="AO283" s="224"/>
      <c r="AP283" s="224"/>
      <c r="AQ283" s="224"/>
      <c r="AR283" s="224"/>
      <c r="AS283" s="224"/>
      <c r="AT283" s="224"/>
      <c r="AU283" s="224"/>
      <c r="AV283" s="224"/>
      <c r="AW283" s="224"/>
      <c r="AX283" s="224"/>
      <c r="AY283" s="224"/>
      <c r="AZ283" s="224"/>
      <c r="BA283" s="224"/>
      <c r="BB283" s="224"/>
      <c r="BC283" s="224"/>
      <c r="BD283" s="224"/>
      <c r="BE283" s="224"/>
      <c r="BF283" s="224"/>
      <c r="BG283" s="224"/>
      <c r="BH283" s="224"/>
      <c r="BI283" s="224"/>
      <c r="BJ283" s="224"/>
      <c r="BK283" s="224"/>
      <c r="BL283" s="224"/>
      <c r="BM283" s="224"/>
      <c r="BN283" s="224"/>
      <c r="BO283" s="224"/>
      <c r="BP283" s="224"/>
      <c r="BQ283" s="224"/>
      <c r="BR283" s="224"/>
      <c r="BS283" s="224"/>
    </row>
    <row r="284" spans="26:71" x14ac:dyDescent="0.2">
      <c r="Z284" s="224"/>
      <c r="AA284" s="224"/>
      <c r="AB284" s="224"/>
      <c r="AC284" s="224"/>
      <c r="AD284" s="224"/>
      <c r="AE284" s="224"/>
      <c r="AF284" s="224"/>
      <c r="AG284" s="224"/>
      <c r="AH284" s="224"/>
      <c r="AI284" s="224"/>
      <c r="AJ284" s="224"/>
      <c r="AK284" s="224"/>
      <c r="AL284" s="224"/>
      <c r="AM284" s="224"/>
      <c r="AN284" s="224"/>
      <c r="AO284" s="224"/>
      <c r="AP284" s="224"/>
      <c r="AQ284" s="224"/>
      <c r="AR284" s="224"/>
      <c r="AS284" s="224"/>
      <c r="AT284" s="224"/>
      <c r="AU284" s="224"/>
      <c r="AV284" s="224"/>
      <c r="AW284" s="224"/>
      <c r="AX284" s="224"/>
      <c r="AY284" s="224"/>
      <c r="AZ284" s="224"/>
      <c r="BA284" s="224"/>
      <c r="BB284" s="224"/>
      <c r="BC284" s="224"/>
      <c r="BD284" s="224"/>
      <c r="BE284" s="224"/>
      <c r="BF284" s="224"/>
      <c r="BG284" s="224"/>
      <c r="BH284" s="224"/>
      <c r="BI284" s="224"/>
      <c r="BJ284" s="224"/>
      <c r="BK284" s="224"/>
      <c r="BL284" s="224"/>
      <c r="BM284" s="224"/>
      <c r="BN284" s="224"/>
      <c r="BO284" s="224"/>
      <c r="BP284" s="224"/>
      <c r="BQ284" s="224"/>
      <c r="BR284" s="224"/>
      <c r="BS284" s="224"/>
    </row>
    <row r="285" spans="26:71" x14ac:dyDescent="0.2">
      <c r="Z285" s="224"/>
      <c r="AA285" s="224"/>
      <c r="AB285" s="224"/>
      <c r="AC285" s="224"/>
      <c r="AD285" s="224"/>
      <c r="AE285" s="224"/>
      <c r="AF285" s="224"/>
      <c r="AG285" s="224"/>
      <c r="AH285" s="224"/>
      <c r="AI285" s="224"/>
      <c r="AJ285" s="224"/>
      <c r="AK285" s="224"/>
      <c r="AL285" s="224"/>
      <c r="AM285" s="224"/>
      <c r="AN285" s="224"/>
      <c r="AO285" s="224"/>
      <c r="AP285" s="224"/>
      <c r="AQ285" s="224"/>
      <c r="AR285" s="224"/>
      <c r="AS285" s="224"/>
      <c r="AT285" s="224"/>
      <c r="AU285" s="224"/>
      <c r="AV285" s="224"/>
      <c r="AW285" s="224"/>
      <c r="AX285" s="224"/>
      <c r="AY285" s="224"/>
      <c r="AZ285" s="224"/>
      <c r="BA285" s="224"/>
      <c r="BB285" s="224"/>
      <c r="BC285" s="224"/>
      <c r="BD285" s="224"/>
      <c r="BE285" s="224"/>
      <c r="BF285" s="224"/>
      <c r="BG285" s="224"/>
      <c r="BH285" s="224"/>
      <c r="BI285" s="224"/>
      <c r="BJ285" s="224"/>
      <c r="BK285" s="224"/>
      <c r="BL285" s="224"/>
      <c r="BM285" s="224"/>
      <c r="BN285" s="224"/>
      <c r="BO285" s="224"/>
      <c r="BP285" s="224"/>
      <c r="BQ285" s="224"/>
      <c r="BR285" s="224"/>
      <c r="BS285" s="224"/>
    </row>
    <row r="286" spans="26:71" x14ac:dyDescent="0.2"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224"/>
      <c r="BN286" s="224"/>
      <c r="BO286" s="224"/>
      <c r="BP286" s="224"/>
      <c r="BQ286" s="224"/>
      <c r="BR286" s="224"/>
      <c r="BS286" s="224"/>
    </row>
    <row r="287" spans="26:71" x14ac:dyDescent="0.2"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224"/>
      <c r="BN287" s="224"/>
      <c r="BO287" s="224"/>
      <c r="BP287" s="224"/>
      <c r="BQ287" s="224"/>
      <c r="BR287" s="224"/>
      <c r="BS287" s="224"/>
    </row>
    <row r="288" spans="26:71" x14ac:dyDescent="0.2"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224"/>
      <c r="BN288" s="224"/>
      <c r="BO288" s="224"/>
      <c r="BP288" s="224"/>
      <c r="BQ288" s="224"/>
      <c r="BR288" s="224"/>
      <c r="BS288" s="224"/>
    </row>
    <row r="289" spans="26:71" x14ac:dyDescent="0.2"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224"/>
      <c r="BN289" s="224"/>
      <c r="BO289" s="224"/>
      <c r="BP289" s="224"/>
      <c r="BQ289" s="224"/>
      <c r="BR289" s="224"/>
      <c r="BS289" s="224"/>
    </row>
    <row r="290" spans="26:71" x14ac:dyDescent="0.2">
      <c r="Z290" s="224"/>
      <c r="AA290" s="224"/>
      <c r="AB290" s="224"/>
      <c r="AC290" s="224"/>
      <c r="AD290" s="224"/>
      <c r="AE290" s="224"/>
      <c r="AF290" s="224"/>
      <c r="AG290" s="224"/>
      <c r="AH290" s="224"/>
      <c r="AI290" s="224"/>
      <c r="AJ290" s="224"/>
      <c r="AK290" s="224"/>
      <c r="AL290" s="224"/>
      <c r="AM290" s="224"/>
      <c r="AN290" s="224"/>
      <c r="AO290" s="224"/>
      <c r="AP290" s="224"/>
      <c r="AQ290" s="224"/>
      <c r="AR290" s="224"/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24"/>
      <c r="BJ290" s="224"/>
      <c r="BK290" s="224"/>
      <c r="BL290" s="224"/>
      <c r="BM290" s="224"/>
      <c r="BN290" s="224"/>
      <c r="BO290" s="224"/>
      <c r="BP290" s="224"/>
      <c r="BQ290" s="224"/>
      <c r="BR290" s="224"/>
      <c r="BS290" s="224"/>
    </row>
    <row r="291" spans="26:71" x14ac:dyDescent="0.2">
      <c r="Z291" s="224"/>
      <c r="AA291" s="224"/>
      <c r="AB291" s="224"/>
      <c r="AC291" s="224"/>
      <c r="AD291" s="224"/>
      <c r="AE291" s="224"/>
      <c r="AF291" s="224"/>
      <c r="AG291" s="224"/>
      <c r="AH291" s="224"/>
      <c r="AI291" s="224"/>
      <c r="AJ291" s="224"/>
      <c r="AK291" s="224"/>
      <c r="AL291" s="224"/>
      <c r="AM291" s="224"/>
      <c r="AN291" s="224"/>
      <c r="AO291" s="224"/>
      <c r="AP291" s="224"/>
      <c r="AQ291" s="224"/>
      <c r="AR291" s="224"/>
      <c r="AS291" s="224"/>
      <c r="AT291" s="224"/>
      <c r="AU291" s="224"/>
      <c r="AV291" s="224"/>
      <c r="AW291" s="224"/>
      <c r="AX291" s="224"/>
      <c r="AY291" s="224"/>
      <c r="AZ291" s="224"/>
      <c r="BA291" s="224"/>
      <c r="BB291" s="224"/>
      <c r="BC291" s="224"/>
      <c r="BD291" s="224"/>
      <c r="BE291" s="224"/>
      <c r="BF291" s="224"/>
      <c r="BG291" s="224"/>
      <c r="BH291" s="224"/>
      <c r="BI291" s="224"/>
      <c r="BJ291" s="224"/>
      <c r="BK291" s="224"/>
      <c r="BL291" s="224"/>
      <c r="BM291" s="224"/>
      <c r="BN291" s="224"/>
      <c r="BO291" s="224"/>
      <c r="BP291" s="224"/>
      <c r="BQ291" s="224"/>
      <c r="BR291" s="224"/>
      <c r="BS291" s="224"/>
    </row>
    <row r="292" spans="26:71" x14ac:dyDescent="0.2">
      <c r="Z292" s="224"/>
      <c r="AA292" s="224"/>
      <c r="AB292" s="224"/>
      <c r="AC292" s="224"/>
      <c r="AD292" s="224"/>
      <c r="AE292" s="224"/>
      <c r="AF292" s="224"/>
      <c r="AG292" s="224"/>
      <c r="AH292" s="224"/>
      <c r="AI292" s="224"/>
      <c r="AJ292" s="224"/>
      <c r="AK292" s="224"/>
      <c r="AL292" s="224"/>
      <c r="AM292" s="224"/>
      <c r="AN292" s="224"/>
      <c r="AO292" s="224"/>
      <c r="AP292" s="224"/>
      <c r="AQ292" s="224"/>
      <c r="AR292" s="224"/>
      <c r="AS292" s="224"/>
      <c r="AT292" s="224"/>
      <c r="AU292" s="224"/>
      <c r="AV292" s="224"/>
      <c r="AW292" s="224"/>
      <c r="AX292" s="224"/>
      <c r="AY292" s="224"/>
      <c r="AZ292" s="224"/>
      <c r="BA292" s="224"/>
      <c r="BB292" s="224"/>
      <c r="BC292" s="224"/>
      <c r="BD292" s="224"/>
      <c r="BE292" s="224"/>
      <c r="BF292" s="224"/>
      <c r="BG292" s="224"/>
      <c r="BH292" s="224"/>
      <c r="BI292" s="224"/>
      <c r="BJ292" s="224"/>
      <c r="BK292" s="224"/>
      <c r="BL292" s="224"/>
      <c r="BM292" s="224"/>
      <c r="BN292" s="224"/>
      <c r="BO292" s="224"/>
      <c r="BP292" s="224"/>
      <c r="BQ292" s="224"/>
      <c r="BR292" s="224"/>
      <c r="BS292" s="224"/>
    </row>
    <row r="293" spans="26:71" x14ac:dyDescent="0.2">
      <c r="Z293" s="224"/>
      <c r="AA293" s="224"/>
      <c r="AB293" s="224"/>
      <c r="AC293" s="224"/>
      <c r="AD293" s="224"/>
      <c r="AE293" s="224"/>
      <c r="AF293" s="224"/>
      <c r="AG293" s="224"/>
      <c r="AH293" s="224"/>
      <c r="AI293" s="224"/>
      <c r="AJ293" s="224"/>
      <c r="AK293" s="224"/>
      <c r="AL293" s="224"/>
      <c r="AM293" s="224"/>
      <c r="AN293" s="224"/>
      <c r="AO293" s="224"/>
      <c r="AP293" s="224"/>
      <c r="AQ293" s="224"/>
      <c r="AR293" s="224"/>
      <c r="AS293" s="224"/>
      <c r="AT293" s="224"/>
      <c r="AU293" s="224"/>
      <c r="AV293" s="224"/>
      <c r="AW293" s="224"/>
      <c r="AX293" s="224"/>
      <c r="AY293" s="224"/>
      <c r="AZ293" s="224"/>
      <c r="BA293" s="224"/>
      <c r="BB293" s="224"/>
      <c r="BC293" s="224"/>
      <c r="BD293" s="224"/>
      <c r="BE293" s="224"/>
      <c r="BF293" s="224"/>
      <c r="BG293" s="224"/>
      <c r="BH293" s="224"/>
      <c r="BI293" s="224"/>
      <c r="BJ293" s="224"/>
      <c r="BK293" s="224"/>
      <c r="BL293" s="224"/>
      <c r="BM293" s="224"/>
      <c r="BN293" s="224"/>
      <c r="BO293" s="224"/>
      <c r="BP293" s="224"/>
      <c r="BQ293" s="224"/>
      <c r="BR293" s="224"/>
      <c r="BS293" s="224"/>
    </row>
    <row r="294" spans="26:71" x14ac:dyDescent="0.2">
      <c r="Z294" s="224"/>
      <c r="AA294" s="224"/>
      <c r="AB294" s="224"/>
      <c r="AC294" s="224"/>
      <c r="AD294" s="224"/>
      <c r="AE294" s="224"/>
      <c r="AF294" s="224"/>
      <c r="AG294" s="224"/>
      <c r="AH294" s="224"/>
      <c r="AI294" s="224"/>
      <c r="AJ294" s="224"/>
      <c r="AK294" s="224"/>
      <c r="AL294" s="224"/>
      <c r="AM294" s="224"/>
      <c r="AN294" s="224"/>
      <c r="AO294" s="224"/>
      <c r="AP294" s="224"/>
      <c r="AQ294" s="224"/>
      <c r="AR294" s="224"/>
      <c r="AS294" s="224"/>
      <c r="AT294" s="224"/>
      <c r="AU294" s="224"/>
      <c r="AV294" s="224"/>
      <c r="AW294" s="224"/>
      <c r="AX294" s="224"/>
      <c r="AY294" s="224"/>
      <c r="AZ294" s="224"/>
      <c r="BA294" s="224"/>
      <c r="BB294" s="224"/>
      <c r="BC294" s="224"/>
      <c r="BD294" s="224"/>
      <c r="BE294" s="224"/>
      <c r="BF294" s="224"/>
      <c r="BG294" s="224"/>
      <c r="BH294" s="224"/>
      <c r="BI294" s="224"/>
      <c r="BJ294" s="224"/>
      <c r="BK294" s="224"/>
      <c r="BL294" s="224"/>
      <c r="BM294" s="224"/>
      <c r="BN294" s="224"/>
      <c r="BO294" s="224"/>
      <c r="BP294" s="224"/>
      <c r="BQ294" s="224"/>
      <c r="BR294" s="224"/>
      <c r="BS294" s="224"/>
    </row>
    <row r="295" spans="26:71" x14ac:dyDescent="0.2">
      <c r="Z295" s="224"/>
      <c r="AA295" s="224"/>
      <c r="AB295" s="224"/>
      <c r="AC295" s="224"/>
      <c r="AD295" s="224"/>
      <c r="AE295" s="224"/>
      <c r="AF295" s="224"/>
      <c r="AG295" s="224"/>
      <c r="AH295" s="224"/>
      <c r="AI295" s="224"/>
      <c r="AJ295" s="224"/>
      <c r="AK295" s="224"/>
      <c r="AL295" s="224"/>
      <c r="AM295" s="224"/>
      <c r="AN295" s="224"/>
      <c r="AO295" s="224"/>
      <c r="AP295" s="224"/>
      <c r="AQ295" s="224"/>
      <c r="AR295" s="224"/>
      <c r="AS295" s="224"/>
      <c r="AT295" s="224"/>
      <c r="AU295" s="224"/>
      <c r="AV295" s="224"/>
      <c r="AW295" s="224"/>
      <c r="AX295" s="224"/>
      <c r="AY295" s="224"/>
      <c r="AZ295" s="224"/>
      <c r="BA295" s="224"/>
      <c r="BB295" s="224"/>
      <c r="BC295" s="224"/>
      <c r="BD295" s="224"/>
      <c r="BE295" s="224"/>
      <c r="BF295" s="224"/>
      <c r="BG295" s="224"/>
      <c r="BH295" s="224"/>
      <c r="BI295" s="224"/>
      <c r="BJ295" s="224"/>
      <c r="BK295" s="224"/>
      <c r="BL295" s="224"/>
      <c r="BM295" s="224"/>
      <c r="BN295" s="224"/>
      <c r="BO295" s="224"/>
      <c r="BP295" s="224"/>
      <c r="BQ295" s="224"/>
      <c r="BR295" s="224"/>
      <c r="BS295" s="224"/>
    </row>
    <row r="296" spans="26:71" x14ac:dyDescent="0.2">
      <c r="Z296" s="224"/>
      <c r="AA296" s="224"/>
      <c r="AB296" s="224"/>
      <c r="AC296" s="224"/>
      <c r="AD296" s="224"/>
      <c r="AE296" s="224"/>
      <c r="AF296" s="224"/>
      <c r="AG296" s="224"/>
      <c r="AH296" s="224"/>
      <c r="AI296" s="224"/>
      <c r="AJ296" s="224"/>
      <c r="AK296" s="224"/>
      <c r="AL296" s="224"/>
      <c r="AM296" s="224"/>
      <c r="AN296" s="224"/>
      <c r="AO296" s="224"/>
      <c r="AP296" s="224"/>
      <c r="AQ296" s="224"/>
      <c r="AR296" s="224"/>
      <c r="AS296" s="224"/>
      <c r="AT296" s="224"/>
      <c r="AU296" s="224"/>
      <c r="AV296" s="224"/>
      <c r="AW296" s="224"/>
      <c r="AX296" s="224"/>
      <c r="AY296" s="224"/>
      <c r="AZ296" s="224"/>
      <c r="BA296" s="224"/>
      <c r="BB296" s="224"/>
      <c r="BC296" s="224"/>
      <c r="BD296" s="224"/>
      <c r="BE296" s="224"/>
      <c r="BF296" s="224"/>
      <c r="BG296" s="224"/>
      <c r="BH296" s="224"/>
      <c r="BI296" s="224"/>
      <c r="BJ296" s="224"/>
      <c r="BK296" s="224"/>
      <c r="BL296" s="224"/>
      <c r="BM296" s="224"/>
      <c r="BN296" s="224"/>
      <c r="BO296" s="224"/>
      <c r="BP296" s="224"/>
      <c r="BQ296" s="224"/>
      <c r="BR296" s="224"/>
      <c r="BS296" s="224"/>
    </row>
    <row r="297" spans="26:71" x14ac:dyDescent="0.2">
      <c r="Z297" s="224"/>
      <c r="AA297" s="224"/>
      <c r="AB297" s="224"/>
      <c r="AC297" s="224"/>
      <c r="AD297" s="224"/>
      <c r="AE297" s="224"/>
      <c r="AF297" s="224"/>
      <c r="AG297" s="224"/>
      <c r="AH297" s="224"/>
      <c r="AI297" s="224"/>
      <c r="AJ297" s="224"/>
      <c r="AK297" s="224"/>
      <c r="AL297" s="224"/>
      <c r="AM297" s="224"/>
      <c r="AN297" s="224"/>
      <c r="AO297" s="224"/>
      <c r="AP297" s="224"/>
      <c r="AQ297" s="224"/>
      <c r="AR297" s="224"/>
      <c r="AS297" s="224"/>
      <c r="AT297" s="224"/>
      <c r="AU297" s="224"/>
      <c r="AV297" s="224"/>
      <c r="AW297" s="224"/>
      <c r="AX297" s="224"/>
      <c r="AY297" s="224"/>
      <c r="AZ297" s="224"/>
      <c r="BA297" s="224"/>
      <c r="BB297" s="224"/>
      <c r="BC297" s="224"/>
      <c r="BD297" s="224"/>
      <c r="BE297" s="224"/>
      <c r="BF297" s="224"/>
      <c r="BG297" s="224"/>
      <c r="BH297" s="224"/>
      <c r="BI297" s="224"/>
      <c r="BJ297" s="224"/>
      <c r="BK297" s="224"/>
      <c r="BL297" s="224"/>
      <c r="BM297" s="224"/>
      <c r="BN297" s="224"/>
      <c r="BO297" s="224"/>
      <c r="BP297" s="224"/>
      <c r="BQ297" s="224"/>
      <c r="BR297" s="224"/>
      <c r="BS297" s="224"/>
    </row>
    <row r="298" spans="26:71" x14ac:dyDescent="0.2">
      <c r="Z298" s="224"/>
      <c r="AA298" s="224"/>
      <c r="AB298" s="224"/>
      <c r="AC298" s="224"/>
      <c r="AD298" s="224"/>
      <c r="AE298" s="224"/>
      <c r="AF298" s="224"/>
      <c r="AG298" s="224"/>
      <c r="AH298" s="224"/>
      <c r="AI298" s="224"/>
      <c r="AJ298" s="224"/>
      <c r="AK298" s="224"/>
      <c r="AL298" s="224"/>
      <c r="AM298" s="224"/>
      <c r="AN298" s="224"/>
      <c r="AO298" s="224"/>
      <c r="AP298" s="224"/>
      <c r="AQ298" s="224"/>
      <c r="AR298" s="224"/>
      <c r="AS298" s="224"/>
      <c r="AT298" s="224"/>
      <c r="AU298" s="224"/>
      <c r="AV298" s="224"/>
      <c r="AW298" s="224"/>
      <c r="AX298" s="224"/>
      <c r="AY298" s="224"/>
      <c r="AZ298" s="224"/>
      <c r="BA298" s="224"/>
      <c r="BB298" s="224"/>
      <c r="BC298" s="224"/>
      <c r="BD298" s="224"/>
      <c r="BE298" s="224"/>
      <c r="BF298" s="224"/>
      <c r="BG298" s="224"/>
      <c r="BH298" s="224"/>
      <c r="BI298" s="224"/>
      <c r="BJ298" s="224"/>
      <c r="BK298" s="224"/>
      <c r="BL298" s="224"/>
      <c r="BM298" s="224"/>
      <c r="BN298" s="224"/>
      <c r="BO298" s="224"/>
      <c r="BP298" s="224"/>
      <c r="BQ298" s="224"/>
      <c r="BR298" s="224"/>
      <c r="BS298" s="224"/>
    </row>
    <row r="299" spans="26:71" x14ac:dyDescent="0.2">
      <c r="Z299" s="224"/>
      <c r="AA299" s="224"/>
      <c r="AB299" s="224"/>
      <c r="AC299" s="224"/>
      <c r="AD299" s="224"/>
      <c r="AE299" s="224"/>
      <c r="AF299" s="224"/>
      <c r="AG299" s="224"/>
      <c r="AH299" s="224"/>
      <c r="AI299" s="224"/>
      <c r="AJ299" s="224"/>
      <c r="AK299" s="224"/>
      <c r="AL299" s="224"/>
      <c r="AM299" s="224"/>
      <c r="AN299" s="224"/>
      <c r="AO299" s="224"/>
      <c r="AP299" s="224"/>
      <c r="AQ299" s="224"/>
      <c r="AR299" s="224"/>
      <c r="AS299" s="224"/>
      <c r="AT299" s="224"/>
      <c r="AU299" s="224"/>
      <c r="AV299" s="224"/>
      <c r="AW299" s="224"/>
      <c r="AX299" s="224"/>
      <c r="AY299" s="224"/>
      <c r="AZ299" s="224"/>
      <c r="BA299" s="224"/>
      <c r="BB299" s="224"/>
      <c r="BC299" s="224"/>
      <c r="BD299" s="224"/>
      <c r="BE299" s="224"/>
      <c r="BF299" s="224"/>
      <c r="BG299" s="224"/>
      <c r="BH299" s="224"/>
      <c r="BI299" s="224"/>
      <c r="BJ299" s="224"/>
      <c r="BK299" s="224"/>
      <c r="BL299" s="224"/>
      <c r="BM299" s="224"/>
      <c r="BN299" s="224"/>
      <c r="BO299" s="224"/>
      <c r="BP299" s="224"/>
      <c r="BQ299" s="224"/>
      <c r="BR299" s="224"/>
      <c r="BS299" s="224"/>
    </row>
    <row r="300" spans="26:71" x14ac:dyDescent="0.2"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4"/>
      <c r="BN300" s="224"/>
      <c r="BO300" s="224"/>
      <c r="BP300" s="224"/>
      <c r="BQ300" s="224"/>
      <c r="BR300" s="224"/>
      <c r="BS300" s="224"/>
    </row>
    <row r="301" spans="26:71" x14ac:dyDescent="0.2"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4"/>
      <c r="BN301" s="224"/>
      <c r="BO301" s="224"/>
      <c r="BP301" s="224"/>
      <c r="BQ301" s="224"/>
      <c r="BR301" s="224"/>
      <c r="BS301" s="224"/>
    </row>
    <row r="302" spans="26:71" x14ac:dyDescent="0.2"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4"/>
      <c r="BN302" s="224"/>
      <c r="BO302" s="224"/>
      <c r="BP302" s="224"/>
      <c r="BQ302" s="224"/>
      <c r="BR302" s="224"/>
      <c r="BS302" s="224"/>
    </row>
    <row r="303" spans="26:71" x14ac:dyDescent="0.2"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4"/>
      <c r="BN303" s="224"/>
      <c r="BO303" s="224"/>
      <c r="BP303" s="224"/>
      <c r="BQ303" s="224"/>
      <c r="BR303" s="224"/>
      <c r="BS303" s="224"/>
    </row>
    <row r="304" spans="26:71" x14ac:dyDescent="0.2"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4"/>
      <c r="BN304" s="224"/>
      <c r="BO304" s="224"/>
      <c r="BP304" s="224"/>
      <c r="BQ304" s="224"/>
      <c r="BR304" s="224"/>
      <c r="BS304" s="224"/>
    </row>
    <row r="305" spans="26:71" x14ac:dyDescent="0.2">
      <c r="Z305" s="224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24"/>
      <c r="AK305" s="224"/>
      <c r="AL305" s="224"/>
      <c r="AM305" s="224"/>
      <c r="AN305" s="224"/>
      <c r="AO305" s="224"/>
      <c r="AP305" s="224"/>
      <c r="AQ305" s="224"/>
      <c r="AR305" s="224"/>
      <c r="AS305" s="224"/>
      <c r="AT305" s="224"/>
      <c r="AU305" s="224"/>
      <c r="AV305" s="224"/>
      <c r="AW305" s="224"/>
      <c r="AX305" s="224"/>
      <c r="AY305" s="224"/>
      <c r="AZ305" s="224"/>
      <c r="BA305" s="224"/>
      <c r="BB305" s="224"/>
      <c r="BC305" s="224"/>
      <c r="BD305" s="224"/>
      <c r="BE305" s="224"/>
      <c r="BF305" s="224"/>
      <c r="BG305" s="224"/>
      <c r="BH305" s="224"/>
      <c r="BI305" s="224"/>
      <c r="BJ305" s="224"/>
      <c r="BK305" s="224"/>
      <c r="BL305" s="224"/>
      <c r="BM305" s="224"/>
      <c r="BN305" s="224"/>
      <c r="BO305" s="224"/>
      <c r="BP305" s="224"/>
      <c r="BQ305" s="224"/>
      <c r="BR305" s="224"/>
      <c r="BS305" s="224"/>
    </row>
    <row r="306" spans="26:71" x14ac:dyDescent="0.2">
      <c r="Z306" s="224"/>
      <c r="AA306" s="224"/>
      <c r="AB306" s="224"/>
      <c r="AC306" s="224"/>
      <c r="AD306" s="224"/>
      <c r="AE306" s="224"/>
      <c r="AF306" s="224"/>
      <c r="AG306" s="224"/>
      <c r="AH306" s="224"/>
      <c r="AI306" s="224"/>
      <c r="AJ306" s="224"/>
      <c r="AK306" s="224"/>
      <c r="AL306" s="224"/>
      <c r="AM306" s="224"/>
      <c r="AN306" s="224"/>
      <c r="AO306" s="224"/>
      <c r="AP306" s="224"/>
      <c r="AQ306" s="224"/>
      <c r="AR306" s="224"/>
      <c r="AS306" s="224"/>
      <c r="AT306" s="224"/>
      <c r="AU306" s="224"/>
      <c r="AV306" s="224"/>
      <c r="AW306" s="224"/>
      <c r="AX306" s="224"/>
      <c r="AY306" s="224"/>
      <c r="AZ306" s="224"/>
      <c r="BA306" s="224"/>
      <c r="BB306" s="224"/>
      <c r="BC306" s="224"/>
      <c r="BD306" s="224"/>
      <c r="BE306" s="224"/>
      <c r="BF306" s="224"/>
      <c r="BG306" s="224"/>
      <c r="BH306" s="224"/>
      <c r="BI306" s="224"/>
      <c r="BJ306" s="224"/>
      <c r="BK306" s="224"/>
      <c r="BL306" s="224"/>
      <c r="BM306" s="224"/>
      <c r="BN306" s="224"/>
      <c r="BO306" s="224"/>
      <c r="BP306" s="224"/>
      <c r="BQ306" s="224"/>
      <c r="BR306" s="224"/>
      <c r="BS306" s="224"/>
    </row>
    <row r="307" spans="26:71" x14ac:dyDescent="0.2">
      <c r="Z307" s="224"/>
      <c r="AA307" s="224"/>
      <c r="AB307" s="224"/>
      <c r="AC307" s="224"/>
      <c r="AD307" s="224"/>
      <c r="AE307" s="224"/>
      <c r="AF307" s="224"/>
      <c r="AG307" s="224"/>
      <c r="AH307" s="224"/>
      <c r="AI307" s="224"/>
      <c r="AJ307" s="224"/>
      <c r="AK307" s="224"/>
      <c r="AL307" s="224"/>
      <c r="AM307" s="224"/>
      <c r="AN307" s="224"/>
      <c r="AO307" s="224"/>
      <c r="AP307" s="224"/>
      <c r="AQ307" s="224"/>
      <c r="AR307" s="224"/>
      <c r="AS307" s="224"/>
      <c r="AT307" s="224"/>
      <c r="AU307" s="224"/>
      <c r="AV307" s="224"/>
      <c r="AW307" s="224"/>
      <c r="AX307" s="224"/>
      <c r="AY307" s="224"/>
      <c r="AZ307" s="224"/>
      <c r="BA307" s="224"/>
      <c r="BB307" s="224"/>
      <c r="BC307" s="224"/>
      <c r="BD307" s="224"/>
      <c r="BE307" s="224"/>
      <c r="BF307" s="224"/>
      <c r="BG307" s="224"/>
      <c r="BH307" s="224"/>
      <c r="BI307" s="224"/>
      <c r="BJ307" s="224"/>
      <c r="BK307" s="224"/>
      <c r="BL307" s="224"/>
      <c r="BM307" s="224"/>
      <c r="BN307" s="224"/>
      <c r="BO307" s="224"/>
      <c r="BP307" s="224"/>
      <c r="BQ307" s="224"/>
      <c r="BR307" s="224"/>
      <c r="BS307" s="224"/>
    </row>
    <row r="308" spans="26:71" x14ac:dyDescent="0.2">
      <c r="Z308" s="224"/>
      <c r="AA308" s="224"/>
      <c r="AB308" s="224"/>
      <c r="AC308" s="224"/>
      <c r="AD308" s="224"/>
      <c r="AE308" s="224"/>
      <c r="AF308" s="224"/>
      <c r="AG308" s="224"/>
      <c r="AH308" s="224"/>
      <c r="AI308" s="224"/>
      <c r="AJ308" s="224"/>
      <c r="AK308" s="224"/>
      <c r="AL308" s="224"/>
      <c r="AM308" s="224"/>
      <c r="AN308" s="224"/>
      <c r="AO308" s="224"/>
      <c r="AP308" s="224"/>
      <c r="AQ308" s="224"/>
      <c r="AR308" s="224"/>
      <c r="AS308" s="224"/>
      <c r="AT308" s="224"/>
      <c r="AU308" s="224"/>
      <c r="AV308" s="224"/>
      <c r="AW308" s="224"/>
      <c r="AX308" s="224"/>
      <c r="AY308" s="224"/>
      <c r="AZ308" s="224"/>
      <c r="BA308" s="224"/>
      <c r="BB308" s="224"/>
      <c r="BC308" s="224"/>
      <c r="BD308" s="224"/>
      <c r="BE308" s="224"/>
      <c r="BF308" s="224"/>
      <c r="BG308" s="224"/>
      <c r="BH308" s="224"/>
      <c r="BI308" s="224"/>
      <c r="BJ308" s="224"/>
      <c r="BK308" s="224"/>
      <c r="BL308" s="224"/>
      <c r="BM308" s="224"/>
      <c r="BN308" s="224"/>
      <c r="BO308" s="224"/>
      <c r="BP308" s="224"/>
      <c r="BQ308" s="224"/>
      <c r="BR308" s="224"/>
      <c r="BS308" s="224"/>
    </row>
    <row r="309" spans="26:71" x14ac:dyDescent="0.2">
      <c r="Z309" s="224"/>
      <c r="AA309" s="224"/>
      <c r="AB309" s="224"/>
      <c r="AC309" s="224"/>
      <c r="AD309" s="224"/>
      <c r="AE309" s="224"/>
      <c r="AF309" s="224"/>
      <c r="AG309" s="224"/>
      <c r="AH309" s="224"/>
      <c r="AI309" s="224"/>
      <c r="AJ309" s="224"/>
      <c r="AK309" s="224"/>
      <c r="AL309" s="224"/>
      <c r="AM309" s="224"/>
      <c r="AN309" s="224"/>
      <c r="AO309" s="224"/>
      <c r="AP309" s="224"/>
      <c r="AQ309" s="224"/>
      <c r="AR309" s="224"/>
      <c r="AS309" s="224"/>
      <c r="AT309" s="224"/>
      <c r="AU309" s="224"/>
      <c r="AV309" s="224"/>
      <c r="AW309" s="224"/>
      <c r="AX309" s="224"/>
      <c r="AY309" s="224"/>
      <c r="AZ309" s="224"/>
      <c r="BA309" s="224"/>
      <c r="BB309" s="224"/>
      <c r="BC309" s="224"/>
      <c r="BD309" s="224"/>
      <c r="BE309" s="224"/>
      <c r="BF309" s="224"/>
      <c r="BG309" s="224"/>
      <c r="BH309" s="224"/>
      <c r="BI309" s="224"/>
      <c r="BJ309" s="224"/>
      <c r="BK309" s="224"/>
      <c r="BL309" s="224"/>
      <c r="BM309" s="224"/>
      <c r="BN309" s="224"/>
      <c r="BO309" s="224"/>
      <c r="BP309" s="224"/>
      <c r="BQ309" s="224"/>
      <c r="BR309" s="224"/>
      <c r="BS309" s="224"/>
    </row>
    <row r="310" spans="26:71" x14ac:dyDescent="0.2">
      <c r="Z310" s="224"/>
      <c r="AA310" s="224"/>
      <c r="AB310" s="224"/>
      <c r="AC310" s="224"/>
      <c r="AD310" s="224"/>
      <c r="AE310" s="224"/>
      <c r="AF310" s="224"/>
      <c r="AG310" s="224"/>
      <c r="AH310" s="224"/>
      <c r="AI310" s="224"/>
      <c r="AJ310" s="224"/>
      <c r="AK310" s="224"/>
      <c r="AL310" s="224"/>
      <c r="AM310" s="224"/>
      <c r="AN310" s="224"/>
      <c r="AO310" s="224"/>
      <c r="AP310" s="224"/>
      <c r="AQ310" s="224"/>
      <c r="AR310" s="224"/>
      <c r="AS310" s="224"/>
      <c r="AT310" s="224"/>
      <c r="AU310" s="224"/>
      <c r="AV310" s="224"/>
      <c r="AW310" s="224"/>
      <c r="AX310" s="224"/>
      <c r="AY310" s="224"/>
      <c r="AZ310" s="224"/>
      <c r="BA310" s="224"/>
      <c r="BB310" s="224"/>
      <c r="BC310" s="224"/>
      <c r="BD310" s="224"/>
      <c r="BE310" s="224"/>
      <c r="BF310" s="224"/>
      <c r="BG310" s="224"/>
      <c r="BH310" s="224"/>
      <c r="BI310" s="224"/>
      <c r="BJ310" s="224"/>
      <c r="BK310" s="224"/>
      <c r="BL310" s="224"/>
      <c r="BM310" s="224"/>
      <c r="BN310" s="224"/>
      <c r="BO310" s="224"/>
      <c r="BP310" s="224"/>
      <c r="BQ310" s="224"/>
      <c r="BR310" s="224"/>
      <c r="BS310" s="224"/>
    </row>
    <row r="311" spans="26:71" x14ac:dyDescent="0.2">
      <c r="Z311" s="224"/>
      <c r="AA311" s="224"/>
      <c r="AB311" s="224"/>
      <c r="AC311" s="224"/>
      <c r="AD311" s="224"/>
      <c r="AE311" s="224"/>
      <c r="AF311" s="224"/>
      <c r="AG311" s="224"/>
      <c r="AH311" s="224"/>
      <c r="AI311" s="224"/>
      <c r="AJ311" s="224"/>
      <c r="AK311" s="224"/>
      <c r="AL311" s="224"/>
      <c r="AM311" s="224"/>
      <c r="AN311" s="224"/>
      <c r="AO311" s="224"/>
      <c r="AP311" s="224"/>
      <c r="AQ311" s="224"/>
      <c r="AR311" s="224"/>
      <c r="AS311" s="224"/>
      <c r="AT311" s="224"/>
      <c r="AU311" s="224"/>
      <c r="AV311" s="224"/>
      <c r="AW311" s="224"/>
      <c r="AX311" s="224"/>
      <c r="AY311" s="224"/>
      <c r="AZ311" s="224"/>
      <c r="BA311" s="224"/>
      <c r="BB311" s="224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</row>
    <row r="312" spans="26:71" x14ac:dyDescent="0.2">
      <c r="Z312" s="224"/>
      <c r="AA312" s="224"/>
      <c r="AB312" s="224"/>
      <c r="AC312" s="224"/>
      <c r="AD312" s="224"/>
      <c r="AE312" s="224"/>
      <c r="AF312" s="224"/>
      <c r="AG312" s="224"/>
      <c r="AH312" s="224"/>
      <c r="AI312" s="224"/>
      <c r="AJ312" s="224"/>
      <c r="AK312" s="224"/>
      <c r="AL312" s="224"/>
      <c r="AM312" s="224"/>
      <c r="AN312" s="224"/>
      <c r="AO312" s="224"/>
      <c r="AP312" s="224"/>
      <c r="AQ312" s="224"/>
      <c r="AR312" s="224"/>
      <c r="AS312" s="224"/>
      <c r="AT312" s="224"/>
      <c r="AU312" s="224"/>
      <c r="AV312" s="224"/>
      <c r="AW312" s="224"/>
      <c r="AX312" s="224"/>
      <c r="AY312" s="224"/>
      <c r="AZ312" s="224"/>
      <c r="BA312" s="224"/>
      <c r="BB312" s="224"/>
      <c r="BC312" s="224"/>
      <c r="BD312" s="224"/>
      <c r="BE312" s="224"/>
      <c r="BF312" s="224"/>
      <c r="BG312" s="224"/>
      <c r="BH312" s="224"/>
      <c r="BI312" s="224"/>
      <c r="BJ312" s="224"/>
      <c r="BK312" s="224"/>
      <c r="BL312" s="224"/>
      <c r="BM312" s="224"/>
      <c r="BN312" s="224"/>
      <c r="BO312" s="224"/>
      <c r="BP312" s="224"/>
      <c r="BQ312" s="224"/>
      <c r="BR312" s="224"/>
      <c r="BS312" s="224"/>
    </row>
    <row r="313" spans="26:71" x14ac:dyDescent="0.2"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  <c r="AY313" s="224"/>
      <c r="AZ313" s="224"/>
      <c r="BA313" s="224"/>
      <c r="BB313" s="224"/>
      <c r="BC313" s="224"/>
      <c r="BD313" s="224"/>
      <c r="BE313" s="224"/>
      <c r="BF313" s="224"/>
      <c r="BG313" s="224"/>
      <c r="BH313" s="224"/>
      <c r="BI313" s="224"/>
      <c r="BJ313" s="224"/>
      <c r="BK313" s="224"/>
      <c r="BL313" s="224"/>
      <c r="BM313" s="224"/>
      <c r="BN313" s="224"/>
      <c r="BO313" s="224"/>
      <c r="BP313" s="224"/>
      <c r="BQ313" s="224"/>
      <c r="BR313" s="224"/>
      <c r="BS313" s="224"/>
    </row>
    <row r="314" spans="26:71" x14ac:dyDescent="0.2"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  <c r="AJ314" s="224"/>
      <c r="AK314" s="224"/>
      <c r="AL314" s="224"/>
      <c r="AM314" s="224"/>
      <c r="AN314" s="224"/>
      <c r="AO314" s="224"/>
      <c r="AP314" s="224"/>
      <c r="AQ314" s="224"/>
      <c r="AR314" s="224"/>
      <c r="AS314" s="224"/>
      <c r="AT314" s="224"/>
      <c r="AU314" s="224"/>
      <c r="AV314" s="224"/>
      <c r="AW314" s="224"/>
      <c r="AX314" s="224"/>
      <c r="AY314" s="224"/>
      <c r="AZ314" s="224"/>
      <c r="BA314" s="224"/>
      <c r="BB314" s="224"/>
      <c r="BC314" s="224"/>
      <c r="BD314" s="224"/>
      <c r="BE314" s="224"/>
      <c r="BF314" s="224"/>
      <c r="BG314" s="224"/>
      <c r="BH314" s="224"/>
      <c r="BI314" s="224"/>
      <c r="BJ314" s="224"/>
      <c r="BK314" s="224"/>
      <c r="BL314" s="224"/>
      <c r="BM314" s="224"/>
      <c r="BN314" s="224"/>
      <c r="BO314" s="224"/>
      <c r="BP314" s="224"/>
      <c r="BQ314" s="224"/>
      <c r="BR314" s="224"/>
      <c r="BS314" s="224"/>
    </row>
    <row r="315" spans="26:71" x14ac:dyDescent="0.2">
      <c r="Z315" s="224"/>
      <c r="AA315" s="224"/>
      <c r="AB315" s="224"/>
      <c r="AC315" s="224"/>
      <c r="AD315" s="224"/>
      <c r="AE315" s="224"/>
      <c r="AF315" s="224"/>
      <c r="AG315" s="224"/>
      <c r="AH315" s="224"/>
      <c r="AI315" s="224"/>
      <c r="AJ315" s="224"/>
      <c r="AK315" s="224"/>
      <c r="AL315" s="224"/>
      <c r="AM315" s="224"/>
      <c r="AN315" s="224"/>
      <c r="AO315" s="224"/>
      <c r="AP315" s="224"/>
      <c r="AQ315" s="224"/>
      <c r="AR315" s="224"/>
      <c r="AS315" s="224"/>
      <c r="AT315" s="224"/>
      <c r="AU315" s="224"/>
      <c r="AV315" s="224"/>
      <c r="AW315" s="224"/>
      <c r="AX315" s="224"/>
      <c r="AY315" s="224"/>
      <c r="AZ315" s="224"/>
      <c r="BA315" s="224"/>
      <c r="BB315" s="224"/>
      <c r="BC315" s="224"/>
      <c r="BD315" s="224"/>
      <c r="BE315" s="224"/>
      <c r="BF315" s="224"/>
      <c r="BG315" s="224"/>
      <c r="BH315" s="224"/>
      <c r="BI315" s="224"/>
      <c r="BJ315" s="224"/>
      <c r="BK315" s="224"/>
      <c r="BL315" s="224"/>
      <c r="BM315" s="224"/>
      <c r="BN315" s="224"/>
      <c r="BO315" s="224"/>
      <c r="BP315" s="224"/>
      <c r="BQ315" s="224"/>
      <c r="BR315" s="224"/>
      <c r="BS315" s="224"/>
    </row>
    <row r="316" spans="26:71" x14ac:dyDescent="0.2">
      <c r="Z316" s="224"/>
      <c r="AA316" s="224"/>
      <c r="AB316" s="224"/>
      <c r="AC316" s="224"/>
      <c r="AD316" s="224"/>
      <c r="AE316" s="224"/>
      <c r="AF316" s="224"/>
      <c r="AG316" s="224"/>
      <c r="AH316" s="224"/>
      <c r="AI316" s="224"/>
      <c r="AJ316" s="224"/>
      <c r="AK316" s="224"/>
      <c r="AL316" s="224"/>
      <c r="AM316" s="224"/>
      <c r="AN316" s="224"/>
      <c r="AO316" s="224"/>
      <c r="AP316" s="224"/>
      <c r="AQ316" s="224"/>
      <c r="AR316" s="224"/>
      <c r="AS316" s="224"/>
      <c r="AT316" s="224"/>
      <c r="AU316" s="224"/>
      <c r="AV316" s="224"/>
      <c r="AW316" s="224"/>
      <c r="AX316" s="224"/>
      <c r="AY316" s="224"/>
      <c r="AZ316" s="224"/>
      <c r="BA316" s="224"/>
      <c r="BB316" s="224"/>
      <c r="BC316" s="224"/>
      <c r="BD316" s="224"/>
      <c r="BE316" s="224"/>
      <c r="BF316" s="224"/>
      <c r="BG316" s="224"/>
      <c r="BH316" s="224"/>
      <c r="BI316" s="224"/>
      <c r="BJ316" s="224"/>
      <c r="BK316" s="224"/>
      <c r="BL316" s="224"/>
      <c r="BM316" s="224"/>
      <c r="BN316" s="224"/>
      <c r="BO316" s="224"/>
      <c r="BP316" s="224"/>
      <c r="BQ316" s="224"/>
      <c r="BR316" s="224"/>
      <c r="BS316" s="224"/>
    </row>
    <row r="317" spans="26:71" x14ac:dyDescent="0.2">
      <c r="Z317" s="224"/>
      <c r="AA317" s="224"/>
      <c r="AB317" s="224"/>
      <c r="AC317" s="224"/>
      <c r="AD317" s="224"/>
      <c r="AE317" s="224"/>
      <c r="AF317" s="224"/>
      <c r="AG317" s="224"/>
      <c r="AH317" s="224"/>
      <c r="AI317" s="224"/>
      <c r="AJ317" s="224"/>
      <c r="AK317" s="224"/>
      <c r="AL317" s="224"/>
      <c r="AM317" s="224"/>
      <c r="AN317" s="224"/>
      <c r="AO317" s="224"/>
      <c r="AP317" s="224"/>
      <c r="AQ317" s="224"/>
      <c r="AR317" s="224"/>
      <c r="AS317" s="224"/>
      <c r="AT317" s="224"/>
      <c r="AU317" s="224"/>
      <c r="AV317" s="224"/>
      <c r="AW317" s="224"/>
      <c r="AX317" s="224"/>
      <c r="AY317" s="224"/>
      <c r="AZ317" s="224"/>
      <c r="BA317" s="224"/>
      <c r="BB317" s="224"/>
      <c r="BC317" s="224"/>
      <c r="BD317" s="224"/>
      <c r="BE317" s="224"/>
      <c r="BF317" s="224"/>
      <c r="BG317" s="224"/>
      <c r="BH317" s="224"/>
      <c r="BI317" s="224"/>
      <c r="BJ317" s="224"/>
      <c r="BK317" s="224"/>
      <c r="BL317" s="224"/>
      <c r="BM317" s="224"/>
      <c r="BN317" s="224"/>
      <c r="BO317" s="224"/>
      <c r="BP317" s="224"/>
      <c r="BQ317" s="224"/>
      <c r="BR317" s="224"/>
      <c r="BS317" s="224"/>
    </row>
    <row r="318" spans="26:71" x14ac:dyDescent="0.2">
      <c r="Z318" s="224"/>
      <c r="AA318" s="224"/>
      <c r="AB318" s="224"/>
      <c r="AC318" s="224"/>
      <c r="AD318" s="224"/>
      <c r="AE318" s="224"/>
      <c r="AF318" s="224"/>
      <c r="AG318" s="224"/>
      <c r="AH318" s="224"/>
      <c r="AI318" s="224"/>
      <c r="AJ318" s="224"/>
      <c r="AK318" s="224"/>
      <c r="AL318" s="224"/>
      <c r="AM318" s="224"/>
      <c r="AN318" s="224"/>
      <c r="AO318" s="224"/>
      <c r="AP318" s="224"/>
      <c r="AQ318" s="224"/>
      <c r="AR318" s="224"/>
      <c r="AS318" s="224"/>
      <c r="AT318" s="224"/>
      <c r="AU318" s="224"/>
      <c r="AV318" s="224"/>
      <c r="AW318" s="224"/>
      <c r="AX318" s="224"/>
      <c r="AY318" s="224"/>
      <c r="AZ318" s="224"/>
      <c r="BA318" s="224"/>
      <c r="BB318" s="224"/>
      <c r="BC318" s="224"/>
      <c r="BD318" s="224"/>
      <c r="BE318" s="224"/>
      <c r="BF318" s="224"/>
      <c r="BG318" s="224"/>
      <c r="BH318" s="224"/>
      <c r="BI318" s="224"/>
      <c r="BJ318" s="224"/>
      <c r="BK318" s="224"/>
      <c r="BL318" s="224"/>
      <c r="BM318" s="224"/>
      <c r="BN318" s="224"/>
      <c r="BO318" s="224"/>
      <c r="BP318" s="224"/>
      <c r="BQ318" s="224"/>
      <c r="BR318" s="224"/>
      <c r="BS318" s="224"/>
    </row>
    <row r="319" spans="26:71" x14ac:dyDescent="0.2">
      <c r="Z319" s="224"/>
      <c r="AA319" s="224"/>
      <c r="AB319" s="224"/>
      <c r="AC319" s="224"/>
      <c r="AD319" s="224"/>
      <c r="AE319" s="224"/>
      <c r="AF319" s="224"/>
      <c r="AG319" s="224"/>
      <c r="AH319" s="224"/>
      <c r="AI319" s="224"/>
      <c r="AJ319" s="224"/>
      <c r="AK319" s="224"/>
      <c r="AL319" s="224"/>
      <c r="AM319" s="224"/>
      <c r="AN319" s="224"/>
      <c r="AO319" s="224"/>
      <c r="AP319" s="224"/>
      <c r="AQ319" s="224"/>
      <c r="AR319" s="224"/>
      <c r="AS319" s="224"/>
      <c r="AT319" s="224"/>
      <c r="AU319" s="224"/>
      <c r="AV319" s="224"/>
      <c r="AW319" s="224"/>
      <c r="AX319" s="224"/>
      <c r="AY319" s="224"/>
      <c r="AZ319" s="224"/>
      <c r="BA319" s="224"/>
      <c r="BB319" s="224"/>
      <c r="BC319" s="224"/>
      <c r="BD319" s="224"/>
      <c r="BE319" s="224"/>
      <c r="BF319" s="224"/>
      <c r="BG319" s="224"/>
      <c r="BH319" s="224"/>
      <c r="BI319" s="224"/>
      <c r="BJ319" s="224"/>
      <c r="BK319" s="224"/>
      <c r="BL319" s="224"/>
      <c r="BM319" s="224"/>
      <c r="BN319" s="224"/>
      <c r="BO319" s="224"/>
      <c r="BP319" s="224"/>
      <c r="BQ319" s="224"/>
      <c r="BR319" s="224"/>
      <c r="BS319" s="224"/>
    </row>
    <row r="320" spans="26:71" x14ac:dyDescent="0.2">
      <c r="Z320" s="224"/>
      <c r="AA320" s="224"/>
      <c r="AB320" s="224"/>
      <c r="AC320" s="224"/>
      <c r="AD320" s="224"/>
      <c r="AE320" s="224"/>
      <c r="AF320" s="224"/>
      <c r="AG320" s="224"/>
      <c r="AH320" s="224"/>
      <c r="AI320" s="224"/>
      <c r="AJ320" s="224"/>
      <c r="AK320" s="224"/>
      <c r="AL320" s="224"/>
      <c r="AM320" s="224"/>
      <c r="AN320" s="224"/>
      <c r="AO320" s="224"/>
      <c r="AP320" s="224"/>
      <c r="AQ320" s="224"/>
      <c r="AR320" s="224"/>
      <c r="AS320" s="224"/>
      <c r="AT320" s="224"/>
      <c r="AU320" s="224"/>
      <c r="AV320" s="224"/>
      <c r="AW320" s="224"/>
      <c r="AX320" s="224"/>
      <c r="AY320" s="224"/>
      <c r="AZ320" s="224"/>
      <c r="BA320" s="224"/>
      <c r="BB320" s="224"/>
      <c r="BC320" s="224"/>
      <c r="BD320" s="224"/>
      <c r="BE320" s="224"/>
      <c r="BF320" s="224"/>
      <c r="BG320" s="224"/>
      <c r="BH320" s="224"/>
      <c r="BI320" s="224"/>
      <c r="BJ320" s="224"/>
      <c r="BK320" s="224"/>
      <c r="BL320" s="224"/>
      <c r="BM320" s="224"/>
      <c r="BN320" s="224"/>
      <c r="BO320" s="224"/>
      <c r="BP320" s="224"/>
      <c r="BQ320" s="224"/>
      <c r="BR320" s="224"/>
      <c r="BS320" s="224"/>
    </row>
    <row r="321" spans="26:71" x14ac:dyDescent="0.2">
      <c r="Z321" s="224"/>
      <c r="AA321" s="224"/>
      <c r="AB321" s="224"/>
      <c r="AC321" s="224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</row>
    <row r="322" spans="26:71" x14ac:dyDescent="0.2">
      <c r="Z322" s="224"/>
      <c r="AA322" s="224"/>
      <c r="AB322" s="224"/>
      <c r="AC322" s="224"/>
      <c r="AD322" s="224"/>
      <c r="AE322" s="224"/>
      <c r="AF322" s="224"/>
      <c r="AG322" s="224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224"/>
      <c r="BN322" s="224"/>
      <c r="BO322" s="224"/>
      <c r="BP322" s="224"/>
      <c r="BQ322" s="224"/>
      <c r="BR322" s="224"/>
      <c r="BS322" s="224"/>
    </row>
    <row r="323" spans="26:71" x14ac:dyDescent="0.2">
      <c r="Z323" s="224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</row>
    <row r="324" spans="26:71" x14ac:dyDescent="0.2">
      <c r="Z324" s="224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4"/>
      <c r="BN324" s="224"/>
      <c r="BO324" s="224"/>
      <c r="BP324" s="224"/>
      <c r="BQ324" s="224"/>
      <c r="BR324" s="224"/>
      <c r="BS324" s="224"/>
    </row>
    <row r="325" spans="26:71" x14ac:dyDescent="0.2">
      <c r="Z325" s="224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24"/>
      <c r="AK325" s="224"/>
      <c r="AL325" s="224"/>
      <c r="AM325" s="224"/>
      <c r="AN325" s="224"/>
      <c r="AO325" s="224"/>
      <c r="AP325" s="224"/>
      <c r="AQ325" s="224"/>
      <c r="AR325" s="224"/>
      <c r="AS325" s="224"/>
      <c r="AT325" s="224"/>
      <c r="AU325" s="224"/>
      <c r="AV325" s="224"/>
      <c r="AW325" s="224"/>
      <c r="AX325" s="224"/>
      <c r="AY325" s="224"/>
      <c r="AZ325" s="224"/>
      <c r="BA325" s="224"/>
      <c r="BB325" s="224"/>
      <c r="BC325" s="224"/>
      <c r="BD325" s="224"/>
      <c r="BE325" s="224"/>
      <c r="BF325" s="224"/>
      <c r="BG325" s="224"/>
      <c r="BH325" s="224"/>
      <c r="BI325" s="224"/>
      <c r="BJ325" s="224"/>
      <c r="BK325" s="224"/>
      <c r="BL325" s="224"/>
      <c r="BM325" s="224"/>
      <c r="BN325" s="224"/>
      <c r="BO325" s="224"/>
      <c r="BP325" s="224"/>
      <c r="BQ325" s="224"/>
      <c r="BR325" s="224"/>
      <c r="BS325" s="224"/>
    </row>
    <row r="326" spans="26:71" x14ac:dyDescent="0.2"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24"/>
      <c r="BN326" s="224"/>
      <c r="BO326" s="224"/>
      <c r="BP326" s="224"/>
      <c r="BQ326" s="224"/>
      <c r="BR326" s="224"/>
      <c r="BS326" s="224"/>
    </row>
    <row r="327" spans="26:71" x14ac:dyDescent="0.2"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24"/>
      <c r="BN327" s="224"/>
      <c r="BO327" s="224"/>
      <c r="BP327" s="224"/>
      <c r="BQ327" s="224"/>
      <c r="BR327" s="224"/>
      <c r="BS327" s="224"/>
    </row>
    <row r="328" spans="26:71" x14ac:dyDescent="0.2"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24"/>
      <c r="BN328" s="224"/>
      <c r="BO328" s="224"/>
      <c r="BP328" s="224"/>
      <c r="BQ328" s="224"/>
      <c r="BR328" s="224"/>
      <c r="BS328" s="224"/>
    </row>
    <row r="329" spans="26:71" x14ac:dyDescent="0.2"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24"/>
      <c r="BN329" s="224"/>
      <c r="BO329" s="224"/>
      <c r="BP329" s="224"/>
      <c r="BQ329" s="224"/>
      <c r="BR329" s="224"/>
      <c r="BS329" s="224"/>
    </row>
    <row r="330" spans="26:71" x14ac:dyDescent="0.2"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24"/>
      <c r="BN330" s="224"/>
      <c r="BO330" s="224"/>
      <c r="BP330" s="224"/>
      <c r="BQ330" s="224"/>
      <c r="BR330" s="224"/>
      <c r="BS330" s="224"/>
    </row>
    <row r="331" spans="26:71" x14ac:dyDescent="0.2"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224"/>
      <c r="BN331" s="224"/>
      <c r="BO331" s="224"/>
      <c r="BP331" s="224"/>
      <c r="BQ331" s="224"/>
      <c r="BR331" s="224"/>
      <c r="BS331" s="224"/>
    </row>
    <row r="332" spans="26:71" x14ac:dyDescent="0.2"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224"/>
      <c r="BN332" s="224"/>
      <c r="BO332" s="224"/>
      <c r="BP332" s="224"/>
      <c r="BQ332" s="224"/>
      <c r="BR332" s="224"/>
      <c r="BS332" s="224"/>
    </row>
    <row r="333" spans="26:71" x14ac:dyDescent="0.2"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224"/>
      <c r="BN333" s="224"/>
      <c r="BO333" s="224"/>
      <c r="BP333" s="224"/>
      <c r="BQ333" s="224"/>
      <c r="BR333" s="224"/>
      <c r="BS333" s="224"/>
    </row>
    <row r="334" spans="26:71" x14ac:dyDescent="0.2"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224"/>
      <c r="BN334" s="224"/>
      <c r="BO334" s="224"/>
      <c r="BP334" s="224"/>
      <c r="BQ334" s="224"/>
      <c r="BR334" s="224"/>
      <c r="BS334" s="224"/>
    </row>
    <row r="335" spans="26:71" x14ac:dyDescent="0.2"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  <c r="AJ335" s="224"/>
      <c r="AK335" s="224"/>
      <c r="AL335" s="224"/>
      <c r="AM335" s="224"/>
      <c r="AN335" s="224"/>
      <c r="AO335" s="224"/>
      <c r="AP335" s="224"/>
      <c r="AQ335" s="224"/>
      <c r="AR335" s="224"/>
      <c r="AS335" s="224"/>
      <c r="AT335" s="224"/>
      <c r="AU335" s="224"/>
      <c r="AV335" s="224"/>
      <c r="AW335" s="224"/>
      <c r="AX335" s="224"/>
      <c r="AY335" s="224"/>
      <c r="AZ335" s="224"/>
      <c r="BA335" s="224"/>
      <c r="BB335" s="224"/>
      <c r="BC335" s="224"/>
      <c r="BD335" s="224"/>
      <c r="BE335" s="224"/>
      <c r="BF335" s="224"/>
      <c r="BG335" s="224"/>
      <c r="BH335" s="224"/>
      <c r="BI335" s="224"/>
      <c r="BJ335" s="224"/>
      <c r="BK335" s="224"/>
      <c r="BL335" s="224"/>
      <c r="BM335" s="224"/>
      <c r="BN335" s="224"/>
      <c r="BO335" s="224"/>
      <c r="BP335" s="224"/>
      <c r="BQ335" s="224"/>
      <c r="BR335" s="224"/>
      <c r="BS335" s="224"/>
    </row>
    <row r="336" spans="26:71" x14ac:dyDescent="0.2"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  <c r="AJ336" s="224"/>
      <c r="AK336" s="224"/>
      <c r="AL336" s="224"/>
      <c r="AM336" s="224"/>
      <c r="AN336" s="224"/>
      <c r="AO336" s="224"/>
      <c r="AP336" s="224"/>
      <c r="AQ336" s="224"/>
      <c r="AR336" s="224"/>
      <c r="AS336" s="224"/>
      <c r="AT336" s="224"/>
      <c r="AU336" s="224"/>
      <c r="AV336" s="224"/>
      <c r="AW336" s="224"/>
      <c r="AX336" s="224"/>
      <c r="AY336" s="224"/>
      <c r="AZ336" s="224"/>
      <c r="BA336" s="224"/>
      <c r="BB336" s="224"/>
      <c r="BC336" s="224"/>
      <c r="BD336" s="224"/>
      <c r="BE336" s="224"/>
      <c r="BF336" s="224"/>
      <c r="BG336" s="224"/>
      <c r="BH336" s="224"/>
      <c r="BI336" s="224"/>
      <c r="BJ336" s="224"/>
      <c r="BK336" s="224"/>
      <c r="BL336" s="224"/>
      <c r="BM336" s="224"/>
      <c r="BN336" s="224"/>
      <c r="BO336" s="224"/>
      <c r="BP336" s="224"/>
      <c r="BQ336" s="224"/>
      <c r="BR336" s="224"/>
      <c r="BS336" s="224"/>
    </row>
    <row r="337" spans="26:71" x14ac:dyDescent="0.2">
      <c r="Z337" s="224"/>
      <c r="AA337" s="224"/>
      <c r="AB337" s="224"/>
      <c r="AC337" s="224"/>
      <c r="AD337" s="224"/>
      <c r="AE337" s="224"/>
      <c r="AF337" s="224"/>
      <c r="AG337" s="224"/>
      <c r="AH337" s="224"/>
      <c r="AI337" s="224"/>
      <c r="AJ337" s="224"/>
      <c r="AK337" s="224"/>
      <c r="AL337" s="224"/>
      <c r="AM337" s="224"/>
      <c r="AN337" s="224"/>
      <c r="AO337" s="224"/>
      <c r="AP337" s="224"/>
      <c r="AQ337" s="224"/>
      <c r="AR337" s="224"/>
      <c r="AS337" s="224"/>
      <c r="AT337" s="224"/>
      <c r="AU337" s="224"/>
      <c r="AV337" s="224"/>
      <c r="AW337" s="224"/>
      <c r="AX337" s="224"/>
      <c r="AY337" s="224"/>
      <c r="AZ337" s="224"/>
      <c r="BA337" s="224"/>
      <c r="BB337" s="224"/>
      <c r="BC337" s="224"/>
      <c r="BD337" s="224"/>
      <c r="BE337" s="224"/>
      <c r="BF337" s="224"/>
      <c r="BG337" s="224"/>
      <c r="BH337" s="224"/>
      <c r="BI337" s="224"/>
      <c r="BJ337" s="224"/>
      <c r="BK337" s="224"/>
      <c r="BL337" s="224"/>
      <c r="BM337" s="224"/>
      <c r="BN337" s="224"/>
      <c r="BO337" s="224"/>
      <c r="BP337" s="224"/>
      <c r="BQ337" s="224"/>
      <c r="BR337" s="224"/>
      <c r="BS337" s="224"/>
    </row>
    <row r="338" spans="26:71" x14ac:dyDescent="0.2"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  <c r="AM338" s="224"/>
      <c r="AN338" s="224"/>
      <c r="AO338" s="224"/>
      <c r="AP338" s="224"/>
      <c r="AQ338" s="224"/>
      <c r="AR338" s="224"/>
      <c r="AS338" s="224"/>
      <c r="AT338" s="224"/>
      <c r="AU338" s="224"/>
      <c r="AV338" s="224"/>
      <c r="AW338" s="224"/>
      <c r="AX338" s="224"/>
      <c r="AY338" s="224"/>
      <c r="AZ338" s="224"/>
      <c r="BA338" s="224"/>
      <c r="BB338" s="224"/>
      <c r="BC338" s="224"/>
      <c r="BD338" s="224"/>
      <c r="BE338" s="224"/>
      <c r="BF338" s="224"/>
      <c r="BG338" s="224"/>
      <c r="BH338" s="224"/>
      <c r="BI338" s="224"/>
      <c r="BJ338" s="224"/>
      <c r="BK338" s="224"/>
      <c r="BL338" s="224"/>
      <c r="BM338" s="224"/>
      <c r="BN338" s="224"/>
      <c r="BO338" s="224"/>
      <c r="BP338" s="224"/>
      <c r="BQ338" s="224"/>
      <c r="BR338" s="224"/>
      <c r="BS338" s="224"/>
    </row>
    <row r="339" spans="26:71" x14ac:dyDescent="0.2"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  <c r="AJ339" s="224"/>
      <c r="AK339" s="224"/>
      <c r="AL339" s="224"/>
      <c r="AM339" s="224"/>
      <c r="AN339" s="224"/>
      <c r="AO339" s="224"/>
      <c r="AP339" s="224"/>
      <c r="AQ339" s="224"/>
      <c r="AR339" s="224"/>
      <c r="AS339" s="224"/>
      <c r="AT339" s="224"/>
      <c r="AU339" s="224"/>
      <c r="AV339" s="224"/>
      <c r="AW339" s="224"/>
      <c r="AX339" s="224"/>
      <c r="AY339" s="224"/>
      <c r="AZ339" s="224"/>
      <c r="BA339" s="224"/>
      <c r="BB339" s="224"/>
      <c r="BC339" s="224"/>
      <c r="BD339" s="224"/>
      <c r="BE339" s="224"/>
      <c r="BF339" s="224"/>
      <c r="BG339" s="224"/>
      <c r="BH339" s="224"/>
      <c r="BI339" s="224"/>
      <c r="BJ339" s="224"/>
      <c r="BK339" s="224"/>
      <c r="BL339" s="224"/>
      <c r="BM339" s="224"/>
      <c r="BN339" s="224"/>
      <c r="BO339" s="224"/>
      <c r="BP339" s="224"/>
      <c r="BQ339" s="224"/>
      <c r="BR339" s="224"/>
      <c r="BS339" s="224"/>
    </row>
    <row r="340" spans="26:71" x14ac:dyDescent="0.2">
      <c r="Z340" s="224"/>
      <c r="AA340" s="224"/>
      <c r="AB340" s="224"/>
      <c r="AC340" s="224"/>
      <c r="AD340" s="224"/>
      <c r="AE340" s="224"/>
      <c r="AF340" s="224"/>
      <c r="AG340" s="224"/>
      <c r="AH340" s="224"/>
      <c r="AI340" s="224"/>
      <c r="AJ340" s="224"/>
      <c r="AK340" s="224"/>
      <c r="AL340" s="224"/>
      <c r="AM340" s="224"/>
      <c r="AN340" s="224"/>
      <c r="AO340" s="224"/>
      <c r="AP340" s="224"/>
      <c r="AQ340" s="224"/>
      <c r="AR340" s="224"/>
      <c r="AS340" s="224"/>
      <c r="AT340" s="224"/>
      <c r="AU340" s="224"/>
      <c r="AV340" s="224"/>
      <c r="AW340" s="224"/>
      <c r="AX340" s="224"/>
      <c r="AY340" s="224"/>
      <c r="AZ340" s="224"/>
      <c r="BA340" s="224"/>
      <c r="BB340" s="224"/>
      <c r="BC340" s="224"/>
      <c r="BD340" s="224"/>
      <c r="BE340" s="224"/>
      <c r="BF340" s="224"/>
      <c r="BG340" s="224"/>
      <c r="BH340" s="224"/>
      <c r="BI340" s="224"/>
      <c r="BJ340" s="224"/>
      <c r="BK340" s="224"/>
      <c r="BL340" s="224"/>
      <c r="BM340" s="224"/>
      <c r="BN340" s="224"/>
      <c r="BO340" s="224"/>
      <c r="BP340" s="224"/>
      <c r="BQ340" s="224"/>
      <c r="BR340" s="224"/>
      <c r="BS340" s="224"/>
    </row>
    <row r="341" spans="26:71" x14ac:dyDescent="0.2">
      <c r="Z341" s="224"/>
      <c r="AA341" s="224"/>
      <c r="AB341" s="224"/>
      <c r="AC341" s="224"/>
      <c r="AD341" s="224"/>
      <c r="AE341" s="224"/>
      <c r="AF341" s="224"/>
      <c r="AG341" s="224"/>
      <c r="AH341" s="224"/>
      <c r="AI341" s="224"/>
      <c r="AJ341" s="224"/>
      <c r="AK341" s="224"/>
      <c r="AL341" s="224"/>
      <c r="AM341" s="224"/>
      <c r="AN341" s="224"/>
      <c r="AO341" s="224"/>
      <c r="AP341" s="224"/>
      <c r="AQ341" s="224"/>
      <c r="AR341" s="224"/>
      <c r="AS341" s="224"/>
      <c r="AT341" s="224"/>
      <c r="AU341" s="224"/>
      <c r="AV341" s="224"/>
      <c r="AW341" s="224"/>
      <c r="AX341" s="224"/>
      <c r="AY341" s="224"/>
      <c r="AZ341" s="224"/>
      <c r="BA341" s="224"/>
      <c r="BB341" s="224"/>
      <c r="BC341" s="224"/>
      <c r="BD341" s="224"/>
      <c r="BE341" s="224"/>
      <c r="BF341" s="224"/>
      <c r="BG341" s="224"/>
      <c r="BH341" s="224"/>
      <c r="BI341" s="224"/>
      <c r="BJ341" s="224"/>
      <c r="BK341" s="224"/>
      <c r="BL341" s="224"/>
      <c r="BM341" s="224"/>
      <c r="BN341" s="224"/>
      <c r="BO341" s="224"/>
      <c r="BP341" s="224"/>
      <c r="BQ341" s="224"/>
      <c r="BR341" s="224"/>
      <c r="BS341" s="224"/>
    </row>
    <row r="342" spans="26:71" x14ac:dyDescent="0.2">
      <c r="Z342" s="224"/>
      <c r="AA342" s="224"/>
      <c r="AB342" s="224"/>
      <c r="AC342" s="224"/>
      <c r="AD342" s="224"/>
      <c r="AE342" s="224"/>
      <c r="AF342" s="224"/>
      <c r="AG342" s="224"/>
      <c r="AH342" s="224"/>
      <c r="AI342" s="224"/>
      <c r="AJ342" s="224"/>
      <c r="AK342" s="224"/>
      <c r="AL342" s="224"/>
      <c r="AM342" s="224"/>
      <c r="AN342" s="224"/>
      <c r="AO342" s="224"/>
      <c r="AP342" s="224"/>
      <c r="AQ342" s="224"/>
      <c r="AR342" s="224"/>
      <c r="AS342" s="224"/>
      <c r="AT342" s="224"/>
      <c r="AU342" s="224"/>
      <c r="AV342" s="224"/>
      <c r="AW342" s="224"/>
      <c r="AX342" s="224"/>
      <c r="AY342" s="224"/>
      <c r="AZ342" s="224"/>
      <c r="BA342" s="224"/>
      <c r="BB342" s="224"/>
      <c r="BC342" s="224"/>
      <c r="BD342" s="224"/>
      <c r="BE342" s="224"/>
      <c r="BF342" s="224"/>
      <c r="BG342" s="224"/>
      <c r="BH342" s="224"/>
      <c r="BI342" s="224"/>
      <c r="BJ342" s="224"/>
      <c r="BK342" s="224"/>
      <c r="BL342" s="224"/>
      <c r="BM342" s="224"/>
      <c r="BN342" s="224"/>
      <c r="BO342" s="224"/>
      <c r="BP342" s="224"/>
      <c r="BQ342" s="224"/>
      <c r="BR342" s="224"/>
      <c r="BS342" s="224"/>
    </row>
    <row r="343" spans="26:71" x14ac:dyDescent="0.2"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  <c r="AJ343" s="224"/>
      <c r="AK343" s="224"/>
      <c r="AL343" s="224"/>
      <c r="AM343" s="224"/>
      <c r="AN343" s="224"/>
      <c r="AO343" s="224"/>
      <c r="AP343" s="224"/>
      <c r="AQ343" s="224"/>
      <c r="AR343" s="224"/>
      <c r="AS343" s="224"/>
      <c r="AT343" s="224"/>
      <c r="AU343" s="224"/>
      <c r="AV343" s="224"/>
      <c r="AW343" s="224"/>
      <c r="AX343" s="224"/>
      <c r="AY343" s="224"/>
      <c r="AZ343" s="224"/>
      <c r="BA343" s="224"/>
      <c r="BB343" s="224"/>
      <c r="BC343" s="224"/>
      <c r="BD343" s="224"/>
      <c r="BE343" s="224"/>
      <c r="BF343" s="224"/>
      <c r="BG343" s="224"/>
      <c r="BH343" s="224"/>
      <c r="BI343" s="224"/>
      <c r="BJ343" s="224"/>
      <c r="BK343" s="224"/>
      <c r="BL343" s="224"/>
      <c r="BM343" s="224"/>
      <c r="BN343" s="224"/>
      <c r="BO343" s="224"/>
      <c r="BP343" s="224"/>
      <c r="BQ343" s="224"/>
      <c r="BR343" s="224"/>
      <c r="BS343" s="224"/>
    </row>
    <row r="344" spans="26:71" x14ac:dyDescent="0.2">
      <c r="Z344" s="224"/>
      <c r="AA344" s="224"/>
      <c r="AB344" s="224"/>
      <c r="AC344" s="224"/>
      <c r="AD344" s="224"/>
      <c r="AE344" s="224"/>
      <c r="AF344" s="224"/>
      <c r="AG344" s="224"/>
      <c r="AH344" s="224"/>
      <c r="AI344" s="224"/>
      <c r="AJ344" s="224"/>
      <c r="AK344" s="224"/>
      <c r="AL344" s="224"/>
      <c r="AM344" s="224"/>
      <c r="AN344" s="224"/>
      <c r="AO344" s="224"/>
      <c r="AP344" s="224"/>
      <c r="AQ344" s="224"/>
      <c r="AR344" s="224"/>
      <c r="AS344" s="224"/>
      <c r="AT344" s="224"/>
      <c r="AU344" s="224"/>
      <c r="AV344" s="224"/>
      <c r="AW344" s="224"/>
      <c r="AX344" s="224"/>
      <c r="AY344" s="224"/>
      <c r="AZ344" s="224"/>
      <c r="BA344" s="224"/>
      <c r="BB344" s="224"/>
      <c r="BC344" s="224"/>
      <c r="BD344" s="224"/>
      <c r="BE344" s="224"/>
      <c r="BF344" s="224"/>
      <c r="BG344" s="224"/>
      <c r="BH344" s="224"/>
      <c r="BI344" s="224"/>
      <c r="BJ344" s="224"/>
      <c r="BK344" s="224"/>
      <c r="BL344" s="224"/>
      <c r="BM344" s="224"/>
      <c r="BN344" s="224"/>
      <c r="BO344" s="224"/>
      <c r="BP344" s="224"/>
      <c r="BQ344" s="224"/>
      <c r="BR344" s="224"/>
      <c r="BS344" s="224"/>
    </row>
    <row r="345" spans="26:71" x14ac:dyDescent="0.2">
      <c r="Z345" s="224"/>
      <c r="AA345" s="224"/>
      <c r="AB345" s="224"/>
      <c r="AC345" s="224"/>
      <c r="AD345" s="224"/>
      <c r="AE345" s="224"/>
      <c r="AF345" s="224"/>
      <c r="AG345" s="224"/>
      <c r="AH345" s="224"/>
      <c r="AI345" s="224"/>
      <c r="AJ345" s="224"/>
      <c r="AK345" s="224"/>
      <c r="AL345" s="224"/>
      <c r="AM345" s="224"/>
      <c r="AN345" s="224"/>
      <c r="AO345" s="224"/>
      <c r="AP345" s="224"/>
      <c r="AQ345" s="224"/>
      <c r="AR345" s="224"/>
      <c r="AS345" s="224"/>
      <c r="AT345" s="224"/>
      <c r="AU345" s="224"/>
      <c r="AV345" s="224"/>
      <c r="AW345" s="224"/>
      <c r="AX345" s="224"/>
      <c r="AY345" s="224"/>
      <c r="AZ345" s="224"/>
      <c r="BA345" s="224"/>
      <c r="BB345" s="224"/>
      <c r="BC345" s="224"/>
      <c r="BD345" s="224"/>
      <c r="BE345" s="224"/>
      <c r="BF345" s="224"/>
      <c r="BG345" s="224"/>
      <c r="BH345" s="224"/>
      <c r="BI345" s="224"/>
      <c r="BJ345" s="224"/>
      <c r="BK345" s="224"/>
      <c r="BL345" s="224"/>
      <c r="BM345" s="224"/>
      <c r="BN345" s="224"/>
      <c r="BO345" s="224"/>
      <c r="BP345" s="224"/>
      <c r="BQ345" s="224"/>
      <c r="BR345" s="224"/>
      <c r="BS345" s="224"/>
    </row>
    <row r="346" spans="26:71" x14ac:dyDescent="0.2">
      <c r="Z346" s="224"/>
      <c r="AA346" s="224"/>
      <c r="AB346" s="224"/>
      <c r="AC346" s="224"/>
      <c r="AD346" s="224"/>
      <c r="AE346" s="224"/>
      <c r="AF346" s="224"/>
      <c r="AG346" s="224"/>
      <c r="AH346" s="224"/>
      <c r="AI346" s="224"/>
      <c r="AJ346" s="224"/>
      <c r="AK346" s="224"/>
      <c r="AL346" s="224"/>
      <c r="AM346" s="224"/>
      <c r="AN346" s="224"/>
      <c r="AO346" s="224"/>
      <c r="AP346" s="224"/>
      <c r="AQ346" s="224"/>
      <c r="AR346" s="224"/>
      <c r="AS346" s="224"/>
      <c r="AT346" s="224"/>
      <c r="AU346" s="224"/>
      <c r="AV346" s="224"/>
      <c r="AW346" s="224"/>
      <c r="AX346" s="224"/>
      <c r="AY346" s="224"/>
      <c r="AZ346" s="224"/>
      <c r="BA346" s="224"/>
      <c r="BB346" s="224"/>
      <c r="BC346" s="224"/>
      <c r="BD346" s="224"/>
      <c r="BE346" s="224"/>
      <c r="BF346" s="224"/>
      <c r="BG346" s="224"/>
      <c r="BH346" s="224"/>
      <c r="BI346" s="224"/>
      <c r="BJ346" s="224"/>
      <c r="BK346" s="224"/>
      <c r="BL346" s="224"/>
      <c r="BM346" s="224"/>
      <c r="BN346" s="224"/>
      <c r="BO346" s="224"/>
      <c r="BP346" s="224"/>
      <c r="BQ346" s="224"/>
      <c r="BR346" s="224"/>
      <c r="BS346" s="224"/>
    </row>
    <row r="347" spans="26:71" x14ac:dyDescent="0.2">
      <c r="Z347" s="224"/>
      <c r="AA347" s="224"/>
      <c r="AB347" s="224"/>
      <c r="AC347" s="224"/>
      <c r="AD347" s="224"/>
      <c r="AE347" s="224"/>
      <c r="AF347" s="224"/>
      <c r="AG347" s="224"/>
      <c r="AH347" s="224"/>
      <c r="AI347" s="224"/>
      <c r="AJ347" s="224"/>
      <c r="AK347" s="224"/>
      <c r="AL347" s="224"/>
      <c r="AM347" s="224"/>
      <c r="AN347" s="224"/>
      <c r="AO347" s="224"/>
      <c r="AP347" s="224"/>
      <c r="AQ347" s="224"/>
      <c r="AR347" s="224"/>
      <c r="AS347" s="224"/>
      <c r="AT347" s="224"/>
      <c r="AU347" s="224"/>
      <c r="AV347" s="224"/>
      <c r="AW347" s="224"/>
      <c r="AX347" s="224"/>
      <c r="AY347" s="224"/>
      <c r="AZ347" s="224"/>
      <c r="BA347" s="224"/>
      <c r="BB347" s="224"/>
      <c r="BC347" s="224"/>
      <c r="BD347" s="224"/>
      <c r="BE347" s="224"/>
      <c r="BF347" s="224"/>
      <c r="BG347" s="224"/>
      <c r="BH347" s="224"/>
      <c r="BI347" s="224"/>
      <c r="BJ347" s="224"/>
      <c r="BK347" s="224"/>
      <c r="BL347" s="224"/>
      <c r="BM347" s="224"/>
      <c r="BN347" s="224"/>
      <c r="BO347" s="224"/>
      <c r="BP347" s="224"/>
      <c r="BQ347" s="224"/>
      <c r="BR347" s="224"/>
      <c r="BS347" s="224"/>
    </row>
    <row r="348" spans="26:71" x14ac:dyDescent="0.2">
      <c r="Z348" s="224"/>
      <c r="AA348" s="224"/>
      <c r="AB348" s="224"/>
      <c r="AC348" s="224"/>
      <c r="AD348" s="224"/>
      <c r="AE348" s="224"/>
      <c r="AF348" s="224"/>
      <c r="AG348" s="224"/>
      <c r="AH348" s="224"/>
      <c r="AI348" s="224"/>
      <c r="AJ348" s="224"/>
      <c r="AK348" s="224"/>
      <c r="AL348" s="224"/>
      <c r="AM348" s="224"/>
      <c r="AN348" s="224"/>
      <c r="AO348" s="224"/>
      <c r="AP348" s="224"/>
      <c r="AQ348" s="224"/>
      <c r="AR348" s="224"/>
      <c r="AS348" s="224"/>
      <c r="AT348" s="224"/>
      <c r="AU348" s="224"/>
      <c r="AV348" s="224"/>
      <c r="AW348" s="224"/>
      <c r="AX348" s="224"/>
      <c r="AY348" s="224"/>
      <c r="AZ348" s="224"/>
      <c r="BA348" s="224"/>
      <c r="BB348" s="224"/>
      <c r="BC348" s="224"/>
      <c r="BD348" s="224"/>
      <c r="BE348" s="224"/>
      <c r="BF348" s="224"/>
      <c r="BG348" s="224"/>
      <c r="BH348" s="224"/>
      <c r="BI348" s="224"/>
      <c r="BJ348" s="224"/>
      <c r="BK348" s="224"/>
      <c r="BL348" s="224"/>
      <c r="BM348" s="224"/>
      <c r="BN348" s="224"/>
      <c r="BO348" s="224"/>
      <c r="BP348" s="224"/>
      <c r="BQ348" s="224"/>
      <c r="BR348" s="224"/>
      <c r="BS348" s="224"/>
    </row>
    <row r="349" spans="26:71" x14ac:dyDescent="0.2"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24"/>
      <c r="BN349" s="224"/>
      <c r="BO349" s="224"/>
      <c r="BP349" s="224"/>
      <c r="BQ349" s="224"/>
      <c r="BR349" s="224"/>
      <c r="BS349" s="224"/>
    </row>
    <row r="350" spans="26:71" x14ac:dyDescent="0.2"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24"/>
      <c r="BN350" s="224"/>
      <c r="BO350" s="224"/>
      <c r="BP350" s="224"/>
      <c r="BQ350" s="224"/>
      <c r="BR350" s="224"/>
      <c r="BS350" s="224"/>
    </row>
    <row r="351" spans="26:71" x14ac:dyDescent="0.2"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24"/>
      <c r="BN351" s="224"/>
      <c r="BO351" s="224"/>
      <c r="BP351" s="224"/>
      <c r="BQ351" s="224"/>
      <c r="BR351" s="224"/>
      <c r="BS351" s="224"/>
    </row>
    <row r="352" spans="26:71" x14ac:dyDescent="0.2">
      <c r="Z352" s="224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24"/>
      <c r="AK352" s="224"/>
      <c r="AL352" s="224"/>
      <c r="AM352" s="224"/>
      <c r="AN352" s="224"/>
      <c r="AO352" s="224"/>
      <c r="AP352" s="224"/>
      <c r="AQ352" s="224"/>
      <c r="AR352" s="224"/>
      <c r="AS352" s="224"/>
      <c r="AT352" s="224"/>
      <c r="AU352" s="224"/>
      <c r="AV352" s="224"/>
      <c r="AW352" s="224"/>
      <c r="AX352" s="224"/>
      <c r="AY352" s="224"/>
      <c r="AZ352" s="224"/>
      <c r="BA352" s="224"/>
      <c r="BB352" s="224"/>
      <c r="BC352" s="224"/>
      <c r="BD352" s="224"/>
      <c r="BE352" s="224"/>
      <c r="BF352" s="224"/>
      <c r="BG352" s="224"/>
      <c r="BH352" s="224"/>
      <c r="BI352" s="224"/>
      <c r="BJ352" s="224"/>
      <c r="BK352" s="224"/>
      <c r="BL352" s="224"/>
      <c r="BM352" s="224"/>
      <c r="BN352" s="224"/>
      <c r="BO352" s="224"/>
      <c r="BP352" s="224"/>
      <c r="BQ352" s="224"/>
      <c r="BR352" s="224"/>
      <c r="BS352" s="224"/>
    </row>
    <row r="353" spans="26:71" x14ac:dyDescent="0.2">
      <c r="Z353" s="224"/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24"/>
      <c r="AK353" s="224"/>
      <c r="AL353" s="224"/>
      <c r="AM353" s="224"/>
      <c r="AN353" s="224"/>
      <c r="AO353" s="224"/>
      <c r="AP353" s="224"/>
      <c r="AQ353" s="224"/>
      <c r="AR353" s="224"/>
      <c r="AS353" s="224"/>
      <c r="AT353" s="224"/>
      <c r="AU353" s="224"/>
      <c r="AV353" s="224"/>
      <c r="AW353" s="224"/>
      <c r="AX353" s="224"/>
      <c r="AY353" s="224"/>
      <c r="AZ353" s="224"/>
      <c r="BA353" s="224"/>
      <c r="BB353" s="224"/>
      <c r="BC353" s="224"/>
      <c r="BD353" s="224"/>
      <c r="BE353" s="224"/>
      <c r="BF353" s="224"/>
      <c r="BG353" s="224"/>
      <c r="BH353" s="224"/>
      <c r="BI353" s="224"/>
      <c r="BJ353" s="224"/>
      <c r="BK353" s="224"/>
      <c r="BL353" s="224"/>
      <c r="BM353" s="224"/>
      <c r="BN353" s="224"/>
      <c r="BO353" s="224"/>
      <c r="BP353" s="224"/>
      <c r="BQ353" s="224"/>
      <c r="BR353" s="224"/>
      <c r="BS353" s="224"/>
    </row>
    <row r="354" spans="26:71" x14ac:dyDescent="0.2"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224"/>
      <c r="BN354" s="224"/>
      <c r="BO354" s="224"/>
      <c r="BP354" s="224"/>
      <c r="BQ354" s="224"/>
      <c r="BR354" s="224"/>
      <c r="BS354" s="224"/>
    </row>
    <row r="355" spans="26:71" x14ac:dyDescent="0.2"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224"/>
      <c r="BN355" s="224"/>
      <c r="BO355" s="224"/>
      <c r="BP355" s="224"/>
      <c r="BQ355" s="224"/>
      <c r="BR355" s="224"/>
      <c r="BS355" s="224"/>
    </row>
    <row r="356" spans="26:71" x14ac:dyDescent="0.2"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224"/>
      <c r="BN356" s="224"/>
      <c r="BO356" s="224"/>
      <c r="BP356" s="224"/>
      <c r="BQ356" s="224"/>
      <c r="BR356" s="224"/>
      <c r="BS356" s="224"/>
    </row>
    <row r="357" spans="26:71" x14ac:dyDescent="0.2"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224"/>
      <c r="BN357" s="224"/>
      <c r="BO357" s="224"/>
      <c r="BP357" s="224"/>
      <c r="BQ357" s="224"/>
      <c r="BR357" s="224"/>
      <c r="BS357" s="224"/>
    </row>
    <row r="358" spans="26:71" x14ac:dyDescent="0.2">
      <c r="Z358" s="224"/>
      <c r="AA358" s="224"/>
      <c r="AB358" s="224"/>
      <c r="AC358" s="224"/>
      <c r="AD358" s="224"/>
      <c r="AE358" s="224"/>
      <c r="AF358" s="224"/>
      <c r="AG358" s="224"/>
      <c r="AH358" s="224"/>
      <c r="AI358" s="224"/>
      <c r="AJ358" s="224"/>
      <c r="AK358" s="224"/>
      <c r="AL358" s="224"/>
      <c r="AM358" s="224"/>
      <c r="AN358" s="224"/>
      <c r="AO358" s="224"/>
      <c r="AP358" s="224"/>
      <c r="AQ358" s="224"/>
      <c r="AR358" s="224"/>
      <c r="AS358" s="224"/>
      <c r="AT358" s="224"/>
      <c r="AU358" s="224"/>
      <c r="AV358" s="224"/>
      <c r="AW358" s="224"/>
      <c r="AX358" s="224"/>
      <c r="AY358" s="224"/>
      <c r="AZ358" s="224"/>
      <c r="BA358" s="224"/>
      <c r="BB358" s="224"/>
      <c r="BC358" s="224"/>
      <c r="BD358" s="224"/>
      <c r="BE358" s="224"/>
      <c r="BF358" s="224"/>
      <c r="BG358" s="224"/>
      <c r="BH358" s="224"/>
      <c r="BI358" s="224"/>
      <c r="BJ358" s="224"/>
      <c r="BK358" s="224"/>
      <c r="BL358" s="224"/>
      <c r="BM358" s="224"/>
      <c r="BN358" s="224"/>
      <c r="BO358" s="224"/>
      <c r="BP358" s="224"/>
      <c r="BQ358" s="224"/>
      <c r="BR358" s="224"/>
      <c r="BS358" s="224"/>
    </row>
    <row r="359" spans="26:71" x14ac:dyDescent="0.2"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224"/>
      <c r="BN359" s="224"/>
      <c r="BO359" s="224"/>
      <c r="BP359" s="224"/>
      <c r="BQ359" s="224"/>
      <c r="BR359" s="224"/>
      <c r="BS359" s="224"/>
    </row>
    <row r="360" spans="26:71" x14ac:dyDescent="0.2"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224"/>
      <c r="BN360" s="224"/>
      <c r="BO360" s="224"/>
      <c r="BP360" s="224"/>
      <c r="BQ360" s="224"/>
      <c r="BR360" s="224"/>
      <c r="BS360" s="224"/>
    </row>
    <row r="361" spans="26:71" x14ac:dyDescent="0.2"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  <c r="AJ361" s="224"/>
      <c r="AK361" s="224"/>
      <c r="AL361" s="224"/>
      <c r="AM361" s="224"/>
      <c r="AN361" s="224"/>
      <c r="AO361" s="224"/>
      <c r="AP361" s="224"/>
      <c r="AQ361" s="224"/>
      <c r="AR361" s="224"/>
      <c r="AS361" s="224"/>
      <c r="AT361" s="224"/>
      <c r="AU361" s="224"/>
      <c r="AV361" s="224"/>
      <c r="AW361" s="224"/>
      <c r="AX361" s="224"/>
      <c r="AY361" s="224"/>
      <c r="AZ361" s="224"/>
      <c r="BA361" s="224"/>
      <c r="BB361" s="224"/>
      <c r="BC361" s="224"/>
      <c r="BD361" s="224"/>
      <c r="BE361" s="224"/>
      <c r="BF361" s="224"/>
      <c r="BG361" s="224"/>
      <c r="BH361" s="224"/>
      <c r="BI361" s="224"/>
      <c r="BJ361" s="224"/>
      <c r="BK361" s="224"/>
      <c r="BL361" s="224"/>
      <c r="BM361" s="224"/>
      <c r="BN361" s="224"/>
      <c r="BO361" s="224"/>
      <c r="BP361" s="224"/>
      <c r="BQ361" s="224"/>
      <c r="BR361" s="224"/>
      <c r="BS361" s="224"/>
    </row>
    <row r="362" spans="26:71" x14ac:dyDescent="0.2">
      <c r="Z362" s="224"/>
      <c r="AA362" s="224"/>
      <c r="AB362" s="224"/>
      <c r="AC362" s="224"/>
      <c r="AD362" s="224"/>
      <c r="AE362" s="224"/>
      <c r="AF362" s="224"/>
      <c r="AG362" s="224"/>
      <c r="AH362" s="224"/>
      <c r="AI362" s="224"/>
      <c r="AJ362" s="224"/>
      <c r="AK362" s="224"/>
      <c r="AL362" s="224"/>
      <c r="AM362" s="224"/>
      <c r="AN362" s="224"/>
      <c r="AO362" s="224"/>
      <c r="AP362" s="224"/>
      <c r="AQ362" s="224"/>
      <c r="AR362" s="224"/>
      <c r="AS362" s="224"/>
      <c r="AT362" s="224"/>
      <c r="AU362" s="224"/>
      <c r="AV362" s="224"/>
      <c r="AW362" s="224"/>
      <c r="AX362" s="224"/>
      <c r="AY362" s="224"/>
      <c r="AZ362" s="224"/>
      <c r="BA362" s="224"/>
      <c r="BB362" s="224"/>
      <c r="BC362" s="224"/>
      <c r="BD362" s="224"/>
      <c r="BE362" s="224"/>
      <c r="BF362" s="224"/>
      <c r="BG362" s="224"/>
      <c r="BH362" s="224"/>
      <c r="BI362" s="224"/>
      <c r="BJ362" s="224"/>
      <c r="BK362" s="224"/>
      <c r="BL362" s="224"/>
      <c r="BM362" s="224"/>
      <c r="BN362" s="224"/>
      <c r="BO362" s="224"/>
      <c r="BP362" s="224"/>
      <c r="BQ362" s="224"/>
      <c r="BR362" s="224"/>
      <c r="BS362" s="224"/>
    </row>
    <row r="363" spans="26:71" x14ac:dyDescent="0.2"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224"/>
      <c r="BN363" s="224"/>
      <c r="BO363" s="224"/>
      <c r="BP363" s="224"/>
      <c r="BQ363" s="224"/>
      <c r="BR363" s="224"/>
      <c r="BS363" s="224"/>
    </row>
    <row r="364" spans="26:71" x14ac:dyDescent="0.2">
      <c r="Z364" s="224"/>
      <c r="AA364" s="224"/>
      <c r="AB364" s="224"/>
      <c r="AC364" s="224"/>
      <c r="AD364" s="224"/>
      <c r="AE364" s="224"/>
      <c r="AF364" s="224"/>
      <c r="AG364" s="224"/>
      <c r="AH364" s="224"/>
      <c r="AI364" s="224"/>
      <c r="AJ364" s="224"/>
      <c r="AK364" s="224"/>
      <c r="AL364" s="224"/>
      <c r="AM364" s="224"/>
      <c r="AN364" s="224"/>
      <c r="AO364" s="224"/>
      <c r="AP364" s="224"/>
      <c r="AQ364" s="224"/>
      <c r="AR364" s="224"/>
      <c r="AS364" s="224"/>
      <c r="AT364" s="224"/>
      <c r="AU364" s="224"/>
      <c r="AV364" s="224"/>
      <c r="AW364" s="224"/>
      <c r="AX364" s="224"/>
      <c r="AY364" s="224"/>
      <c r="AZ364" s="224"/>
      <c r="BA364" s="224"/>
      <c r="BB364" s="224"/>
      <c r="BC364" s="224"/>
      <c r="BD364" s="224"/>
      <c r="BE364" s="224"/>
      <c r="BF364" s="224"/>
      <c r="BG364" s="224"/>
      <c r="BH364" s="224"/>
      <c r="BI364" s="224"/>
      <c r="BJ364" s="224"/>
      <c r="BK364" s="224"/>
      <c r="BL364" s="224"/>
      <c r="BM364" s="224"/>
      <c r="BN364" s="224"/>
      <c r="BO364" s="224"/>
      <c r="BP364" s="224"/>
      <c r="BQ364" s="224"/>
      <c r="BR364" s="224"/>
      <c r="BS364" s="224"/>
    </row>
    <row r="365" spans="26:71" x14ac:dyDescent="0.2">
      <c r="Z365" s="224"/>
      <c r="AA365" s="224"/>
      <c r="AB365" s="224"/>
      <c r="AC365" s="224"/>
      <c r="AD365" s="224"/>
      <c r="AE365" s="224"/>
      <c r="AF365" s="224"/>
      <c r="AG365" s="224"/>
      <c r="AH365" s="224"/>
      <c r="AI365" s="224"/>
      <c r="AJ365" s="224"/>
      <c r="AK365" s="224"/>
      <c r="AL365" s="224"/>
      <c r="AM365" s="224"/>
      <c r="AN365" s="224"/>
      <c r="AO365" s="224"/>
      <c r="AP365" s="224"/>
      <c r="AQ365" s="224"/>
      <c r="AR365" s="224"/>
      <c r="AS365" s="224"/>
      <c r="AT365" s="224"/>
      <c r="AU365" s="224"/>
      <c r="AV365" s="224"/>
      <c r="AW365" s="224"/>
      <c r="AX365" s="224"/>
      <c r="AY365" s="224"/>
      <c r="AZ365" s="224"/>
      <c r="BA365" s="224"/>
      <c r="BB365" s="224"/>
      <c r="BC365" s="224"/>
      <c r="BD365" s="224"/>
      <c r="BE365" s="224"/>
      <c r="BF365" s="224"/>
      <c r="BG365" s="224"/>
      <c r="BH365" s="224"/>
      <c r="BI365" s="224"/>
      <c r="BJ365" s="224"/>
      <c r="BK365" s="224"/>
      <c r="BL365" s="224"/>
      <c r="BM365" s="224"/>
      <c r="BN365" s="224"/>
      <c r="BO365" s="224"/>
      <c r="BP365" s="224"/>
      <c r="BQ365" s="224"/>
      <c r="BR365" s="224"/>
      <c r="BS365" s="224"/>
    </row>
    <row r="366" spans="26:71" x14ac:dyDescent="0.2">
      <c r="Z366" s="224"/>
      <c r="AA366" s="224"/>
      <c r="AB366" s="224"/>
      <c r="AC366" s="224"/>
      <c r="AD366" s="224"/>
      <c r="AE366" s="224"/>
      <c r="AF366" s="224"/>
      <c r="AG366" s="224"/>
      <c r="AH366" s="224"/>
      <c r="AI366" s="224"/>
      <c r="AJ366" s="224"/>
      <c r="AK366" s="224"/>
      <c r="AL366" s="224"/>
      <c r="AM366" s="224"/>
      <c r="AN366" s="224"/>
      <c r="AO366" s="224"/>
      <c r="AP366" s="224"/>
      <c r="AQ366" s="224"/>
      <c r="AR366" s="224"/>
      <c r="AS366" s="224"/>
      <c r="AT366" s="224"/>
      <c r="AU366" s="224"/>
      <c r="AV366" s="224"/>
      <c r="AW366" s="224"/>
      <c r="AX366" s="224"/>
      <c r="AY366" s="224"/>
      <c r="AZ366" s="224"/>
      <c r="BA366" s="224"/>
      <c r="BB366" s="224"/>
      <c r="BC366" s="224"/>
      <c r="BD366" s="224"/>
      <c r="BE366" s="224"/>
      <c r="BF366" s="224"/>
      <c r="BG366" s="224"/>
      <c r="BH366" s="224"/>
      <c r="BI366" s="224"/>
      <c r="BJ366" s="224"/>
      <c r="BK366" s="224"/>
      <c r="BL366" s="224"/>
      <c r="BM366" s="224"/>
      <c r="BN366" s="224"/>
      <c r="BO366" s="224"/>
      <c r="BP366" s="224"/>
      <c r="BQ366" s="224"/>
      <c r="BR366" s="224"/>
      <c r="BS366" s="224"/>
    </row>
    <row r="367" spans="26:71" x14ac:dyDescent="0.2">
      <c r="Z367" s="224"/>
      <c r="AA367" s="224"/>
      <c r="AB367" s="224"/>
      <c r="AC367" s="224"/>
      <c r="AD367" s="224"/>
      <c r="AE367" s="224"/>
      <c r="AF367" s="224"/>
      <c r="AG367" s="224"/>
      <c r="AH367" s="224"/>
      <c r="AI367" s="224"/>
      <c r="AJ367" s="224"/>
      <c r="AK367" s="224"/>
      <c r="AL367" s="224"/>
      <c r="AM367" s="224"/>
      <c r="AN367" s="224"/>
      <c r="AO367" s="224"/>
      <c r="AP367" s="224"/>
      <c r="AQ367" s="224"/>
      <c r="AR367" s="224"/>
      <c r="AS367" s="224"/>
      <c r="AT367" s="224"/>
      <c r="AU367" s="224"/>
      <c r="AV367" s="224"/>
      <c r="AW367" s="224"/>
      <c r="AX367" s="224"/>
      <c r="AY367" s="224"/>
      <c r="AZ367" s="224"/>
      <c r="BA367" s="224"/>
      <c r="BB367" s="224"/>
      <c r="BC367" s="224"/>
      <c r="BD367" s="224"/>
      <c r="BE367" s="224"/>
      <c r="BF367" s="224"/>
      <c r="BG367" s="224"/>
      <c r="BH367" s="224"/>
      <c r="BI367" s="224"/>
      <c r="BJ367" s="224"/>
      <c r="BK367" s="224"/>
      <c r="BL367" s="224"/>
      <c r="BM367" s="224"/>
      <c r="BN367" s="224"/>
      <c r="BO367" s="224"/>
      <c r="BP367" s="224"/>
      <c r="BQ367" s="224"/>
      <c r="BR367" s="224"/>
      <c r="BS367" s="224"/>
    </row>
    <row r="368" spans="26:71" x14ac:dyDescent="0.2"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4"/>
      <c r="BN368" s="224"/>
      <c r="BO368" s="224"/>
      <c r="BP368" s="224"/>
      <c r="BQ368" s="224"/>
      <c r="BR368" s="224"/>
      <c r="BS368" s="224"/>
    </row>
    <row r="369" spans="26:71" x14ac:dyDescent="0.2"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24"/>
      <c r="AP369" s="224"/>
      <c r="AQ369" s="224"/>
      <c r="AR369" s="224"/>
      <c r="AS369" s="224"/>
      <c r="AT369" s="224"/>
      <c r="AU369" s="224"/>
      <c r="AV369" s="224"/>
      <c r="AW369" s="224"/>
      <c r="AX369" s="224"/>
      <c r="AY369" s="224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4"/>
      <c r="BN369" s="224"/>
      <c r="BO369" s="224"/>
      <c r="BP369" s="224"/>
      <c r="BQ369" s="224"/>
      <c r="BR369" s="224"/>
      <c r="BS369" s="224"/>
    </row>
    <row r="370" spans="26:71" x14ac:dyDescent="0.2"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4"/>
      <c r="BN370" s="224"/>
      <c r="BO370" s="224"/>
      <c r="BP370" s="224"/>
      <c r="BQ370" s="224"/>
      <c r="BR370" s="224"/>
      <c r="BS370" s="224"/>
    </row>
    <row r="371" spans="26:71" x14ac:dyDescent="0.2"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4"/>
      <c r="BN371" s="224"/>
      <c r="BO371" s="224"/>
      <c r="BP371" s="224"/>
      <c r="BQ371" s="224"/>
      <c r="BR371" s="224"/>
      <c r="BS371" s="224"/>
    </row>
    <row r="372" spans="26:71" x14ac:dyDescent="0.2"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4"/>
      <c r="BN372" s="224"/>
      <c r="BO372" s="224"/>
      <c r="BP372" s="224"/>
      <c r="BQ372" s="224"/>
      <c r="BR372" s="224"/>
      <c r="BS372" s="224"/>
    </row>
    <row r="373" spans="26:71" x14ac:dyDescent="0.2"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24"/>
      <c r="BN373" s="224"/>
      <c r="BO373" s="224"/>
      <c r="BP373" s="224"/>
      <c r="BQ373" s="224"/>
      <c r="BR373" s="224"/>
      <c r="BS373" s="224"/>
    </row>
    <row r="374" spans="26:71" x14ac:dyDescent="0.2"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24"/>
      <c r="BN374" s="224"/>
      <c r="BO374" s="224"/>
      <c r="BP374" s="224"/>
      <c r="BQ374" s="224"/>
      <c r="BR374" s="224"/>
      <c r="BS374" s="224"/>
    </row>
    <row r="375" spans="26:71" x14ac:dyDescent="0.2"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4"/>
      <c r="BG375" s="224"/>
      <c r="BH375" s="224"/>
      <c r="BI375" s="224"/>
      <c r="BJ375" s="224"/>
      <c r="BK375" s="224"/>
      <c r="BL375" s="224"/>
      <c r="BM375" s="224"/>
      <c r="BN375" s="224"/>
      <c r="BO375" s="224"/>
      <c r="BP375" s="224"/>
      <c r="BQ375" s="224"/>
      <c r="BR375" s="224"/>
      <c r="BS375" s="224"/>
    </row>
    <row r="376" spans="26:71" x14ac:dyDescent="0.2">
      <c r="Z376" s="224"/>
      <c r="AA376" s="224"/>
      <c r="AB376" s="224"/>
      <c r="AC376" s="224"/>
      <c r="AD376" s="224"/>
      <c r="AE376" s="224"/>
      <c r="AF376" s="224"/>
      <c r="AG376" s="224"/>
      <c r="AH376" s="224"/>
      <c r="AI376" s="224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4"/>
      <c r="BG376" s="224"/>
      <c r="BH376" s="224"/>
      <c r="BI376" s="224"/>
      <c r="BJ376" s="224"/>
      <c r="BK376" s="224"/>
      <c r="BL376" s="224"/>
      <c r="BM376" s="224"/>
      <c r="BN376" s="224"/>
      <c r="BO376" s="224"/>
      <c r="BP376" s="224"/>
      <c r="BQ376" s="224"/>
      <c r="BR376" s="224"/>
      <c r="BS376" s="224"/>
    </row>
    <row r="377" spans="26:71" x14ac:dyDescent="0.2"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  <c r="AJ377" s="224"/>
      <c r="AK377" s="224"/>
      <c r="AL377" s="224"/>
      <c r="AM377" s="224"/>
      <c r="AN377" s="224"/>
      <c r="AO377" s="224"/>
      <c r="AP377" s="224"/>
      <c r="AQ377" s="224"/>
      <c r="AR377" s="224"/>
      <c r="AS377" s="224"/>
      <c r="AT377" s="224"/>
      <c r="AU377" s="224"/>
      <c r="AV377" s="224"/>
      <c r="AW377" s="224"/>
      <c r="AX377" s="224"/>
      <c r="AY377" s="224"/>
      <c r="AZ377" s="224"/>
      <c r="BA377" s="224"/>
      <c r="BB377" s="224"/>
      <c r="BC377" s="224"/>
      <c r="BD377" s="224"/>
      <c r="BE377" s="224"/>
      <c r="BF377" s="224"/>
      <c r="BG377" s="224"/>
      <c r="BH377" s="224"/>
      <c r="BI377" s="224"/>
      <c r="BJ377" s="224"/>
      <c r="BK377" s="224"/>
      <c r="BL377" s="224"/>
      <c r="BM377" s="224"/>
      <c r="BN377" s="224"/>
      <c r="BO377" s="224"/>
      <c r="BP377" s="224"/>
      <c r="BQ377" s="224"/>
      <c r="BR377" s="224"/>
      <c r="BS377" s="224"/>
    </row>
    <row r="378" spans="26:71" x14ac:dyDescent="0.2"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  <c r="AJ378" s="224"/>
      <c r="AK378" s="224"/>
      <c r="AL378" s="224"/>
      <c r="AM378" s="224"/>
      <c r="AN378" s="224"/>
      <c r="AO378" s="224"/>
      <c r="AP378" s="224"/>
      <c r="AQ378" s="224"/>
      <c r="AR378" s="224"/>
      <c r="AS378" s="224"/>
      <c r="AT378" s="224"/>
      <c r="AU378" s="224"/>
      <c r="AV378" s="224"/>
      <c r="AW378" s="224"/>
      <c r="AX378" s="224"/>
      <c r="AY378" s="224"/>
      <c r="AZ378" s="224"/>
      <c r="BA378" s="224"/>
      <c r="BB378" s="224"/>
      <c r="BC378" s="224"/>
      <c r="BD378" s="224"/>
      <c r="BE378" s="224"/>
      <c r="BF378" s="224"/>
      <c r="BG378" s="224"/>
      <c r="BH378" s="224"/>
      <c r="BI378" s="224"/>
      <c r="BJ378" s="224"/>
      <c r="BK378" s="224"/>
      <c r="BL378" s="224"/>
      <c r="BM378" s="224"/>
      <c r="BN378" s="224"/>
      <c r="BO378" s="224"/>
      <c r="BP378" s="224"/>
      <c r="BQ378" s="224"/>
      <c r="BR378" s="224"/>
      <c r="BS378" s="224"/>
    </row>
    <row r="379" spans="26:71" x14ac:dyDescent="0.2">
      <c r="Z379" s="224"/>
      <c r="AA379" s="224"/>
      <c r="AB379" s="224"/>
      <c r="AC379" s="224"/>
      <c r="AD379" s="224"/>
      <c r="AE379" s="224"/>
      <c r="AF379" s="224"/>
      <c r="AG379" s="224"/>
      <c r="AH379" s="224"/>
      <c r="AI379" s="224"/>
      <c r="AJ379" s="224"/>
      <c r="AK379" s="224"/>
      <c r="AL379" s="224"/>
      <c r="AM379" s="224"/>
      <c r="AN379" s="224"/>
      <c r="AO379" s="224"/>
      <c r="AP379" s="224"/>
      <c r="AQ379" s="224"/>
      <c r="AR379" s="224"/>
      <c r="AS379" s="224"/>
      <c r="AT379" s="224"/>
      <c r="AU379" s="224"/>
      <c r="AV379" s="224"/>
      <c r="AW379" s="224"/>
      <c r="AX379" s="224"/>
      <c r="AY379" s="224"/>
      <c r="AZ379" s="224"/>
      <c r="BA379" s="224"/>
      <c r="BB379" s="224"/>
      <c r="BC379" s="224"/>
      <c r="BD379" s="224"/>
      <c r="BE379" s="224"/>
      <c r="BF379" s="224"/>
      <c r="BG379" s="224"/>
      <c r="BH379" s="224"/>
      <c r="BI379" s="224"/>
      <c r="BJ379" s="224"/>
      <c r="BK379" s="224"/>
      <c r="BL379" s="224"/>
      <c r="BM379" s="224"/>
      <c r="BN379" s="224"/>
      <c r="BO379" s="224"/>
      <c r="BP379" s="224"/>
      <c r="BQ379" s="224"/>
      <c r="BR379" s="224"/>
      <c r="BS379" s="224"/>
    </row>
    <row r="380" spans="26:71" x14ac:dyDescent="0.2">
      <c r="Z380" s="224"/>
      <c r="AA380" s="224"/>
      <c r="AB380" s="224"/>
      <c r="AC380" s="224"/>
      <c r="AD380" s="224"/>
      <c r="AE380" s="224"/>
      <c r="AF380" s="224"/>
      <c r="AG380" s="224"/>
      <c r="AH380" s="224"/>
      <c r="AI380" s="224"/>
      <c r="AJ380" s="224"/>
      <c r="AK380" s="224"/>
      <c r="AL380" s="224"/>
      <c r="AM380" s="224"/>
      <c r="AN380" s="224"/>
      <c r="AO380" s="224"/>
      <c r="AP380" s="224"/>
      <c r="AQ380" s="224"/>
      <c r="AR380" s="224"/>
      <c r="AS380" s="224"/>
      <c r="AT380" s="224"/>
      <c r="AU380" s="224"/>
      <c r="AV380" s="224"/>
      <c r="AW380" s="224"/>
      <c r="AX380" s="224"/>
      <c r="AY380" s="224"/>
      <c r="AZ380" s="224"/>
      <c r="BA380" s="224"/>
      <c r="BB380" s="224"/>
      <c r="BC380" s="224"/>
      <c r="BD380" s="224"/>
      <c r="BE380" s="224"/>
      <c r="BF380" s="224"/>
      <c r="BG380" s="224"/>
      <c r="BH380" s="224"/>
      <c r="BI380" s="224"/>
      <c r="BJ380" s="224"/>
      <c r="BK380" s="224"/>
      <c r="BL380" s="224"/>
      <c r="BM380" s="224"/>
      <c r="BN380" s="224"/>
      <c r="BO380" s="224"/>
      <c r="BP380" s="224"/>
      <c r="BQ380" s="224"/>
      <c r="BR380" s="224"/>
      <c r="BS380" s="224"/>
    </row>
    <row r="381" spans="26:71" x14ac:dyDescent="0.2">
      <c r="Z381" s="224"/>
      <c r="AA381" s="224"/>
      <c r="AB381" s="224"/>
      <c r="AC381" s="224"/>
      <c r="AD381" s="224"/>
      <c r="AE381" s="224"/>
      <c r="AF381" s="224"/>
      <c r="AG381" s="224"/>
      <c r="AH381" s="224"/>
      <c r="AI381" s="224"/>
      <c r="AJ381" s="224"/>
      <c r="AK381" s="224"/>
      <c r="AL381" s="224"/>
      <c r="AM381" s="224"/>
      <c r="AN381" s="224"/>
      <c r="AO381" s="224"/>
      <c r="AP381" s="224"/>
      <c r="AQ381" s="224"/>
      <c r="AR381" s="224"/>
      <c r="AS381" s="224"/>
      <c r="AT381" s="224"/>
      <c r="AU381" s="224"/>
      <c r="AV381" s="224"/>
      <c r="AW381" s="224"/>
      <c r="AX381" s="224"/>
      <c r="AY381" s="224"/>
      <c r="AZ381" s="224"/>
      <c r="BA381" s="224"/>
      <c r="BB381" s="224"/>
      <c r="BC381" s="224"/>
      <c r="BD381" s="224"/>
      <c r="BE381" s="224"/>
      <c r="BF381" s="224"/>
      <c r="BG381" s="224"/>
      <c r="BH381" s="224"/>
      <c r="BI381" s="224"/>
      <c r="BJ381" s="224"/>
      <c r="BK381" s="224"/>
      <c r="BL381" s="224"/>
      <c r="BM381" s="224"/>
      <c r="BN381" s="224"/>
      <c r="BO381" s="224"/>
      <c r="BP381" s="224"/>
      <c r="BQ381" s="224"/>
      <c r="BR381" s="224"/>
      <c r="BS381" s="224"/>
    </row>
    <row r="382" spans="26:71" x14ac:dyDescent="0.2">
      <c r="Z382" s="224"/>
      <c r="AA382" s="224"/>
      <c r="AB382" s="224"/>
      <c r="AC382" s="224"/>
      <c r="AD382" s="224"/>
      <c r="AE382" s="224"/>
      <c r="AF382" s="224"/>
      <c r="AG382" s="224"/>
      <c r="AH382" s="224"/>
      <c r="AI382" s="224"/>
      <c r="AJ382" s="224"/>
      <c r="AK382" s="224"/>
      <c r="AL382" s="224"/>
      <c r="AM382" s="224"/>
      <c r="AN382" s="224"/>
      <c r="AO382" s="224"/>
      <c r="AP382" s="224"/>
      <c r="AQ382" s="224"/>
      <c r="AR382" s="224"/>
      <c r="AS382" s="224"/>
      <c r="AT382" s="224"/>
      <c r="AU382" s="224"/>
      <c r="AV382" s="224"/>
      <c r="AW382" s="224"/>
      <c r="AX382" s="224"/>
      <c r="AY382" s="224"/>
      <c r="AZ382" s="224"/>
      <c r="BA382" s="224"/>
      <c r="BB382" s="224"/>
      <c r="BC382" s="224"/>
      <c r="BD382" s="224"/>
      <c r="BE382" s="224"/>
      <c r="BF382" s="224"/>
      <c r="BG382" s="224"/>
      <c r="BH382" s="224"/>
      <c r="BI382" s="224"/>
      <c r="BJ382" s="224"/>
      <c r="BK382" s="224"/>
      <c r="BL382" s="224"/>
      <c r="BM382" s="224"/>
      <c r="BN382" s="224"/>
      <c r="BO382" s="224"/>
      <c r="BP382" s="224"/>
      <c r="BQ382" s="224"/>
      <c r="BR382" s="224"/>
      <c r="BS382" s="224"/>
    </row>
    <row r="383" spans="26:71" x14ac:dyDescent="0.2"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24"/>
      <c r="BJ383" s="224"/>
      <c r="BK383" s="224"/>
      <c r="BL383" s="224"/>
      <c r="BM383" s="224"/>
      <c r="BN383" s="224"/>
      <c r="BO383" s="224"/>
      <c r="BP383" s="224"/>
      <c r="BQ383" s="224"/>
      <c r="BR383" s="224"/>
      <c r="BS383" s="224"/>
    </row>
    <row r="384" spans="26:71" x14ac:dyDescent="0.2">
      <c r="Z384" s="224"/>
      <c r="AA384" s="224"/>
      <c r="AB384" s="224"/>
      <c r="AC384" s="224"/>
      <c r="AD384" s="224"/>
      <c r="AE384" s="224"/>
      <c r="AF384" s="224"/>
      <c r="AG384" s="224"/>
      <c r="AH384" s="224"/>
      <c r="AI384" s="224"/>
      <c r="AJ384" s="224"/>
      <c r="AK384" s="224"/>
      <c r="AL384" s="224"/>
      <c r="AM384" s="224"/>
      <c r="AN384" s="224"/>
      <c r="AO384" s="224"/>
      <c r="AP384" s="224"/>
      <c r="AQ384" s="224"/>
      <c r="AR384" s="224"/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24"/>
      <c r="BJ384" s="224"/>
      <c r="BK384" s="224"/>
      <c r="BL384" s="224"/>
      <c r="BM384" s="224"/>
      <c r="BN384" s="224"/>
      <c r="BO384" s="224"/>
      <c r="BP384" s="224"/>
      <c r="BQ384" s="224"/>
      <c r="BR384" s="224"/>
      <c r="BS384" s="224"/>
    </row>
    <row r="385" spans="26:71" x14ac:dyDescent="0.2"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  <c r="AJ385" s="224"/>
      <c r="AK385" s="224"/>
      <c r="AL385" s="224"/>
      <c r="AM385" s="224"/>
      <c r="AN385" s="224"/>
      <c r="AO385" s="224"/>
      <c r="AP385" s="224"/>
      <c r="AQ385" s="224"/>
      <c r="AR385" s="224"/>
      <c r="AS385" s="224"/>
      <c r="AT385" s="224"/>
      <c r="AU385" s="224"/>
      <c r="AV385" s="224"/>
      <c r="AW385" s="224"/>
      <c r="AX385" s="224"/>
      <c r="AY385" s="224"/>
      <c r="AZ385" s="224"/>
      <c r="BA385" s="224"/>
      <c r="BB385" s="224"/>
      <c r="BC385" s="224"/>
      <c r="BD385" s="224"/>
      <c r="BE385" s="224"/>
      <c r="BF385" s="224"/>
      <c r="BG385" s="224"/>
      <c r="BH385" s="224"/>
      <c r="BI385" s="224"/>
      <c r="BJ385" s="224"/>
      <c r="BK385" s="224"/>
      <c r="BL385" s="224"/>
      <c r="BM385" s="224"/>
      <c r="BN385" s="224"/>
      <c r="BO385" s="224"/>
      <c r="BP385" s="224"/>
      <c r="BQ385" s="224"/>
      <c r="BR385" s="224"/>
      <c r="BS385" s="224"/>
    </row>
    <row r="386" spans="26:71" x14ac:dyDescent="0.2"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  <c r="AJ386" s="224"/>
      <c r="AK386" s="224"/>
      <c r="AL386" s="224"/>
      <c r="AM386" s="224"/>
      <c r="AN386" s="224"/>
      <c r="AO386" s="224"/>
      <c r="AP386" s="224"/>
      <c r="AQ386" s="224"/>
      <c r="AR386" s="224"/>
      <c r="AS386" s="224"/>
      <c r="AT386" s="224"/>
      <c r="AU386" s="224"/>
      <c r="AV386" s="224"/>
      <c r="AW386" s="224"/>
      <c r="AX386" s="224"/>
      <c r="AY386" s="224"/>
      <c r="AZ386" s="224"/>
      <c r="BA386" s="224"/>
      <c r="BB386" s="224"/>
      <c r="BC386" s="224"/>
      <c r="BD386" s="224"/>
      <c r="BE386" s="224"/>
      <c r="BF386" s="224"/>
      <c r="BG386" s="224"/>
      <c r="BH386" s="224"/>
      <c r="BI386" s="224"/>
      <c r="BJ386" s="224"/>
      <c r="BK386" s="224"/>
      <c r="BL386" s="224"/>
      <c r="BM386" s="224"/>
      <c r="BN386" s="224"/>
      <c r="BO386" s="224"/>
      <c r="BP386" s="224"/>
      <c r="BQ386" s="224"/>
      <c r="BR386" s="224"/>
      <c r="BS386" s="224"/>
    </row>
    <row r="387" spans="26:71" x14ac:dyDescent="0.2">
      <c r="Z387" s="224"/>
      <c r="AA387" s="224"/>
      <c r="AB387" s="224"/>
      <c r="AC387" s="224"/>
      <c r="AD387" s="224"/>
      <c r="AE387" s="224"/>
      <c r="AF387" s="224"/>
      <c r="AG387" s="224"/>
      <c r="AH387" s="224"/>
      <c r="AI387" s="224"/>
      <c r="AJ387" s="224"/>
      <c r="AK387" s="224"/>
      <c r="AL387" s="224"/>
      <c r="AM387" s="224"/>
      <c r="AN387" s="224"/>
      <c r="AO387" s="224"/>
      <c r="AP387" s="224"/>
      <c r="AQ387" s="224"/>
      <c r="AR387" s="224"/>
      <c r="AS387" s="224"/>
      <c r="AT387" s="224"/>
      <c r="AU387" s="224"/>
      <c r="AV387" s="224"/>
      <c r="AW387" s="224"/>
      <c r="AX387" s="224"/>
      <c r="AY387" s="224"/>
      <c r="AZ387" s="224"/>
      <c r="BA387" s="224"/>
      <c r="BB387" s="224"/>
      <c r="BC387" s="224"/>
      <c r="BD387" s="224"/>
      <c r="BE387" s="224"/>
      <c r="BF387" s="224"/>
      <c r="BG387" s="224"/>
      <c r="BH387" s="224"/>
      <c r="BI387" s="224"/>
      <c r="BJ387" s="224"/>
      <c r="BK387" s="224"/>
      <c r="BL387" s="224"/>
      <c r="BM387" s="224"/>
      <c r="BN387" s="224"/>
      <c r="BO387" s="224"/>
      <c r="BP387" s="224"/>
      <c r="BQ387" s="224"/>
      <c r="BR387" s="224"/>
      <c r="BS387" s="224"/>
    </row>
    <row r="388" spans="26:71" x14ac:dyDescent="0.2"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  <c r="AM388" s="224"/>
      <c r="AN388" s="224"/>
      <c r="AO388" s="224"/>
      <c r="AP388" s="224"/>
      <c r="AQ388" s="224"/>
      <c r="AR388" s="224"/>
      <c r="AS388" s="224"/>
      <c r="AT388" s="224"/>
      <c r="AU388" s="224"/>
      <c r="AV388" s="224"/>
      <c r="AW388" s="224"/>
      <c r="AX388" s="224"/>
      <c r="AY388" s="224"/>
      <c r="AZ388" s="224"/>
      <c r="BA388" s="224"/>
      <c r="BB388" s="224"/>
      <c r="BC388" s="224"/>
      <c r="BD388" s="224"/>
      <c r="BE388" s="224"/>
      <c r="BF388" s="224"/>
      <c r="BG388" s="224"/>
      <c r="BH388" s="224"/>
      <c r="BI388" s="224"/>
      <c r="BJ388" s="224"/>
      <c r="BK388" s="224"/>
      <c r="BL388" s="224"/>
      <c r="BM388" s="224"/>
      <c r="BN388" s="224"/>
      <c r="BO388" s="224"/>
      <c r="BP388" s="224"/>
      <c r="BQ388" s="224"/>
      <c r="BR388" s="224"/>
      <c r="BS388" s="224"/>
    </row>
    <row r="389" spans="26:71" x14ac:dyDescent="0.2"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  <c r="AM389" s="224"/>
      <c r="AN389" s="224"/>
      <c r="AO389" s="224"/>
      <c r="AP389" s="224"/>
      <c r="AQ389" s="224"/>
      <c r="AR389" s="224"/>
      <c r="AS389" s="224"/>
      <c r="AT389" s="224"/>
      <c r="AU389" s="224"/>
      <c r="AV389" s="224"/>
      <c r="AW389" s="224"/>
      <c r="AX389" s="224"/>
      <c r="AY389" s="224"/>
      <c r="AZ389" s="224"/>
      <c r="BA389" s="224"/>
      <c r="BB389" s="224"/>
      <c r="BC389" s="224"/>
      <c r="BD389" s="224"/>
      <c r="BE389" s="224"/>
      <c r="BF389" s="224"/>
      <c r="BG389" s="224"/>
      <c r="BH389" s="224"/>
      <c r="BI389" s="224"/>
      <c r="BJ389" s="224"/>
      <c r="BK389" s="224"/>
      <c r="BL389" s="224"/>
      <c r="BM389" s="224"/>
      <c r="BN389" s="224"/>
      <c r="BO389" s="224"/>
      <c r="BP389" s="224"/>
      <c r="BQ389" s="224"/>
      <c r="BR389" s="224"/>
      <c r="BS389" s="224"/>
    </row>
    <row r="390" spans="26:71" x14ac:dyDescent="0.2">
      <c r="Z390" s="224"/>
      <c r="AA390" s="224"/>
      <c r="AB390" s="224"/>
      <c r="AC390" s="224"/>
      <c r="AD390" s="224"/>
      <c r="AE390" s="224"/>
      <c r="AF390" s="224"/>
      <c r="AG390" s="224"/>
      <c r="AH390" s="224"/>
      <c r="AI390" s="224"/>
      <c r="AJ390" s="224"/>
      <c r="AK390" s="224"/>
      <c r="AL390" s="224"/>
      <c r="AM390" s="224"/>
      <c r="AN390" s="224"/>
      <c r="AO390" s="224"/>
      <c r="AP390" s="224"/>
      <c r="AQ390" s="224"/>
      <c r="AR390" s="224"/>
      <c r="AS390" s="224"/>
      <c r="AT390" s="224"/>
      <c r="AU390" s="224"/>
      <c r="AV390" s="224"/>
      <c r="AW390" s="224"/>
      <c r="AX390" s="224"/>
      <c r="AY390" s="224"/>
      <c r="AZ390" s="224"/>
      <c r="BA390" s="224"/>
      <c r="BB390" s="224"/>
      <c r="BC390" s="224"/>
      <c r="BD390" s="224"/>
      <c r="BE390" s="224"/>
      <c r="BF390" s="224"/>
      <c r="BG390" s="224"/>
      <c r="BH390" s="224"/>
      <c r="BI390" s="224"/>
      <c r="BJ390" s="224"/>
      <c r="BK390" s="224"/>
      <c r="BL390" s="224"/>
      <c r="BM390" s="224"/>
      <c r="BN390" s="224"/>
      <c r="BO390" s="224"/>
      <c r="BP390" s="224"/>
      <c r="BQ390" s="224"/>
      <c r="BR390" s="224"/>
      <c r="BS390" s="224"/>
    </row>
    <row r="391" spans="26:71" x14ac:dyDescent="0.2">
      <c r="Z391" s="224"/>
      <c r="AA391" s="224"/>
      <c r="AB391" s="224"/>
      <c r="AC391" s="224"/>
      <c r="AD391" s="224"/>
      <c r="AE391" s="224"/>
      <c r="AF391" s="224"/>
      <c r="AG391" s="224"/>
      <c r="AH391" s="224"/>
      <c r="AI391" s="224"/>
      <c r="AJ391" s="224"/>
      <c r="AK391" s="224"/>
      <c r="AL391" s="224"/>
      <c r="AM391" s="224"/>
      <c r="AN391" s="224"/>
      <c r="AO391" s="224"/>
      <c r="AP391" s="224"/>
      <c r="AQ391" s="224"/>
      <c r="AR391" s="224"/>
      <c r="AS391" s="224"/>
      <c r="AT391" s="224"/>
      <c r="AU391" s="224"/>
      <c r="AV391" s="224"/>
      <c r="AW391" s="224"/>
      <c r="AX391" s="224"/>
      <c r="AY391" s="224"/>
      <c r="AZ391" s="224"/>
      <c r="BA391" s="224"/>
      <c r="BB391" s="224"/>
      <c r="BC391" s="224"/>
      <c r="BD391" s="224"/>
      <c r="BE391" s="224"/>
      <c r="BF391" s="224"/>
      <c r="BG391" s="224"/>
      <c r="BH391" s="224"/>
      <c r="BI391" s="224"/>
      <c r="BJ391" s="224"/>
      <c r="BK391" s="224"/>
      <c r="BL391" s="224"/>
      <c r="BM391" s="224"/>
      <c r="BN391" s="224"/>
      <c r="BO391" s="224"/>
      <c r="BP391" s="224"/>
      <c r="BQ391" s="224"/>
      <c r="BR391" s="224"/>
      <c r="BS391" s="224"/>
    </row>
    <row r="392" spans="26:71" x14ac:dyDescent="0.2">
      <c r="Z392" s="224"/>
      <c r="AA392" s="224"/>
      <c r="AB392" s="224"/>
      <c r="AC392" s="224"/>
      <c r="AD392" s="224"/>
      <c r="AE392" s="224"/>
      <c r="AF392" s="224"/>
      <c r="AG392" s="224"/>
      <c r="AH392" s="224"/>
      <c r="AI392" s="224"/>
      <c r="AJ392" s="224"/>
      <c r="AK392" s="224"/>
      <c r="AL392" s="224"/>
      <c r="AM392" s="224"/>
      <c r="AN392" s="224"/>
      <c r="AO392" s="224"/>
      <c r="AP392" s="224"/>
      <c r="AQ392" s="224"/>
      <c r="AR392" s="224"/>
      <c r="AS392" s="224"/>
      <c r="AT392" s="224"/>
      <c r="AU392" s="224"/>
      <c r="AV392" s="224"/>
      <c r="AW392" s="224"/>
      <c r="AX392" s="224"/>
      <c r="AY392" s="224"/>
      <c r="AZ392" s="224"/>
      <c r="BA392" s="224"/>
      <c r="BB392" s="224"/>
      <c r="BC392" s="224"/>
      <c r="BD392" s="224"/>
      <c r="BE392" s="224"/>
      <c r="BF392" s="224"/>
      <c r="BG392" s="224"/>
      <c r="BH392" s="224"/>
      <c r="BI392" s="224"/>
      <c r="BJ392" s="224"/>
      <c r="BK392" s="224"/>
      <c r="BL392" s="224"/>
      <c r="BM392" s="224"/>
      <c r="BN392" s="224"/>
      <c r="BO392" s="224"/>
      <c r="BP392" s="224"/>
      <c r="BQ392" s="224"/>
      <c r="BR392" s="224"/>
      <c r="BS392" s="224"/>
    </row>
    <row r="393" spans="26:71" x14ac:dyDescent="0.2">
      <c r="Z393" s="224"/>
      <c r="AA393" s="224"/>
      <c r="AB393" s="224"/>
      <c r="AC393" s="224"/>
      <c r="AD393" s="224"/>
      <c r="AE393" s="224"/>
      <c r="AF393" s="224"/>
      <c r="AG393" s="224"/>
      <c r="AH393" s="224"/>
      <c r="AI393" s="224"/>
      <c r="AJ393" s="224"/>
      <c r="AK393" s="224"/>
      <c r="AL393" s="224"/>
      <c r="AM393" s="224"/>
      <c r="AN393" s="224"/>
      <c r="AO393" s="224"/>
      <c r="AP393" s="224"/>
      <c r="AQ393" s="224"/>
      <c r="AR393" s="224"/>
      <c r="AS393" s="224"/>
      <c r="AT393" s="224"/>
      <c r="AU393" s="224"/>
      <c r="AV393" s="224"/>
      <c r="AW393" s="224"/>
      <c r="AX393" s="224"/>
      <c r="AY393" s="224"/>
      <c r="AZ393" s="224"/>
      <c r="BA393" s="224"/>
      <c r="BB393" s="224"/>
      <c r="BC393" s="224"/>
      <c r="BD393" s="224"/>
      <c r="BE393" s="224"/>
      <c r="BF393" s="224"/>
      <c r="BG393" s="224"/>
      <c r="BH393" s="224"/>
      <c r="BI393" s="224"/>
      <c r="BJ393" s="224"/>
      <c r="BK393" s="224"/>
      <c r="BL393" s="224"/>
      <c r="BM393" s="224"/>
      <c r="BN393" s="224"/>
      <c r="BO393" s="224"/>
      <c r="BP393" s="224"/>
      <c r="BQ393" s="224"/>
      <c r="BR393" s="224"/>
      <c r="BS393" s="224"/>
    </row>
    <row r="394" spans="26:71" x14ac:dyDescent="0.2">
      <c r="Z394" s="224"/>
      <c r="AA394" s="224"/>
      <c r="AB394" s="224"/>
      <c r="AC394" s="224"/>
      <c r="AD394" s="224"/>
      <c r="AE394" s="224"/>
      <c r="AF394" s="224"/>
      <c r="AG394" s="224"/>
      <c r="AH394" s="224"/>
      <c r="AI394" s="224"/>
      <c r="AJ394" s="224"/>
      <c r="AK394" s="224"/>
      <c r="AL394" s="224"/>
      <c r="AM394" s="224"/>
      <c r="AN394" s="224"/>
      <c r="AO394" s="224"/>
      <c r="AP394" s="224"/>
      <c r="AQ394" s="224"/>
      <c r="AR394" s="224"/>
      <c r="AS394" s="224"/>
      <c r="AT394" s="224"/>
      <c r="AU394" s="224"/>
      <c r="AV394" s="224"/>
      <c r="AW394" s="224"/>
      <c r="AX394" s="224"/>
      <c r="AY394" s="224"/>
      <c r="AZ394" s="224"/>
      <c r="BA394" s="224"/>
      <c r="BB394" s="224"/>
      <c r="BC394" s="224"/>
      <c r="BD394" s="224"/>
      <c r="BE394" s="224"/>
      <c r="BF394" s="224"/>
      <c r="BG394" s="224"/>
      <c r="BH394" s="224"/>
      <c r="BI394" s="224"/>
      <c r="BJ394" s="224"/>
      <c r="BK394" s="224"/>
      <c r="BL394" s="224"/>
      <c r="BM394" s="224"/>
      <c r="BN394" s="224"/>
      <c r="BO394" s="224"/>
      <c r="BP394" s="224"/>
      <c r="BQ394" s="224"/>
      <c r="BR394" s="224"/>
      <c r="BS394" s="224"/>
    </row>
    <row r="395" spans="26:71" x14ac:dyDescent="0.2">
      <c r="Z395" s="224"/>
      <c r="AA395" s="224"/>
      <c r="AB395" s="224"/>
      <c r="AC395" s="224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  <c r="AP395" s="224"/>
      <c r="AQ395" s="224"/>
      <c r="AR395" s="224"/>
      <c r="AS395" s="224"/>
      <c r="AT395" s="224"/>
      <c r="AU395" s="224"/>
      <c r="AV395" s="224"/>
      <c r="AW395" s="224"/>
      <c r="AX395" s="224"/>
      <c r="AY395" s="224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224"/>
      <c r="BN395" s="224"/>
      <c r="BO395" s="224"/>
      <c r="BP395" s="224"/>
      <c r="BQ395" s="224"/>
      <c r="BR395" s="224"/>
      <c r="BS395" s="224"/>
    </row>
    <row r="396" spans="26:71" x14ac:dyDescent="0.2">
      <c r="Z396" s="224"/>
      <c r="AA396" s="224"/>
      <c r="AB396" s="224"/>
      <c r="AC396" s="224"/>
      <c r="AD396" s="224"/>
      <c r="AE396" s="224"/>
      <c r="AF396" s="224"/>
      <c r="AG396" s="224"/>
      <c r="AH396" s="224"/>
      <c r="AI396" s="224"/>
      <c r="AJ396" s="224"/>
      <c r="AK396" s="224"/>
      <c r="AL396" s="224"/>
      <c r="AM396" s="224"/>
      <c r="AN396" s="224"/>
      <c r="AO396" s="224"/>
      <c r="AP396" s="224"/>
      <c r="AQ396" s="224"/>
      <c r="AR396" s="224"/>
      <c r="AS396" s="224"/>
      <c r="AT396" s="224"/>
      <c r="AU396" s="224"/>
      <c r="AV396" s="224"/>
      <c r="AW396" s="224"/>
      <c r="AX396" s="224"/>
      <c r="AY396" s="224"/>
      <c r="AZ396" s="224"/>
      <c r="BA396" s="224"/>
      <c r="BB396" s="224"/>
      <c r="BC396" s="224"/>
      <c r="BD396" s="224"/>
      <c r="BE396" s="224"/>
      <c r="BF396" s="224"/>
      <c r="BG396" s="224"/>
      <c r="BH396" s="224"/>
      <c r="BI396" s="224"/>
      <c r="BJ396" s="224"/>
      <c r="BK396" s="224"/>
      <c r="BL396" s="224"/>
      <c r="BM396" s="224"/>
      <c r="BN396" s="224"/>
      <c r="BO396" s="224"/>
      <c r="BP396" s="224"/>
      <c r="BQ396" s="224"/>
      <c r="BR396" s="224"/>
      <c r="BS396" s="224"/>
    </row>
    <row r="397" spans="26:71" x14ac:dyDescent="0.2">
      <c r="Z397" s="224"/>
      <c r="AA397" s="224"/>
      <c r="AB397" s="224"/>
      <c r="AC397" s="224"/>
      <c r="AD397" s="224"/>
      <c r="AE397" s="224"/>
      <c r="AF397" s="224"/>
      <c r="AG397" s="224"/>
      <c r="AH397" s="224"/>
      <c r="AI397" s="224"/>
      <c r="AJ397" s="224"/>
      <c r="AK397" s="224"/>
      <c r="AL397" s="224"/>
      <c r="AM397" s="224"/>
      <c r="AN397" s="224"/>
      <c r="AO397" s="224"/>
      <c r="AP397" s="224"/>
      <c r="AQ397" s="224"/>
      <c r="AR397" s="224"/>
      <c r="AS397" s="224"/>
      <c r="AT397" s="224"/>
      <c r="AU397" s="224"/>
      <c r="AV397" s="224"/>
      <c r="AW397" s="224"/>
      <c r="AX397" s="224"/>
      <c r="AY397" s="224"/>
      <c r="AZ397" s="224"/>
      <c r="BA397" s="224"/>
      <c r="BB397" s="224"/>
      <c r="BC397" s="224"/>
      <c r="BD397" s="224"/>
      <c r="BE397" s="224"/>
      <c r="BF397" s="224"/>
      <c r="BG397" s="224"/>
      <c r="BH397" s="224"/>
      <c r="BI397" s="224"/>
      <c r="BJ397" s="224"/>
      <c r="BK397" s="224"/>
      <c r="BL397" s="224"/>
      <c r="BM397" s="224"/>
      <c r="BN397" s="224"/>
      <c r="BO397" s="224"/>
      <c r="BP397" s="224"/>
      <c r="BQ397" s="224"/>
      <c r="BR397" s="224"/>
      <c r="BS397" s="224"/>
    </row>
    <row r="398" spans="26:71" x14ac:dyDescent="0.2">
      <c r="Z398" s="224"/>
      <c r="AA398" s="224"/>
      <c r="AB398" s="224"/>
      <c r="AC398" s="224"/>
      <c r="AD398" s="224"/>
      <c r="AE398" s="224"/>
      <c r="AF398" s="224"/>
      <c r="AG398" s="224"/>
      <c r="AH398" s="224"/>
      <c r="AI398" s="224"/>
      <c r="AJ398" s="224"/>
      <c r="AK398" s="224"/>
      <c r="AL398" s="224"/>
      <c r="AM398" s="224"/>
      <c r="AN398" s="224"/>
      <c r="AO398" s="224"/>
      <c r="AP398" s="224"/>
      <c r="AQ398" s="224"/>
      <c r="AR398" s="224"/>
      <c r="AS398" s="224"/>
      <c r="AT398" s="224"/>
      <c r="AU398" s="224"/>
      <c r="AV398" s="224"/>
      <c r="AW398" s="224"/>
      <c r="AX398" s="224"/>
      <c r="AY398" s="224"/>
      <c r="AZ398" s="224"/>
      <c r="BA398" s="224"/>
      <c r="BB398" s="224"/>
      <c r="BC398" s="224"/>
      <c r="BD398" s="224"/>
      <c r="BE398" s="224"/>
      <c r="BF398" s="224"/>
      <c r="BG398" s="224"/>
      <c r="BH398" s="224"/>
      <c r="BI398" s="224"/>
      <c r="BJ398" s="224"/>
      <c r="BK398" s="224"/>
      <c r="BL398" s="224"/>
      <c r="BM398" s="224"/>
      <c r="BN398" s="224"/>
      <c r="BO398" s="224"/>
      <c r="BP398" s="224"/>
      <c r="BQ398" s="224"/>
      <c r="BR398" s="224"/>
      <c r="BS398" s="224"/>
    </row>
    <row r="399" spans="26:71" x14ac:dyDescent="0.2">
      <c r="Z399" s="224"/>
      <c r="AA399" s="224"/>
      <c r="AB399" s="224"/>
      <c r="AC399" s="224"/>
      <c r="AD399" s="224"/>
      <c r="AE399" s="224"/>
      <c r="AF399" s="224"/>
      <c r="AG399" s="224"/>
      <c r="AH399" s="224"/>
      <c r="AI399" s="224"/>
      <c r="AJ399" s="224"/>
      <c r="AK399" s="224"/>
      <c r="AL399" s="224"/>
      <c r="AM399" s="224"/>
      <c r="AN399" s="224"/>
      <c r="AO399" s="224"/>
      <c r="AP399" s="224"/>
      <c r="AQ399" s="224"/>
      <c r="AR399" s="224"/>
      <c r="AS399" s="224"/>
      <c r="AT399" s="224"/>
      <c r="AU399" s="224"/>
      <c r="AV399" s="224"/>
      <c r="AW399" s="224"/>
      <c r="AX399" s="224"/>
      <c r="AY399" s="224"/>
      <c r="AZ399" s="224"/>
      <c r="BA399" s="224"/>
      <c r="BB399" s="224"/>
      <c r="BC399" s="224"/>
      <c r="BD399" s="224"/>
      <c r="BE399" s="224"/>
      <c r="BF399" s="224"/>
      <c r="BG399" s="224"/>
      <c r="BH399" s="224"/>
      <c r="BI399" s="224"/>
      <c r="BJ399" s="224"/>
      <c r="BK399" s="224"/>
      <c r="BL399" s="224"/>
      <c r="BM399" s="224"/>
      <c r="BN399" s="224"/>
      <c r="BO399" s="224"/>
      <c r="BP399" s="224"/>
      <c r="BQ399" s="224"/>
      <c r="BR399" s="224"/>
      <c r="BS399" s="224"/>
    </row>
    <row r="400" spans="26:71" x14ac:dyDescent="0.2">
      <c r="Z400" s="224"/>
      <c r="AA400" s="224"/>
      <c r="AB400" s="224"/>
      <c r="AC400" s="224"/>
      <c r="AD400" s="224"/>
      <c r="AE400" s="224"/>
      <c r="AF400" s="224"/>
      <c r="AG400" s="224"/>
      <c r="AH400" s="224"/>
      <c r="AI400" s="224"/>
      <c r="AJ400" s="224"/>
      <c r="AK400" s="224"/>
      <c r="AL400" s="224"/>
      <c r="AM400" s="224"/>
      <c r="AN400" s="224"/>
      <c r="AO400" s="224"/>
      <c r="AP400" s="224"/>
      <c r="AQ400" s="224"/>
      <c r="AR400" s="224"/>
      <c r="AS400" s="224"/>
      <c r="AT400" s="224"/>
      <c r="AU400" s="224"/>
      <c r="AV400" s="224"/>
      <c r="AW400" s="224"/>
      <c r="AX400" s="224"/>
      <c r="AY400" s="224"/>
      <c r="AZ400" s="224"/>
      <c r="BA400" s="224"/>
      <c r="BB400" s="224"/>
      <c r="BC400" s="224"/>
      <c r="BD400" s="224"/>
      <c r="BE400" s="224"/>
      <c r="BF400" s="224"/>
      <c r="BG400" s="224"/>
      <c r="BH400" s="224"/>
      <c r="BI400" s="224"/>
      <c r="BJ400" s="224"/>
      <c r="BK400" s="224"/>
      <c r="BL400" s="224"/>
      <c r="BM400" s="224"/>
      <c r="BN400" s="224"/>
      <c r="BO400" s="224"/>
      <c r="BP400" s="224"/>
      <c r="BQ400" s="224"/>
      <c r="BR400" s="224"/>
      <c r="BS400" s="224"/>
    </row>
    <row r="401" spans="26:71" x14ac:dyDescent="0.2">
      <c r="Z401" s="224"/>
      <c r="AA401" s="224"/>
      <c r="AB401" s="224"/>
      <c r="AC401" s="224"/>
      <c r="AD401" s="224"/>
      <c r="AE401" s="224"/>
      <c r="AF401" s="224"/>
      <c r="AG401" s="224"/>
      <c r="AH401" s="224"/>
      <c r="AI401" s="224"/>
      <c r="AJ401" s="224"/>
      <c r="AK401" s="224"/>
      <c r="AL401" s="224"/>
      <c r="AM401" s="224"/>
      <c r="AN401" s="224"/>
      <c r="AO401" s="224"/>
      <c r="AP401" s="224"/>
      <c r="AQ401" s="224"/>
      <c r="AR401" s="224"/>
      <c r="AS401" s="224"/>
      <c r="AT401" s="224"/>
      <c r="AU401" s="224"/>
      <c r="AV401" s="224"/>
      <c r="AW401" s="224"/>
      <c r="AX401" s="224"/>
      <c r="AY401" s="224"/>
      <c r="AZ401" s="224"/>
      <c r="BA401" s="224"/>
      <c r="BB401" s="224"/>
      <c r="BC401" s="224"/>
      <c r="BD401" s="224"/>
      <c r="BE401" s="224"/>
      <c r="BF401" s="224"/>
      <c r="BG401" s="224"/>
      <c r="BH401" s="224"/>
      <c r="BI401" s="224"/>
      <c r="BJ401" s="224"/>
      <c r="BK401" s="224"/>
      <c r="BL401" s="224"/>
      <c r="BM401" s="224"/>
      <c r="BN401" s="224"/>
      <c r="BO401" s="224"/>
      <c r="BP401" s="224"/>
      <c r="BQ401" s="224"/>
      <c r="BR401" s="224"/>
      <c r="BS401" s="224"/>
    </row>
    <row r="402" spans="26:71" x14ac:dyDescent="0.2">
      <c r="Z402" s="224"/>
      <c r="AA402" s="224"/>
      <c r="AB402" s="224"/>
      <c r="AC402" s="224"/>
      <c r="AD402" s="224"/>
      <c r="AE402" s="224"/>
      <c r="AF402" s="224"/>
      <c r="AG402" s="224"/>
      <c r="AH402" s="224"/>
      <c r="AI402" s="224"/>
      <c r="AJ402" s="224"/>
      <c r="AK402" s="224"/>
      <c r="AL402" s="224"/>
      <c r="AM402" s="224"/>
      <c r="AN402" s="224"/>
      <c r="AO402" s="224"/>
      <c r="AP402" s="224"/>
      <c r="AQ402" s="224"/>
      <c r="AR402" s="224"/>
      <c r="AS402" s="224"/>
      <c r="AT402" s="224"/>
      <c r="AU402" s="224"/>
      <c r="AV402" s="224"/>
      <c r="AW402" s="224"/>
      <c r="AX402" s="224"/>
      <c r="AY402" s="224"/>
      <c r="AZ402" s="224"/>
      <c r="BA402" s="224"/>
      <c r="BB402" s="224"/>
      <c r="BC402" s="224"/>
      <c r="BD402" s="224"/>
      <c r="BE402" s="224"/>
      <c r="BF402" s="224"/>
      <c r="BG402" s="224"/>
      <c r="BH402" s="224"/>
      <c r="BI402" s="224"/>
      <c r="BJ402" s="224"/>
      <c r="BK402" s="224"/>
      <c r="BL402" s="224"/>
      <c r="BM402" s="224"/>
      <c r="BN402" s="224"/>
      <c r="BO402" s="224"/>
      <c r="BP402" s="224"/>
      <c r="BQ402" s="224"/>
      <c r="BR402" s="224"/>
      <c r="BS402" s="224"/>
    </row>
    <row r="403" spans="26:71" x14ac:dyDescent="0.2">
      <c r="Z403" s="224"/>
      <c r="AA403" s="224"/>
      <c r="AB403" s="224"/>
      <c r="AC403" s="224"/>
      <c r="AD403" s="224"/>
      <c r="AE403" s="224"/>
      <c r="AF403" s="224"/>
      <c r="AG403" s="224"/>
      <c r="AH403" s="224"/>
      <c r="AI403" s="224"/>
      <c r="AJ403" s="224"/>
      <c r="AK403" s="224"/>
      <c r="AL403" s="224"/>
      <c r="AM403" s="224"/>
      <c r="AN403" s="224"/>
      <c r="AO403" s="224"/>
      <c r="AP403" s="224"/>
      <c r="AQ403" s="224"/>
      <c r="AR403" s="224"/>
      <c r="AS403" s="224"/>
      <c r="AT403" s="224"/>
      <c r="AU403" s="224"/>
      <c r="AV403" s="224"/>
      <c r="AW403" s="224"/>
      <c r="AX403" s="224"/>
      <c r="AY403" s="224"/>
      <c r="AZ403" s="224"/>
      <c r="BA403" s="224"/>
      <c r="BB403" s="224"/>
      <c r="BC403" s="224"/>
      <c r="BD403" s="224"/>
      <c r="BE403" s="224"/>
      <c r="BF403" s="224"/>
      <c r="BG403" s="224"/>
      <c r="BH403" s="224"/>
      <c r="BI403" s="224"/>
      <c r="BJ403" s="224"/>
      <c r="BK403" s="224"/>
      <c r="BL403" s="224"/>
      <c r="BM403" s="224"/>
      <c r="BN403" s="224"/>
      <c r="BO403" s="224"/>
      <c r="BP403" s="224"/>
      <c r="BQ403" s="224"/>
      <c r="BR403" s="224"/>
      <c r="BS403" s="224"/>
    </row>
    <row r="404" spans="26:71" x14ac:dyDescent="0.2">
      <c r="Z404" s="224"/>
      <c r="AA404" s="224"/>
      <c r="AB404" s="224"/>
      <c r="AC404" s="224"/>
      <c r="AD404" s="224"/>
      <c r="AE404" s="224"/>
      <c r="AF404" s="224"/>
      <c r="AG404" s="224"/>
      <c r="AH404" s="224"/>
      <c r="AI404" s="224"/>
      <c r="AJ404" s="224"/>
      <c r="AK404" s="224"/>
      <c r="AL404" s="224"/>
      <c r="AM404" s="224"/>
      <c r="AN404" s="224"/>
      <c r="AO404" s="224"/>
      <c r="AP404" s="224"/>
      <c r="AQ404" s="224"/>
      <c r="AR404" s="224"/>
      <c r="AS404" s="224"/>
      <c r="AT404" s="224"/>
      <c r="AU404" s="224"/>
      <c r="AV404" s="224"/>
      <c r="AW404" s="224"/>
      <c r="AX404" s="224"/>
      <c r="AY404" s="224"/>
      <c r="AZ404" s="224"/>
      <c r="BA404" s="224"/>
      <c r="BB404" s="224"/>
      <c r="BC404" s="224"/>
      <c r="BD404" s="224"/>
      <c r="BE404" s="224"/>
      <c r="BF404" s="224"/>
      <c r="BG404" s="224"/>
      <c r="BH404" s="224"/>
      <c r="BI404" s="224"/>
      <c r="BJ404" s="224"/>
      <c r="BK404" s="224"/>
      <c r="BL404" s="224"/>
      <c r="BM404" s="224"/>
      <c r="BN404" s="224"/>
      <c r="BO404" s="224"/>
      <c r="BP404" s="224"/>
      <c r="BQ404" s="224"/>
      <c r="BR404" s="224"/>
      <c r="BS404" s="224"/>
    </row>
    <row r="405" spans="26:71" x14ac:dyDescent="0.2"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  <c r="AJ405" s="224"/>
      <c r="AK405" s="224"/>
      <c r="AL405" s="224"/>
      <c r="AM405" s="224"/>
      <c r="AN405" s="224"/>
      <c r="AO405" s="224"/>
      <c r="AP405" s="224"/>
      <c r="AQ405" s="224"/>
      <c r="AR405" s="224"/>
      <c r="AS405" s="224"/>
      <c r="AT405" s="224"/>
      <c r="AU405" s="224"/>
      <c r="AV405" s="224"/>
      <c r="AW405" s="224"/>
      <c r="AX405" s="224"/>
      <c r="AY405" s="224"/>
      <c r="AZ405" s="224"/>
      <c r="BA405" s="224"/>
      <c r="BB405" s="224"/>
      <c r="BC405" s="224"/>
      <c r="BD405" s="224"/>
      <c r="BE405" s="224"/>
      <c r="BF405" s="224"/>
      <c r="BG405" s="224"/>
      <c r="BH405" s="224"/>
      <c r="BI405" s="224"/>
      <c r="BJ405" s="224"/>
      <c r="BK405" s="224"/>
      <c r="BL405" s="224"/>
      <c r="BM405" s="224"/>
      <c r="BN405" s="224"/>
      <c r="BO405" s="224"/>
      <c r="BP405" s="224"/>
      <c r="BQ405" s="224"/>
      <c r="BR405" s="224"/>
      <c r="BS405" s="224"/>
    </row>
    <row r="406" spans="26:71" x14ac:dyDescent="0.2">
      <c r="Z406" s="224"/>
      <c r="AA406" s="224"/>
      <c r="AB406" s="224"/>
      <c r="AC406" s="224"/>
      <c r="AD406" s="224"/>
      <c r="AE406" s="224"/>
      <c r="AF406" s="224"/>
      <c r="AG406" s="224"/>
      <c r="AH406" s="224"/>
      <c r="AI406" s="224"/>
      <c r="AJ406" s="224"/>
      <c r="AK406" s="224"/>
      <c r="AL406" s="224"/>
      <c r="AM406" s="224"/>
      <c r="AN406" s="224"/>
      <c r="AO406" s="224"/>
      <c r="AP406" s="224"/>
      <c r="AQ406" s="224"/>
      <c r="AR406" s="224"/>
      <c r="AS406" s="224"/>
      <c r="AT406" s="224"/>
      <c r="AU406" s="224"/>
      <c r="AV406" s="224"/>
      <c r="AW406" s="224"/>
      <c r="AX406" s="224"/>
      <c r="AY406" s="224"/>
      <c r="AZ406" s="224"/>
      <c r="BA406" s="224"/>
      <c r="BB406" s="224"/>
      <c r="BC406" s="224"/>
      <c r="BD406" s="224"/>
      <c r="BE406" s="224"/>
      <c r="BF406" s="224"/>
      <c r="BG406" s="224"/>
      <c r="BH406" s="224"/>
      <c r="BI406" s="224"/>
      <c r="BJ406" s="224"/>
      <c r="BK406" s="224"/>
      <c r="BL406" s="224"/>
      <c r="BM406" s="224"/>
      <c r="BN406" s="224"/>
      <c r="BO406" s="224"/>
      <c r="BP406" s="224"/>
      <c r="BQ406" s="224"/>
      <c r="BR406" s="224"/>
      <c r="BS406" s="224"/>
    </row>
    <row r="407" spans="26:71" x14ac:dyDescent="0.2">
      <c r="Z407" s="224"/>
      <c r="AA407" s="224"/>
      <c r="AB407" s="224"/>
      <c r="AC407" s="224"/>
      <c r="AD407" s="224"/>
      <c r="AE407" s="224"/>
      <c r="AF407" s="224"/>
      <c r="AG407" s="224"/>
      <c r="AH407" s="224"/>
      <c r="AI407" s="224"/>
      <c r="AJ407" s="224"/>
      <c r="AK407" s="224"/>
      <c r="AL407" s="224"/>
      <c r="AM407" s="224"/>
      <c r="AN407" s="224"/>
      <c r="AO407" s="224"/>
      <c r="AP407" s="224"/>
      <c r="AQ407" s="224"/>
      <c r="AR407" s="224"/>
      <c r="AS407" s="224"/>
      <c r="AT407" s="224"/>
      <c r="AU407" s="224"/>
      <c r="AV407" s="224"/>
      <c r="AW407" s="224"/>
      <c r="AX407" s="224"/>
      <c r="AY407" s="224"/>
      <c r="AZ407" s="224"/>
      <c r="BA407" s="224"/>
      <c r="BB407" s="224"/>
      <c r="BC407" s="224"/>
      <c r="BD407" s="224"/>
      <c r="BE407" s="224"/>
      <c r="BF407" s="224"/>
      <c r="BG407" s="224"/>
      <c r="BH407" s="224"/>
      <c r="BI407" s="224"/>
      <c r="BJ407" s="224"/>
      <c r="BK407" s="224"/>
      <c r="BL407" s="224"/>
      <c r="BM407" s="224"/>
      <c r="BN407" s="224"/>
      <c r="BO407" s="224"/>
      <c r="BP407" s="224"/>
      <c r="BQ407" s="224"/>
      <c r="BR407" s="224"/>
      <c r="BS407" s="224"/>
    </row>
    <row r="408" spans="26:71" x14ac:dyDescent="0.2">
      <c r="Z408" s="224"/>
      <c r="AA408" s="224"/>
      <c r="AB408" s="224"/>
      <c r="AC408" s="224"/>
      <c r="AD408" s="224"/>
      <c r="AE408" s="224"/>
      <c r="AF408" s="224"/>
      <c r="AG408" s="224"/>
      <c r="AH408" s="224"/>
      <c r="AI408" s="224"/>
      <c r="AJ408" s="224"/>
      <c r="AK408" s="224"/>
      <c r="AL408" s="224"/>
      <c r="AM408" s="224"/>
      <c r="AN408" s="224"/>
      <c r="AO408" s="224"/>
      <c r="AP408" s="224"/>
      <c r="AQ408" s="224"/>
      <c r="AR408" s="224"/>
      <c r="AS408" s="224"/>
      <c r="AT408" s="224"/>
      <c r="AU408" s="224"/>
      <c r="AV408" s="224"/>
      <c r="AW408" s="224"/>
      <c r="AX408" s="224"/>
      <c r="AY408" s="224"/>
      <c r="AZ408" s="224"/>
      <c r="BA408" s="224"/>
      <c r="BB408" s="224"/>
      <c r="BC408" s="224"/>
      <c r="BD408" s="224"/>
      <c r="BE408" s="224"/>
      <c r="BF408" s="224"/>
      <c r="BG408" s="224"/>
      <c r="BH408" s="224"/>
      <c r="BI408" s="224"/>
      <c r="BJ408" s="224"/>
      <c r="BK408" s="224"/>
      <c r="BL408" s="224"/>
      <c r="BM408" s="224"/>
      <c r="BN408" s="224"/>
      <c r="BO408" s="224"/>
      <c r="BP408" s="224"/>
      <c r="BQ408" s="224"/>
      <c r="BR408" s="224"/>
      <c r="BS408" s="224"/>
    </row>
    <row r="409" spans="26:71" x14ac:dyDescent="0.2">
      <c r="Z409" s="224"/>
      <c r="AA409" s="224"/>
      <c r="AB409" s="224"/>
      <c r="AC409" s="224"/>
      <c r="AD409" s="224"/>
      <c r="AE409" s="224"/>
      <c r="AF409" s="224"/>
      <c r="AG409" s="224"/>
      <c r="AH409" s="224"/>
      <c r="AI409" s="224"/>
      <c r="AJ409" s="224"/>
      <c r="AK409" s="224"/>
      <c r="AL409" s="224"/>
      <c r="AM409" s="224"/>
      <c r="AN409" s="224"/>
      <c r="AO409" s="224"/>
      <c r="AP409" s="224"/>
      <c r="AQ409" s="224"/>
      <c r="AR409" s="224"/>
      <c r="AS409" s="224"/>
      <c r="AT409" s="224"/>
      <c r="AU409" s="224"/>
      <c r="AV409" s="224"/>
      <c r="AW409" s="224"/>
      <c r="AX409" s="224"/>
      <c r="AY409" s="224"/>
      <c r="AZ409" s="224"/>
      <c r="BA409" s="224"/>
      <c r="BB409" s="224"/>
      <c r="BC409" s="224"/>
      <c r="BD409" s="224"/>
      <c r="BE409" s="224"/>
      <c r="BF409" s="224"/>
      <c r="BG409" s="224"/>
      <c r="BH409" s="224"/>
      <c r="BI409" s="224"/>
      <c r="BJ409" s="224"/>
      <c r="BK409" s="224"/>
      <c r="BL409" s="224"/>
      <c r="BM409" s="224"/>
      <c r="BN409" s="224"/>
      <c r="BO409" s="224"/>
      <c r="BP409" s="224"/>
      <c r="BQ409" s="224"/>
      <c r="BR409" s="224"/>
      <c r="BS409" s="224"/>
    </row>
    <row r="410" spans="26:71" x14ac:dyDescent="0.2">
      <c r="Z410" s="224"/>
      <c r="AA410" s="224"/>
      <c r="AB410" s="224"/>
      <c r="AC410" s="224"/>
      <c r="AD410" s="224"/>
      <c r="AE410" s="224"/>
      <c r="AF410" s="224"/>
      <c r="AG410" s="224"/>
      <c r="AH410" s="224"/>
      <c r="AI410" s="224"/>
      <c r="AJ410" s="224"/>
      <c r="AK410" s="224"/>
      <c r="AL410" s="224"/>
      <c r="AM410" s="224"/>
      <c r="AN410" s="224"/>
      <c r="AO410" s="224"/>
      <c r="AP410" s="224"/>
      <c r="AQ410" s="224"/>
      <c r="AR410" s="224"/>
      <c r="AS410" s="224"/>
      <c r="AT410" s="224"/>
      <c r="AU410" s="224"/>
      <c r="AV410" s="224"/>
      <c r="AW410" s="224"/>
      <c r="AX410" s="224"/>
      <c r="AY410" s="224"/>
      <c r="AZ410" s="224"/>
      <c r="BA410" s="224"/>
      <c r="BB410" s="224"/>
      <c r="BC410" s="224"/>
      <c r="BD410" s="224"/>
      <c r="BE410" s="224"/>
      <c r="BF410" s="224"/>
      <c r="BG410" s="224"/>
      <c r="BH410" s="224"/>
      <c r="BI410" s="224"/>
      <c r="BJ410" s="224"/>
      <c r="BK410" s="224"/>
      <c r="BL410" s="224"/>
      <c r="BM410" s="224"/>
      <c r="BN410" s="224"/>
      <c r="BO410" s="224"/>
      <c r="BP410" s="224"/>
      <c r="BQ410" s="224"/>
      <c r="BR410" s="224"/>
      <c r="BS410" s="224"/>
    </row>
    <row r="411" spans="26:71" x14ac:dyDescent="0.2">
      <c r="Z411" s="224"/>
      <c r="AA411" s="224"/>
      <c r="AB411" s="224"/>
      <c r="AC411" s="224"/>
      <c r="AD411" s="224"/>
      <c r="AE411" s="224"/>
      <c r="AF411" s="224"/>
      <c r="AG411" s="224"/>
      <c r="AH411" s="224"/>
      <c r="AI411" s="224"/>
      <c r="AJ411" s="224"/>
      <c r="AK411" s="224"/>
      <c r="AL411" s="224"/>
      <c r="AM411" s="224"/>
      <c r="AN411" s="224"/>
      <c r="AO411" s="224"/>
      <c r="AP411" s="224"/>
      <c r="AQ411" s="224"/>
      <c r="AR411" s="224"/>
      <c r="AS411" s="224"/>
      <c r="AT411" s="224"/>
      <c r="AU411" s="224"/>
      <c r="AV411" s="224"/>
      <c r="AW411" s="224"/>
      <c r="AX411" s="224"/>
      <c r="AY411" s="224"/>
      <c r="AZ411" s="224"/>
      <c r="BA411" s="224"/>
      <c r="BB411" s="224"/>
      <c r="BC411" s="224"/>
      <c r="BD411" s="224"/>
      <c r="BE411" s="224"/>
      <c r="BF411" s="224"/>
      <c r="BG411" s="224"/>
      <c r="BH411" s="224"/>
      <c r="BI411" s="224"/>
      <c r="BJ411" s="224"/>
      <c r="BK411" s="224"/>
      <c r="BL411" s="224"/>
      <c r="BM411" s="224"/>
      <c r="BN411" s="224"/>
      <c r="BO411" s="224"/>
      <c r="BP411" s="224"/>
      <c r="BQ411" s="224"/>
      <c r="BR411" s="224"/>
      <c r="BS411" s="224"/>
    </row>
    <row r="412" spans="26:71" x14ac:dyDescent="0.2"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4"/>
      <c r="BN412" s="224"/>
      <c r="BO412" s="224"/>
      <c r="BP412" s="224"/>
      <c r="BQ412" s="224"/>
      <c r="BR412" s="224"/>
      <c r="BS412" s="224"/>
    </row>
    <row r="413" spans="26:71" x14ac:dyDescent="0.2"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4"/>
      <c r="BN413" s="224"/>
      <c r="BO413" s="224"/>
      <c r="BP413" s="224"/>
      <c r="BQ413" s="224"/>
      <c r="BR413" s="224"/>
      <c r="BS413" s="224"/>
    </row>
    <row r="414" spans="26:71" x14ac:dyDescent="0.2"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4"/>
      <c r="BN414" s="224"/>
      <c r="BO414" s="224"/>
      <c r="BP414" s="224"/>
      <c r="BQ414" s="224"/>
      <c r="BR414" s="224"/>
      <c r="BS414" s="224"/>
    </row>
    <row r="415" spans="26:71" x14ac:dyDescent="0.2"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4"/>
      <c r="BN415" s="224"/>
      <c r="BO415" s="224"/>
      <c r="BP415" s="224"/>
      <c r="BQ415" s="224"/>
      <c r="BR415" s="224"/>
      <c r="BS415" s="224"/>
    </row>
    <row r="416" spans="26:71" x14ac:dyDescent="0.2"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4"/>
      <c r="BN416" s="224"/>
      <c r="BO416" s="224"/>
      <c r="BP416" s="224"/>
      <c r="BQ416" s="224"/>
      <c r="BR416" s="224"/>
      <c r="BS416" s="224"/>
    </row>
    <row r="417" spans="26:71" x14ac:dyDescent="0.2">
      <c r="Z417" s="224"/>
      <c r="AA417" s="224"/>
      <c r="AB417" s="224"/>
      <c r="AC417" s="224"/>
      <c r="AD417" s="224"/>
      <c r="AE417" s="224"/>
      <c r="AF417" s="224"/>
      <c r="AG417" s="224"/>
      <c r="AH417" s="224"/>
      <c r="AI417" s="224"/>
      <c r="AJ417" s="224"/>
      <c r="AK417" s="224"/>
      <c r="AL417" s="224"/>
      <c r="AM417" s="224"/>
      <c r="AN417" s="224"/>
      <c r="AO417" s="224"/>
      <c r="AP417" s="224"/>
      <c r="AQ417" s="224"/>
      <c r="AR417" s="224"/>
      <c r="AS417" s="224"/>
      <c r="AT417" s="224"/>
      <c r="AU417" s="224"/>
      <c r="AV417" s="224"/>
      <c r="AW417" s="224"/>
      <c r="AX417" s="224"/>
      <c r="AY417" s="224"/>
      <c r="AZ417" s="224"/>
      <c r="BA417" s="224"/>
      <c r="BB417" s="224"/>
      <c r="BC417" s="224"/>
      <c r="BD417" s="224"/>
      <c r="BE417" s="224"/>
      <c r="BF417" s="224"/>
      <c r="BG417" s="224"/>
      <c r="BH417" s="224"/>
      <c r="BI417" s="224"/>
      <c r="BJ417" s="224"/>
      <c r="BK417" s="224"/>
      <c r="BL417" s="224"/>
      <c r="BM417" s="224"/>
      <c r="BN417" s="224"/>
      <c r="BO417" s="224"/>
      <c r="BP417" s="224"/>
      <c r="BQ417" s="224"/>
      <c r="BR417" s="224"/>
      <c r="BS417" s="224"/>
    </row>
    <row r="418" spans="26:71" x14ac:dyDescent="0.2">
      <c r="Z418" s="224"/>
      <c r="AA418" s="224"/>
      <c r="AB418" s="224"/>
      <c r="AC418" s="224"/>
      <c r="AD418" s="224"/>
      <c r="AE418" s="224"/>
      <c r="AF418" s="224"/>
      <c r="AG418" s="224"/>
      <c r="AH418" s="224"/>
      <c r="AI418" s="224"/>
      <c r="AJ418" s="224"/>
      <c r="AK418" s="224"/>
      <c r="AL418" s="224"/>
      <c r="AM418" s="224"/>
      <c r="AN418" s="224"/>
      <c r="AO418" s="224"/>
      <c r="AP418" s="224"/>
      <c r="AQ418" s="224"/>
      <c r="AR418" s="224"/>
      <c r="AS418" s="224"/>
      <c r="AT418" s="224"/>
      <c r="AU418" s="224"/>
      <c r="AV418" s="224"/>
      <c r="AW418" s="224"/>
      <c r="AX418" s="224"/>
      <c r="AY418" s="224"/>
      <c r="AZ418" s="224"/>
      <c r="BA418" s="224"/>
      <c r="BB418" s="224"/>
      <c r="BC418" s="224"/>
      <c r="BD418" s="224"/>
      <c r="BE418" s="224"/>
      <c r="BF418" s="224"/>
      <c r="BG418" s="224"/>
      <c r="BH418" s="224"/>
      <c r="BI418" s="224"/>
      <c r="BJ418" s="224"/>
      <c r="BK418" s="224"/>
      <c r="BL418" s="224"/>
      <c r="BM418" s="224"/>
      <c r="BN418" s="224"/>
      <c r="BO418" s="224"/>
      <c r="BP418" s="224"/>
      <c r="BQ418" s="224"/>
      <c r="BR418" s="224"/>
      <c r="BS418" s="224"/>
    </row>
    <row r="419" spans="26:71" x14ac:dyDescent="0.2">
      <c r="Z419" s="224"/>
      <c r="AA419" s="224"/>
      <c r="AB419" s="224"/>
      <c r="AC419" s="224"/>
      <c r="AD419" s="224"/>
      <c r="AE419" s="224"/>
      <c r="AF419" s="224"/>
      <c r="AG419" s="224"/>
      <c r="AH419" s="224"/>
      <c r="AI419" s="224"/>
      <c r="AJ419" s="224"/>
      <c r="AK419" s="224"/>
      <c r="AL419" s="224"/>
      <c r="AM419" s="224"/>
      <c r="AN419" s="224"/>
      <c r="AO419" s="224"/>
      <c r="AP419" s="224"/>
      <c r="AQ419" s="224"/>
      <c r="AR419" s="224"/>
      <c r="AS419" s="224"/>
      <c r="AT419" s="224"/>
      <c r="AU419" s="224"/>
      <c r="AV419" s="224"/>
      <c r="AW419" s="224"/>
      <c r="AX419" s="224"/>
      <c r="AY419" s="224"/>
      <c r="AZ419" s="224"/>
      <c r="BA419" s="224"/>
      <c r="BB419" s="224"/>
      <c r="BC419" s="224"/>
      <c r="BD419" s="224"/>
      <c r="BE419" s="224"/>
      <c r="BF419" s="224"/>
      <c r="BG419" s="224"/>
      <c r="BH419" s="224"/>
      <c r="BI419" s="224"/>
      <c r="BJ419" s="224"/>
      <c r="BK419" s="224"/>
      <c r="BL419" s="224"/>
      <c r="BM419" s="224"/>
      <c r="BN419" s="224"/>
      <c r="BO419" s="224"/>
      <c r="BP419" s="224"/>
      <c r="BQ419" s="224"/>
      <c r="BR419" s="224"/>
      <c r="BS419" s="224"/>
    </row>
    <row r="420" spans="26:71" x14ac:dyDescent="0.2">
      <c r="Z420" s="224"/>
      <c r="AA420" s="224"/>
      <c r="AB420" s="224"/>
      <c r="AC420" s="224"/>
      <c r="AD420" s="224"/>
      <c r="AE420" s="224"/>
      <c r="AF420" s="224"/>
      <c r="AG420" s="224"/>
      <c r="AH420" s="224"/>
      <c r="AI420" s="224"/>
      <c r="AJ420" s="224"/>
      <c r="AK420" s="224"/>
      <c r="AL420" s="224"/>
      <c r="AM420" s="224"/>
      <c r="AN420" s="224"/>
      <c r="AO420" s="224"/>
      <c r="AP420" s="224"/>
      <c r="AQ420" s="224"/>
      <c r="AR420" s="224"/>
      <c r="AS420" s="224"/>
      <c r="AT420" s="224"/>
      <c r="AU420" s="224"/>
      <c r="AV420" s="224"/>
      <c r="AW420" s="224"/>
      <c r="AX420" s="224"/>
      <c r="AY420" s="224"/>
      <c r="AZ420" s="224"/>
      <c r="BA420" s="224"/>
      <c r="BB420" s="224"/>
      <c r="BC420" s="224"/>
      <c r="BD420" s="224"/>
      <c r="BE420" s="224"/>
      <c r="BF420" s="224"/>
      <c r="BG420" s="224"/>
      <c r="BH420" s="224"/>
      <c r="BI420" s="224"/>
      <c r="BJ420" s="224"/>
      <c r="BK420" s="224"/>
      <c r="BL420" s="224"/>
      <c r="BM420" s="224"/>
      <c r="BN420" s="224"/>
      <c r="BO420" s="224"/>
      <c r="BP420" s="224"/>
      <c r="BQ420" s="224"/>
      <c r="BR420" s="224"/>
      <c r="BS420" s="224"/>
    </row>
    <row r="421" spans="26:71" x14ac:dyDescent="0.2">
      <c r="Z421" s="224"/>
      <c r="AA421" s="224"/>
      <c r="AB421" s="224"/>
      <c r="AC421" s="224"/>
      <c r="AD421" s="224"/>
      <c r="AE421" s="224"/>
      <c r="AF421" s="224"/>
      <c r="AG421" s="224"/>
      <c r="AH421" s="224"/>
      <c r="AI421" s="224"/>
      <c r="AJ421" s="224"/>
      <c r="AK421" s="224"/>
      <c r="AL421" s="224"/>
      <c r="AM421" s="224"/>
      <c r="AN421" s="224"/>
      <c r="AO421" s="224"/>
      <c r="AP421" s="224"/>
      <c r="AQ421" s="224"/>
      <c r="AR421" s="224"/>
      <c r="AS421" s="224"/>
      <c r="AT421" s="224"/>
      <c r="AU421" s="224"/>
      <c r="AV421" s="224"/>
      <c r="AW421" s="224"/>
      <c r="AX421" s="224"/>
      <c r="AY421" s="224"/>
      <c r="AZ421" s="224"/>
      <c r="BA421" s="224"/>
      <c r="BB421" s="224"/>
      <c r="BC421" s="224"/>
      <c r="BD421" s="224"/>
      <c r="BE421" s="224"/>
      <c r="BF421" s="224"/>
      <c r="BG421" s="224"/>
      <c r="BH421" s="224"/>
      <c r="BI421" s="224"/>
      <c r="BJ421" s="224"/>
      <c r="BK421" s="224"/>
      <c r="BL421" s="224"/>
      <c r="BM421" s="224"/>
      <c r="BN421" s="224"/>
      <c r="BO421" s="224"/>
      <c r="BP421" s="224"/>
      <c r="BQ421" s="224"/>
      <c r="BR421" s="224"/>
      <c r="BS421" s="224"/>
    </row>
    <row r="422" spans="26:71" x14ac:dyDescent="0.2">
      <c r="Z422" s="224"/>
      <c r="AA422" s="224"/>
      <c r="AB422" s="224"/>
      <c r="AC422" s="224"/>
      <c r="AD422" s="224"/>
      <c r="AE422" s="224"/>
      <c r="AF422" s="224"/>
      <c r="AG422" s="224"/>
      <c r="AH422" s="224"/>
      <c r="AI422" s="224"/>
      <c r="AJ422" s="224"/>
      <c r="AK422" s="224"/>
      <c r="AL422" s="224"/>
      <c r="AM422" s="224"/>
      <c r="AN422" s="224"/>
      <c r="AO422" s="224"/>
      <c r="AP422" s="224"/>
      <c r="AQ422" s="224"/>
      <c r="AR422" s="224"/>
      <c r="AS422" s="224"/>
      <c r="AT422" s="224"/>
      <c r="AU422" s="224"/>
      <c r="AV422" s="224"/>
      <c r="AW422" s="224"/>
      <c r="AX422" s="224"/>
      <c r="AY422" s="224"/>
      <c r="AZ422" s="224"/>
      <c r="BA422" s="224"/>
      <c r="BB422" s="224"/>
      <c r="BC422" s="224"/>
      <c r="BD422" s="224"/>
      <c r="BE422" s="224"/>
      <c r="BF422" s="224"/>
      <c r="BG422" s="224"/>
      <c r="BH422" s="224"/>
      <c r="BI422" s="224"/>
      <c r="BJ422" s="224"/>
      <c r="BK422" s="224"/>
      <c r="BL422" s="224"/>
      <c r="BM422" s="224"/>
      <c r="BN422" s="224"/>
      <c r="BO422" s="224"/>
      <c r="BP422" s="224"/>
      <c r="BQ422" s="224"/>
      <c r="BR422" s="224"/>
      <c r="BS422" s="224"/>
    </row>
    <row r="423" spans="26:71" x14ac:dyDescent="0.2">
      <c r="Z423" s="224"/>
      <c r="AA423" s="224"/>
      <c r="AB423" s="224"/>
      <c r="AC423" s="224"/>
      <c r="AD423" s="224"/>
      <c r="AE423" s="224"/>
      <c r="AF423" s="224"/>
      <c r="AG423" s="224"/>
      <c r="AH423" s="224"/>
      <c r="AI423" s="224"/>
      <c r="AJ423" s="224"/>
      <c r="AK423" s="224"/>
      <c r="AL423" s="224"/>
      <c r="AM423" s="224"/>
      <c r="AN423" s="224"/>
      <c r="AO423" s="224"/>
      <c r="AP423" s="224"/>
      <c r="AQ423" s="224"/>
      <c r="AR423" s="224"/>
      <c r="AS423" s="224"/>
      <c r="AT423" s="224"/>
      <c r="AU423" s="224"/>
      <c r="AV423" s="224"/>
      <c r="AW423" s="224"/>
      <c r="AX423" s="224"/>
      <c r="AY423" s="224"/>
      <c r="AZ423" s="224"/>
      <c r="BA423" s="224"/>
      <c r="BB423" s="224"/>
      <c r="BC423" s="224"/>
      <c r="BD423" s="224"/>
      <c r="BE423" s="224"/>
      <c r="BF423" s="224"/>
      <c r="BG423" s="224"/>
      <c r="BH423" s="224"/>
      <c r="BI423" s="224"/>
      <c r="BJ423" s="224"/>
      <c r="BK423" s="224"/>
      <c r="BL423" s="224"/>
      <c r="BM423" s="224"/>
      <c r="BN423" s="224"/>
      <c r="BO423" s="224"/>
      <c r="BP423" s="224"/>
      <c r="BQ423" s="224"/>
      <c r="BR423" s="224"/>
      <c r="BS423" s="224"/>
    </row>
    <row r="424" spans="26:71" x14ac:dyDescent="0.2">
      <c r="Z424" s="224"/>
      <c r="AA424" s="224"/>
      <c r="AB424" s="224"/>
      <c r="AC424" s="224"/>
      <c r="AD424" s="224"/>
      <c r="AE424" s="224"/>
      <c r="AF424" s="224"/>
      <c r="AG424" s="224"/>
      <c r="AH424" s="224"/>
      <c r="AI424" s="224"/>
      <c r="AJ424" s="224"/>
      <c r="AK424" s="224"/>
      <c r="AL424" s="224"/>
      <c r="AM424" s="224"/>
      <c r="AN424" s="224"/>
      <c r="AO424" s="224"/>
      <c r="AP424" s="224"/>
      <c r="AQ424" s="224"/>
      <c r="AR424" s="224"/>
      <c r="AS424" s="224"/>
      <c r="AT424" s="224"/>
      <c r="AU424" s="224"/>
      <c r="AV424" s="224"/>
      <c r="AW424" s="224"/>
      <c r="AX424" s="224"/>
      <c r="AY424" s="224"/>
      <c r="AZ424" s="224"/>
      <c r="BA424" s="224"/>
      <c r="BB424" s="224"/>
      <c r="BC424" s="224"/>
      <c r="BD424" s="224"/>
      <c r="BE424" s="224"/>
      <c r="BF424" s="224"/>
      <c r="BG424" s="224"/>
      <c r="BH424" s="224"/>
      <c r="BI424" s="224"/>
      <c r="BJ424" s="224"/>
      <c r="BK424" s="224"/>
      <c r="BL424" s="224"/>
      <c r="BM424" s="224"/>
      <c r="BN424" s="224"/>
      <c r="BO424" s="224"/>
      <c r="BP424" s="224"/>
      <c r="BQ424" s="224"/>
      <c r="BR424" s="224"/>
      <c r="BS424" s="224"/>
    </row>
    <row r="425" spans="26:71" x14ac:dyDescent="0.2">
      <c r="Z425" s="224"/>
      <c r="AA425" s="224"/>
      <c r="AB425" s="224"/>
      <c r="AC425" s="224"/>
      <c r="AD425" s="224"/>
      <c r="AE425" s="224"/>
      <c r="AF425" s="224"/>
      <c r="AG425" s="224"/>
      <c r="AH425" s="224"/>
      <c r="AI425" s="224"/>
      <c r="AJ425" s="224"/>
      <c r="AK425" s="224"/>
      <c r="AL425" s="224"/>
      <c r="AM425" s="224"/>
      <c r="AN425" s="224"/>
      <c r="AO425" s="224"/>
      <c r="AP425" s="224"/>
      <c r="AQ425" s="224"/>
      <c r="AR425" s="224"/>
      <c r="AS425" s="224"/>
      <c r="AT425" s="224"/>
      <c r="AU425" s="224"/>
      <c r="AV425" s="224"/>
      <c r="AW425" s="224"/>
      <c r="AX425" s="224"/>
      <c r="AY425" s="224"/>
      <c r="AZ425" s="224"/>
      <c r="BA425" s="224"/>
      <c r="BB425" s="224"/>
      <c r="BC425" s="224"/>
      <c r="BD425" s="224"/>
      <c r="BE425" s="224"/>
      <c r="BF425" s="224"/>
      <c r="BG425" s="224"/>
      <c r="BH425" s="224"/>
      <c r="BI425" s="224"/>
      <c r="BJ425" s="224"/>
      <c r="BK425" s="224"/>
      <c r="BL425" s="224"/>
      <c r="BM425" s="224"/>
      <c r="BN425" s="224"/>
      <c r="BO425" s="224"/>
      <c r="BP425" s="224"/>
      <c r="BQ425" s="224"/>
      <c r="BR425" s="224"/>
      <c r="BS425" s="224"/>
    </row>
    <row r="426" spans="26:71" x14ac:dyDescent="0.2">
      <c r="Z426" s="224"/>
      <c r="AA426" s="224"/>
      <c r="AB426" s="224"/>
      <c r="AC426" s="224"/>
      <c r="AD426" s="224"/>
      <c r="AE426" s="224"/>
      <c r="AF426" s="224"/>
      <c r="AG426" s="224"/>
      <c r="AH426" s="224"/>
      <c r="AI426" s="224"/>
      <c r="AJ426" s="224"/>
      <c r="AK426" s="224"/>
      <c r="AL426" s="224"/>
      <c r="AM426" s="224"/>
      <c r="AN426" s="224"/>
      <c r="AO426" s="224"/>
      <c r="AP426" s="224"/>
      <c r="AQ426" s="224"/>
      <c r="AR426" s="224"/>
      <c r="AS426" s="224"/>
      <c r="AT426" s="224"/>
      <c r="AU426" s="224"/>
      <c r="AV426" s="224"/>
      <c r="AW426" s="224"/>
      <c r="AX426" s="224"/>
      <c r="AY426" s="224"/>
      <c r="AZ426" s="224"/>
      <c r="BA426" s="224"/>
      <c r="BB426" s="224"/>
      <c r="BC426" s="224"/>
      <c r="BD426" s="224"/>
      <c r="BE426" s="224"/>
      <c r="BF426" s="224"/>
      <c r="BG426" s="224"/>
      <c r="BH426" s="224"/>
      <c r="BI426" s="224"/>
      <c r="BJ426" s="224"/>
      <c r="BK426" s="224"/>
      <c r="BL426" s="224"/>
      <c r="BM426" s="224"/>
      <c r="BN426" s="224"/>
      <c r="BO426" s="224"/>
      <c r="BP426" s="224"/>
      <c r="BQ426" s="224"/>
      <c r="BR426" s="224"/>
      <c r="BS426" s="224"/>
    </row>
    <row r="427" spans="26:71" x14ac:dyDescent="0.2">
      <c r="Z427" s="224"/>
      <c r="AA427" s="224"/>
      <c r="AB427" s="224"/>
      <c r="AC427" s="224"/>
      <c r="AD427" s="224"/>
      <c r="AE427" s="224"/>
      <c r="AF427" s="224"/>
      <c r="AG427" s="224"/>
      <c r="AH427" s="224"/>
      <c r="AI427" s="224"/>
      <c r="AJ427" s="224"/>
      <c r="AK427" s="224"/>
      <c r="AL427" s="224"/>
      <c r="AM427" s="224"/>
      <c r="AN427" s="224"/>
      <c r="AO427" s="224"/>
      <c r="AP427" s="224"/>
      <c r="AQ427" s="224"/>
      <c r="AR427" s="224"/>
      <c r="AS427" s="224"/>
      <c r="AT427" s="224"/>
      <c r="AU427" s="224"/>
      <c r="AV427" s="224"/>
      <c r="AW427" s="224"/>
      <c r="AX427" s="224"/>
      <c r="AY427" s="224"/>
      <c r="AZ427" s="224"/>
      <c r="BA427" s="224"/>
      <c r="BB427" s="224"/>
      <c r="BC427" s="224"/>
      <c r="BD427" s="224"/>
      <c r="BE427" s="224"/>
      <c r="BF427" s="224"/>
      <c r="BG427" s="224"/>
      <c r="BH427" s="224"/>
      <c r="BI427" s="224"/>
      <c r="BJ427" s="224"/>
      <c r="BK427" s="224"/>
      <c r="BL427" s="224"/>
      <c r="BM427" s="224"/>
      <c r="BN427" s="224"/>
      <c r="BO427" s="224"/>
      <c r="BP427" s="224"/>
      <c r="BQ427" s="224"/>
      <c r="BR427" s="224"/>
      <c r="BS427" s="224"/>
    </row>
    <row r="428" spans="26:71" x14ac:dyDescent="0.2">
      <c r="Z428" s="224"/>
      <c r="AA428" s="224"/>
      <c r="AB428" s="224"/>
      <c r="AC428" s="224"/>
      <c r="AD428" s="224"/>
      <c r="AE428" s="224"/>
      <c r="AF428" s="224"/>
      <c r="AG428" s="224"/>
      <c r="AH428" s="224"/>
      <c r="AI428" s="224"/>
      <c r="AJ428" s="224"/>
      <c r="AK428" s="224"/>
      <c r="AL428" s="224"/>
      <c r="AM428" s="224"/>
      <c r="AN428" s="224"/>
      <c r="AO428" s="224"/>
      <c r="AP428" s="224"/>
      <c r="AQ428" s="224"/>
      <c r="AR428" s="224"/>
      <c r="AS428" s="224"/>
      <c r="AT428" s="224"/>
      <c r="AU428" s="224"/>
      <c r="AV428" s="224"/>
      <c r="AW428" s="224"/>
      <c r="AX428" s="224"/>
      <c r="AY428" s="224"/>
      <c r="AZ428" s="224"/>
      <c r="BA428" s="224"/>
      <c r="BB428" s="224"/>
      <c r="BC428" s="224"/>
      <c r="BD428" s="224"/>
      <c r="BE428" s="224"/>
      <c r="BF428" s="224"/>
      <c r="BG428" s="224"/>
      <c r="BH428" s="224"/>
      <c r="BI428" s="224"/>
      <c r="BJ428" s="224"/>
      <c r="BK428" s="224"/>
      <c r="BL428" s="224"/>
      <c r="BM428" s="224"/>
      <c r="BN428" s="224"/>
      <c r="BO428" s="224"/>
      <c r="BP428" s="224"/>
      <c r="BQ428" s="224"/>
      <c r="BR428" s="224"/>
      <c r="BS428" s="224"/>
    </row>
    <row r="429" spans="26:71" x14ac:dyDescent="0.2">
      <c r="Z429" s="224"/>
      <c r="AA429" s="224"/>
      <c r="AB429" s="224"/>
      <c r="AC429" s="224"/>
      <c r="AD429" s="224"/>
      <c r="AE429" s="224"/>
      <c r="AF429" s="224"/>
      <c r="AG429" s="224"/>
      <c r="AH429" s="224"/>
      <c r="AI429" s="224"/>
      <c r="AJ429" s="224"/>
      <c r="AK429" s="224"/>
      <c r="AL429" s="224"/>
      <c r="AM429" s="224"/>
      <c r="AN429" s="224"/>
      <c r="AO429" s="224"/>
      <c r="AP429" s="224"/>
      <c r="AQ429" s="224"/>
      <c r="AR429" s="224"/>
      <c r="AS429" s="224"/>
      <c r="AT429" s="224"/>
      <c r="AU429" s="224"/>
      <c r="AV429" s="224"/>
      <c r="AW429" s="224"/>
      <c r="AX429" s="224"/>
      <c r="AY429" s="224"/>
      <c r="AZ429" s="224"/>
      <c r="BA429" s="224"/>
      <c r="BB429" s="224"/>
      <c r="BC429" s="224"/>
      <c r="BD429" s="224"/>
      <c r="BE429" s="224"/>
      <c r="BF429" s="224"/>
      <c r="BG429" s="224"/>
      <c r="BH429" s="224"/>
      <c r="BI429" s="224"/>
      <c r="BJ429" s="224"/>
      <c r="BK429" s="224"/>
      <c r="BL429" s="224"/>
      <c r="BM429" s="224"/>
      <c r="BN429" s="224"/>
      <c r="BO429" s="224"/>
      <c r="BP429" s="224"/>
      <c r="BQ429" s="224"/>
      <c r="BR429" s="224"/>
      <c r="BS429" s="224"/>
    </row>
    <row r="430" spans="26:71" x14ac:dyDescent="0.2">
      <c r="Z430" s="224"/>
      <c r="AA430" s="224"/>
      <c r="AB430" s="224"/>
      <c r="AC430" s="224"/>
      <c r="AD430" s="224"/>
      <c r="AE430" s="224"/>
      <c r="AF430" s="224"/>
      <c r="AG430" s="224"/>
      <c r="AH430" s="224"/>
      <c r="AI430" s="224"/>
      <c r="AJ430" s="224"/>
      <c r="AK430" s="224"/>
      <c r="AL430" s="224"/>
      <c r="AM430" s="224"/>
      <c r="AN430" s="224"/>
      <c r="AO430" s="224"/>
      <c r="AP430" s="224"/>
      <c r="AQ430" s="224"/>
      <c r="AR430" s="224"/>
      <c r="AS430" s="224"/>
      <c r="AT430" s="224"/>
      <c r="AU430" s="224"/>
      <c r="AV430" s="224"/>
      <c r="AW430" s="224"/>
      <c r="AX430" s="224"/>
      <c r="AY430" s="224"/>
      <c r="AZ430" s="224"/>
      <c r="BA430" s="224"/>
      <c r="BB430" s="224"/>
      <c r="BC430" s="224"/>
      <c r="BD430" s="224"/>
      <c r="BE430" s="224"/>
      <c r="BF430" s="224"/>
      <c r="BG430" s="224"/>
      <c r="BH430" s="224"/>
      <c r="BI430" s="224"/>
      <c r="BJ430" s="224"/>
      <c r="BK430" s="224"/>
      <c r="BL430" s="224"/>
      <c r="BM430" s="224"/>
      <c r="BN430" s="224"/>
      <c r="BO430" s="224"/>
      <c r="BP430" s="224"/>
      <c r="BQ430" s="224"/>
      <c r="BR430" s="224"/>
      <c r="BS430" s="224"/>
    </row>
    <row r="431" spans="26:71" x14ac:dyDescent="0.2"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224"/>
      <c r="BN431" s="224"/>
      <c r="BO431" s="224"/>
      <c r="BP431" s="224"/>
      <c r="BQ431" s="224"/>
      <c r="BR431" s="224"/>
      <c r="BS431" s="224"/>
    </row>
    <row r="432" spans="26:71" x14ac:dyDescent="0.2">
      <c r="Z432" s="224"/>
      <c r="AA432" s="224"/>
      <c r="AB432" s="224"/>
      <c r="AC432" s="224"/>
      <c r="AD432" s="224"/>
      <c r="AE432" s="224"/>
      <c r="AF432" s="224"/>
      <c r="AG432" s="224"/>
      <c r="AH432" s="224"/>
      <c r="AI432" s="224"/>
      <c r="AJ432" s="224"/>
      <c r="AK432" s="224"/>
      <c r="AL432" s="224"/>
      <c r="AM432" s="224"/>
      <c r="AN432" s="224"/>
      <c r="AO432" s="224"/>
      <c r="AP432" s="224"/>
      <c r="AQ432" s="224"/>
      <c r="AR432" s="224"/>
      <c r="AS432" s="224"/>
      <c r="AT432" s="224"/>
      <c r="AU432" s="224"/>
      <c r="AV432" s="224"/>
      <c r="AW432" s="224"/>
      <c r="AX432" s="224"/>
      <c r="AY432" s="224"/>
      <c r="AZ432" s="224"/>
      <c r="BA432" s="224"/>
      <c r="BB432" s="224"/>
      <c r="BC432" s="224"/>
      <c r="BD432" s="224"/>
      <c r="BE432" s="224"/>
      <c r="BF432" s="224"/>
      <c r="BG432" s="224"/>
      <c r="BH432" s="224"/>
      <c r="BI432" s="224"/>
      <c r="BJ432" s="224"/>
      <c r="BK432" s="224"/>
      <c r="BL432" s="224"/>
      <c r="BM432" s="224"/>
      <c r="BN432" s="224"/>
      <c r="BO432" s="224"/>
      <c r="BP432" s="224"/>
      <c r="BQ432" s="224"/>
      <c r="BR432" s="224"/>
      <c r="BS432" s="224"/>
    </row>
    <row r="433" spans="26:71" x14ac:dyDescent="0.2">
      <c r="Z433" s="224"/>
      <c r="AA433" s="224"/>
      <c r="AB433" s="224"/>
      <c r="AC433" s="224"/>
      <c r="AD433" s="224"/>
      <c r="AE433" s="224"/>
      <c r="AF433" s="224"/>
      <c r="AG433" s="224"/>
      <c r="AH433" s="224"/>
      <c r="AI433" s="224"/>
      <c r="AJ433" s="224"/>
      <c r="AK433" s="224"/>
      <c r="AL433" s="224"/>
      <c r="AM433" s="224"/>
      <c r="AN433" s="224"/>
      <c r="AO433" s="224"/>
      <c r="AP433" s="224"/>
      <c r="AQ433" s="224"/>
      <c r="AR433" s="224"/>
      <c r="AS433" s="224"/>
      <c r="AT433" s="224"/>
      <c r="AU433" s="224"/>
      <c r="AV433" s="224"/>
      <c r="AW433" s="224"/>
      <c r="AX433" s="224"/>
      <c r="AY433" s="224"/>
      <c r="AZ433" s="224"/>
      <c r="BA433" s="224"/>
      <c r="BB433" s="224"/>
      <c r="BC433" s="224"/>
      <c r="BD433" s="224"/>
      <c r="BE433" s="224"/>
      <c r="BF433" s="224"/>
      <c r="BG433" s="224"/>
      <c r="BH433" s="224"/>
      <c r="BI433" s="224"/>
      <c r="BJ433" s="224"/>
      <c r="BK433" s="224"/>
      <c r="BL433" s="224"/>
      <c r="BM433" s="224"/>
      <c r="BN433" s="224"/>
      <c r="BO433" s="224"/>
      <c r="BP433" s="224"/>
      <c r="BQ433" s="224"/>
      <c r="BR433" s="224"/>
      <c r="BS433" s="224"/>
    </row>
    <row r="434" spans="26:71" x14ac:dyDescent="0.2">
      <c r="Z434" s="224"/>
      <c r="AA434" s="224"/>
      <c r="AB434" s="224"/>
      <c r="AC434" s="224"/>
      <c r="AD434" s="224"/>
      <c r="AE434" s="224"/>
      <c r="AF434" s="224"/>
      <c r="AG434" s="224"/>
      <c r="AH434" s="224"/>
      <c r="AI434" s="224"/>
      <c r="AJ434" s="224"/>
      <c r="AK434" s="224"/>
      <c r="AL434" s="224"/>
      <c r="AM434" s="224"/>
      <c r="AN434" s="224"/>
      <c r="AO434" s="224"/>
      <c r="AP434" s="224"/>
      <c r="AQ434" s="224"/>
      <c r="AR434" s="224"/>
      <c r="AS434" s="224"/>
      <c r="AT434" s="224"/>
      <c r="AU434" s="224"/>
      <c r="AV434" s="224"/>
      <c r="AW434" s="224"/>
      <c r="AX434" s="224"/>
      <c r="AY434" s="224"/>
      <c r="AZ434" s="224"/>
      <c r="BA434" s="224"/>
      <c r="BB434" s="224"/>
      <c r="BC434" s="224"/>
      <c r="BD434" s="224"/>
      <c r="BE434" s="224"/>
      <c r="BF434" s="224"/>
      <c r="BG434" s="224"/>
      <c r="BH434" s="224"/>
      <c r="BI434" s="224"/>
      <c r="BJ434" s="224"/>
      <c r="BK434" s="224"/>
      <c r="BL434" s="224"/>
      <c r="BM434" s="224"/>
      <c r="BN434" s="224"/>
      <c r="BO434" s="224"/>
      <c r="BP434" s="224"/>
      <c r="BQ434" s="224"/>
      <c r="BR434" s="224"/>
      <c r="BS434" s="224"/>
    </row>
    <row r="435" spans="26:71" x14ac:dyDescent="0.2">
      <c r="Z435" s="224"/>
      <c r="AA435" s="224"/>
      <c r="AB435" s="224"/>
      <c r="AC435" s="224"/>
      <c r="AD435" s="224"/>
      <c r="AE435" s="224"/>
      <c r="AF435" s="224"/>
      <c r="AG435" s="224"/>
      <c r="AH435" s="224"/>
      <c r="AI435" s="224"/>
      <c r="AJ435" s="224"/>
      <c r="AK435" s="224"/>
      <c r="AL435" s="224"/>
      <c r="AM435" s="224"/>
      <c r="AN435" s="224"/>
      <c r="AO435" s="224"/>
      <c r="AP435" s="224"/>
      <c r="AQ435" s="224"/>
      <c r="AR435" s="224"/>
      <c r="AS435" s="224"/>
      <c r="AT435" s="224"/>
      <c r="AU435" s="224"/>
      <c r="AV435" s="224"/>
      <c r="AW435" s="224"/>
      <c r="AX435" s="224"/>
      <c r="AY435" s="224"/>
      <c r="AZ435" s="224"/>
      <c r="BA435" s="224"/>
      <c r="BB435" s="224"/>
      <c r="BC435" s="224"/>
      <c r="BD435" s="224"/>
      <c r="BE435" s="224"/>
      <c r="BF435" s="224"/>
      <c r="BG435" s="224"/>
      <c r="BH435" s="224"/>
      <c r="BI435" s="224"/>
      <c r="BJ435" s="224"/>
      <c r="BK435" s="224"/>
      <c r="BL435" s="224"/>
      <c r="BM435" s="224"/>
      <c r="BN435" s="224"/>
      <c r="BO435" s="224"/>
      <c r="BP435" s="224"/>
      <c r="BQ435" s="224"/>
      <c r="BR435" s="224"/>
      <c r="BS435" s="224"/>
    </row>
    <row r="436" spans="26:71" x14ac:dyDescent="0.2">
      <c r="Z436" s="224"/>
      <c r="AA436" s="224"/>
      <c r="AB436" s="224"/>
      <c r="AC436" s="224"/>
      <c r="AD436" s="224"/>
      <c r="AE436" s="224"/>
      <c r="AF436" s="224"/>
      <c r="AG436" s="224"/>
      <c r="AH436" s="224"/>
      <c r="AI436" s="224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4"/>
      <c r="BG436" s="224"/>
      <c r="BH436" s="224"/>
      <c r="BI436" s="224"/>
      <c r="BJ436" s="224"/>
      <c r="BK436" s="224"/>
      <c r="BL436" s="224"/>
      <c r="BM436" s="224"/>
      <c r="BN436" s="224"/>
      <c r="BO436" s="224"/>
      <c r="BP436" s="224"/>
      <c r="BQ436" s="224"/>
      <c r="BR436" s="224"/>
      <c r="BS436" s="224"/>
    </row>
    <row r="437" spans="26:71" x14ac:dyDescent="0.2">
      <c r="Z437" s="224"/>
      <c r="AA437" s="224"/>
      <c r="AB437" s="224"/>
      <c r="AC437" s="224"/>
      <c r="AD437" s="224"/>
      <c r="AE437" s="224"/>
      <c r="AF437" s="224"/>
      <c r="AG437" s="224"/>
      <c r="AH437" s="224"/>
      <c r="AI437" s="224"/>
      <c r="AJ437" s="224"/>
      <c r="AK437" s="224"/>
      <c r="AL437" s="224"/>
      <c r="AM437" s="224"/>
      <c r="AN437" s="224"/>
      <c r="AO437" s="224"/>
      <c r="AP437" s="224"/>
      <c r="AQ437" s="224"/>
      <c r="AR437" s="224"/>
      <c r="AS437" s="224"/>
      <c r="AT437" s="224"/>
      <c r="AU437" s="224"/>
      <c r="AV437" s="224"/>
      <c r="AW437" s="224"/>
      <c r="AX437" s="224"/>
      <c r="AY437" s="224"/>
      <c r="AZ437" s="224"/>
      <c r="BA437" s="224"/>
      <c r="BB437" s="224"/>
      <c r="BC437" s="224"/>
      <c r="BD437" s="224"/>
      <c r="BE437" s="224"/>
      <c r="BF437" s="224"/>
      <c r="BG437" s="224"/>
      <c r="BH437" s="224"/>
      <c r="BI437" s="224"/>
      <c r="BJ437" s="224"/>
      <c r="BK437" s="224"/>
      <c r="BL437" s="224"/>
      <c r="BM437" s="224"/>
      <c r="BN437" s="224"/>
      <c r="BO437" s="224"/>
      <c r="BP437" s="224"/>
      <c r="BQ437" s="224"/>
      <c r="BR437" s="224"/>
      <c r="BS437" s="224"/>
    </row>
    <row r="438" spans="26:71" x14ac:dyDescent="0.2">
      <c r="Z438" s="224"/>
      <c r="AA438" s="224"/>
      <c r="AB438" s="224"/>
      <c r="AC438" s="224"/>
      <c r="AD438" s="224"/>
      <c r="AE438" s="224"/>
      <c r="AF438" s="224"/>
      <c r="AG438" s="224"/>
      <c r="AH438" s="224"/>
      <c r="AI438" s="224"/>
      <c r="AJ438" s="224"/>
      <c r="AK438" s="224"/>
      <c r="AL438" s="224"/>
      <c r="AM438" s="224"/>
      <c r="AN438" s="224"/>
      <c r="AO438" s="224"/>
      <c r="AP438" s="224"/>
      <c r="AQ438" s="224"/>
      <c r="AR438" s="224"/>
      <c r="AS438" s="224"/>
      <c r="AT438" s="224"/>
      <c r="AU438" s="224"/>
      <c r="AV438" s="224"/>
      <c r="AW438" s="224"/>
      <c r="AX438" s="224"/>
      <c r="AY438" s="224"/>
      <c r="AZ438" s="224"/>
      <c r="BA438" s="224"/>
      <c r="BB438" s="224"/>
      <c r="BC438" s="224"/>
      <c r="BD438" s="224"/>
      <c r="BE438" s="224"/>
      <c r="BF438" s="224"/>
      <c r="BG438" s="224"/>
      <c r="BH438" s="224"/>
      <c r="BI438" s="224"/>
      <c r="BJ438" s="224"/>
      <c r="BK438" s="224"/>
      <c r="BL438" s="224"/>
      <c r="BM438" s="224"/>
      <c r="BN438" s="224"/>
      <c r="BO438" s="224"/>
      <c r="BP438" s="224"/>
      <c r="BQ438" s="224"/>
      <c r="BR438" s="224"/>
      <c r="BS438" s="224"/>
    </row>
    <row r="439" spans="26:71" x14ac:dyDescent="0.2">
      <c r="Z439" s="224"/>
      <c r="AA439" s="224"/>
      <c r="AB439" s="224"/>
      <c r="AC439" s="224"/>
      <c r="AD439" s="224"/>
      <c r="AE439" s="224"/>
      <c r="AF439" s="224"/>
      <c r="AG439" s="224"/>
      <c r="AH439" s="224"/>
      <c r="AI439" s="224"/>
      <c r="AJ439" s="224"/>
      <c r="AK439" s="224"/>
      <c r="AL439" s="224"/>
      <c r="AM439" s="224"/>
      <c r="AN439" s="224"/>
      <c r="AO439" s="224"/>
      <c r="AP439" s="224"/>
      <c r="AQ439" s="224"/>
      <c r="AR439" s="224"/>
      <c r="AS439" s="224"/>
      <c r="AT439" s="224"/>
      <c r="AU439" s="224"/>
      <c r="AV439" s="224"/>
      <c r="AW439" s="224"/>
      <c r="AX439" s="224"/>
      <c r="AY439" s="224"/>
      <c r="AZ439" s="224"/>
      <c r="BA439" s="224"/>
      <c r="BB439" s="224"/>
      <c r="BC439" s="224"/>
      <c r="BD439" s="224"/>
      <c r="BE439" s="224"/>
      <c r="BF439" s="224"/>
      <c r="BG439" s="224"/>
      <c r="BH439" s="224"/>
      <c r="BI439" s="224"/>
      <c r="BJ439" s="224"/>
      <c r="BK439" s="224"/>
      <c r="BL439" s="224"/>
      <c r="BM439" s="224"/>
      <c r="BN439" s="224"/>
      <c r="BO439" s="224"/>
      <c r="BP439" s="224"/>
      <c r="BQ439" s="224"/>
      <c r="BR439" s="224"/>
      <c r="BS439" s="224"/>
    </row>
    <row r="440" spans="26:71" x14ac:dyDescent="0.2">
      <c r="Z440" s="224"/>
      <c r="AA440" s="224"/>
      <c r="AB440" s="224"/>
      <c r="AC440" s="224"/>
      <c r="AD440" s="224"/>
      <c r="AE440" s="224"/>
      <c r="AF440" s="224"/>
      <c r="AG440" s="224"/>
      <c r="AH440" s="224"/>
      <c r="AI440" s="224"/>
      <c r="AJ440" s="224"/>
      <c r="AK440" s="224"/>
      <c r="AL440" s="224"/>
      <c r="AM440" s="224"/>
      <c r="AN440" s="224"/>
      <c r="AO440" s="224"/>
      <c r="AP440" s="224"/>
      <c r="AQ440" s="224"/>
      <c r="AR440" s="224"/>
      <c r="AS440" s="224"/>
      <c r="AT440" s="224"/>
      <c r="AU440" s="224"/>
      <c r="AV440" s="224"/>
      <c r="AW440" s="224"/>
      <c r="AX440" s="224"/>
      <c r="AY440" s="224"/>
      <c r="AZ440" s="224"/>
      <c r="BA440" s="224"/>
      <c r="BB440" s="224"/>
      <c r="BC440" s="224"/>
      <c r="BD440" s="224"/>
      <c r="BE440" s="224"/>
      <c r="BF440" s="224"/>
      <c r="BG440" s="224"/>
      <c r="BH440" s="224"/>
      <c r="BI440" s="224"/>
      <c r="BJ440" s="224"/>
      <c r="BK440" s="224"/>
      <c r="BL440" s="224"/>
      <c r="BM440" s="224"/>
      <c r="BN440" s="224"/>
      <c r="BO440" s="224"/>
      <c r="BP440" s="224"/>
      <c r="BQ440" s="224"/>
      <c r="BR440" s="224"/>
      <c r="BS440" s="224"/>
    </row>
    <row r="441" spans="26:71" x14ac:dyDescent="0.2">
      <c r="Z441" s="224"/>
      <c r="AA441" s="224"/>
      <c r="AB441" s="224"/>
      <c r="AC441" s="224"/>
      <c r="AD441" s="224"/>
      <c r="AE441" s="224"/>
      <c r="AF441" s="224"/>
      <c r="AG441" s="224"/>
      <c r="AH441" s="224"/>
      <c r="AI441" s="224"/>
      <c r="AJ441" s="224"/>
      <c r="AK441" s="224"/>
      <c r="AL441" s="224"/>
      <c r="AM441" s="224"/>
      <c r="AN441" s="224"/>
      <c r="AO441" s="224"/>
      <c r="AP441" s="224"/>
      <c r="AQ441" s="224"/>
      <c r="AR441" s="224"/>
      <c r="AS441" s="224"/>
      <c r="AT441" s="224"/>
      <c r="AU441" s="224"/>
      <c r="AV441" s="224"/>
      <c r="AW441" s="224"/>
      <c r="AX441" s="224"/>
      <c r="AY441" s="224"/>
      <c r="AZ441" s="224"/>
      <c r="BA441" s="224"/>
      <c r="BB441" s="224"/>
      <c r="BC441" s="224"/>
      <c r="BD441" s="224"/>
      <c r="BE441" s="224"/>
      <c r="BF441" s="224"/>
      <c r="BG441" s="224"/>
      <c r="BH441" s="224"/>
      <c r="BI441" s="224"/>
      <c r="BJ441" s="224"/>
      <c r="BK441" s="224"/>
      <c r="BL441" s="224"/>
      <c r="BM441" s="224"/>
      <c r="BN441" s="224"/>
      <c r="BO441" s="224"/>
      <c r="BP441" s="224"/>
      <c r="BQ441" s="224"/>
      <c r="BR441" s="224"/>
      <c r="BS441" s="224"/>
    </row>
    <row r="442" spans="26:71" x14ac:dyDescent="0.2">
      <c r="Z442" s="224"/>
      <c r="AA442" s="224"/>
      <c r="AB442" s="224"/>
      <c r="AC442" s="224"/>
      <c r="AD442" s="224"/>
      <c r="AE442" s="224"/>
      <c r="AF442" s="224"/>
      <c r="AG442" s="224"/>
      <c r="AH442" s="224"/>
      <c r="AI442" s="224"/>
      <c r="AJ442" s="224"/>
      <c r="AK442" s="224"/>
      <c r="AL442" s="224"/>
      <c r="AM442" s="224"/>
      <c r="AN442" s="224"/>
      <c r="AO442" s="224"/>
      <c r="AP442" s="224"/>
      <c r="AQ442" s="224"/>
      <c r="AR442" s="224"/>
      <c r="AS442" s="224"/>
      <c r="AT442" s="224"/>
      <c r="AU442" s="224"/>
      <c r="AV442" s="224"/>
      <c r="AW442" s="224"/>
      <c r="AX442" s="224"/>
      <c r="AY442" s="224"/>
      <c r="AZ442" s="224"/>
      <c r="BA442" s="224"/>
      <c r="BB442" s="224"/>
      <c r="BC442" s="224"/>
      <c r="BD442" s="224"/>
      <c r="BE442" s="224"/>
      <c r="BF442" s="224"/>
      <c r="BG442" s="224"/>
      <c r="BH442" s="224"/>
      <c r="BI442" s="224"/>
      <c r="BJ442" s="224"/>
      <c r="BK442" s="224"/>
      <c r="BL442" s="224"/>
      <c r="BM442" s="224"/>
      <c r="BN442" s="224"/>
      <c r="BO442" s="224"/>
      <c r="BP442" s="224"/>
      <c r="BQ442" s="224"/>
      <c r="BR442" s="224"/>
      <c r="BS442" s="224"/>
    </row>
    <row r="443" spans="26:71" x14ac:dyDescent="0.2">
      <c r="Z443" s="224"/>
      <c r="AA443" s="224"/>
      <c r="AB443" s="224"/>
      <c r="AC443" s="224"/>
      <c r="AD443" s="224"/>
      <c r="AE443" s="224"/>
      <c r="AF443" s="224"/>
      <c r="AG443" s="224"/>
      <c r="AH443" s="224"/>
      <c r="AI443" s="224"/>
      <c r="AJ443" s="224"/>
      <c r="AK443" s="224"/>
      <c r="AL443" s="224"/>
      <c r="AM443" s="224"/>
      <c r="AN443" s="224"/>
      <c r="AO443" s="224"/>
      <c r="AP443" s="224"/>
      <c r="AQ443" s="224"/>
      <c r="AR443" s="224"/>
      <c r="AS443" s="224"/>
      <c r="AT443" s="224"/>
      <c r="AU443" s="224"/>
      <c r="AV443" s="224"/>
      <c r="AW443" s="224"/>
      <c r="AX443" s="224"/>
      <c r="AY443" s="224"/>
      <c r="AZ443" s="224"/>
      <c r="BA443" s="224"/>
      <c r="BB443" s="224"/>
      <c r="BC443" s="224"/>
      <c r="BD443" s="224"/>
      <c r="BE443" s="224"/>
      <c r="BF443" s="224"/>
      <c r="BG443" s="224"/>
      <c r="BH443" s="224"/>
      <c r="BI443" s="224"/>
      <c r="BJ443" s="224"/>
      <c r="BK443" s="224"/>
      <c r="BL443" s="224"/>
      <c r="BM443" s="224"/>
      <c r="BN443" s="224"/>
      <c r="BO443" s="224"/>
      <c r="BP443" s="224"/>
      <c r="BQ443" s="224"/>
      <c r="BR443" s="224"/>
      <c r="BS443" s="224"/>
    </row>
    <row r="444" spans="26:71" x14ac:dyDescent="0.2">
      <c r="Z444" s="224"/>
      <c r="AA444" s="224"/>
      <c r="AB444" s="224"/>
      <c r="AC444" s="224"/>
      <c r="AD444" s="224"/>
      <c r="AE444" s="224"/>
      <c r="AF444" s="224"/>
      <c r="AG444" s="224"/>
      <c r="AH444" s="224"/>
      <c r="AI444" s="224"/>
      <c r="AJ444" s="224"/>
      <c r="AK444" s="224"/>
      <c r="AL444" s="224"/>
      <c r="AM444" s="224"/>
      <c r="AN444" s="224"/>
      <c r="AO444" s="224"/>
      <c r="AP444" s="224"/>
      <c r="AQ444" s="224"/>
      <c r="AR444" s="224"/>
      <c r="AS444" s="224"/>
      <c r="AT444" s="224"/>
      <c r="AU444" s="224"/>
      <c r="AV444" s="224"/>
      <c r="AW444" s="224"/>
      <c r="AX444" s="224"/>
      <c r="AY444" s="224"/>
      <c r="AZ444" s="224"/>
      <c r="BA444" s="224"/>
      <c r="BB444" s="224"/>
      <c r="BC444" s="224"/>
      <c r="BD444" s="224"/>
      <c r="BE444" s="224"/>
      <c r="BF444" s="224"/>
      <c r="BG444" s="224"/>
      <c r="BH444" s="224"/>
      <c r="BI444" s="224"/>
      <c r="BJ444" s="224"/>
      <c r="BK444" s="224"/>
      <c r="BL444" s="224"/>
      <c r="BM444" s="224"/>
      <c r="BN444" s="224"/>
      <c r="BO444" s="224"/>
      <c r="BP444" s="224"/>
      <c r="BQ444" s="224"/>
      <c r="BR444" s="224"/>
      <c r="BS444" s="224"/>
    </row>
    <row r="445" spans="26:71" x14ac:dyDescent="0.2">
      <c r="Z445" s="224"/>
      <c r="AA445" s="224"/>
      <c r="AB445" s="224"/>
      <c r="AC445" s="224"/>
      <c r="AD445" s="224"/>
      <c r="AE445" s="224"/>
      <c r="AF445" s="224"/>
      <c r="AG445" s="224"/>
      <c r="AH445" s="224"/>
      <c r="AI445" s="224"/>
      <c r="AJ445" s="224"/>
      <c r="AK445" s="224"/>
      <c r="AL445" s="224"/>
      <c r="AM445" s="224"/>
      <c r="AN445" s="224"/>
      <c r="AO445" s="224"/>
      <c r="AP445" s="224"/>
      <c r="AQ445" s="224"/>
      <c r="AR445" s="224"/>
      <c r="AS445" s="224"/>
      <c r="AT445" s="224"/>
      <c r="AU445" s="224"/>
      <c r="AV445" s="224"/>
      <c r="AW445" s="224"/>
      <c r="AX445" s="224"/>
      <c r="AY445" s="224"/>
      <c r="AZ445" s="224"/>
      <c r="BA445" s="224"/>
      <c r="BB445" s="224"/>
      <c r="BC445" s="224"/>
      <c r="BD445" s="224"/>
      <c r="BE445" s="224"/>
      <c r="BF445" s="224"/>
      <c r="BG445" s="224"/>
      <c r="BH445" s="224"/>
      <c r="BI445" s="224"/>
      <c r="BJ445" s="224"/>
      <c r="BK445" s="224"/>
      <c r="BL445" s="224"/>
      <c r="BM445" s="224"/>
      <c r="BN445" s="224"/>
      <c r="BO445" s="224"/>
      <c r="BP445" s="224"/>
      <c r="BQ445" s="224"/>
      <c r="BR445" s="224"/>
      <c r="BS445" s="224"/>
    </row>
    <row r="446" spans="26:71" x14ac:dyDescent="0.2">
      <c r="Z446" s="224"/>
      <c r="AA446" s="224"/>
      <c r="AB446" s="224"/>
      <c r="AC446" s="224"/>
      <c r="AD446" s="224"/>
      <c r="AE446" s="224"/>
      <c r="AF446" s="224"/>
      <c r="AG446" s="224"/>
      <c r="AH446" s="224"/>
      <c r="AI446" s="224"/>
      <c r="AJ446" s="224"/>
      <c r="AK446" s="224"/>
      <c r="AL446" s="224"/>
      <c r="AM446" s="224"/>
      <c r="AN446" s="224"/>
      <c r="AO446" s="224"/>
      <c r="AP446" s="224"/>
      <c r="AQ446" s="224"/>
      <c r="AR446" s="224"/>
      <c r="AS446" s="224"/>
      <c r="AT446" s="224"/>
      <c r="AU446" s="224"/>
      <c r="AV446" s="224"/>
      <c r="AW446" s="224"/>
      <c r="AX446" s="224"/>
      <c r="AY446" s="224"/>
      <c r="AZ446" s="224"/>
      <c r="BA446" s="224"/>
      <c r="BB446" s="224"/>
      <c r="BC446" s="224"/>
      <c r="BD446" s="224"/>
      <c r="BE446" s="224"/>
      <c r="BF446" s="224"/>
      <c r="BG446" s="224"/>
      <c r="BH446" s="224"/>
      <c r="BI446" s="224"/>
      <c r="BJ446" s="224"/>
      <c r="BK446" s="224"/>
      <c r="BL446" s="224"/>
      <c r="BM446" s="224"/>
      <c r="BN446" s="224"/>
      <c r="BO446" s="224"/>
      <c r="BP446" s="224"/>
      <c r="BQ446" s="224"/>
      <c r="BR446" s="224"/>
      <c r="BS446" s="224"/>
    </row>
    <row r="447" spans="26:71" x14ac:dyDescent="0.2">
      <c r="Z447" s="224"/>
      <c r="AA447" s="224"/>
      <c r="AB447" s="224"/>
      <c r="AC447" s="224"/>
      <c r="AD447" s="224"/>
      <c r="AE447" s="224"/>
      <c r="AF447" s="224"/>
      <c r="AG447" s="224"/>
      <c r="AH447" s="224"/>
      <c r="AI447" s="224"/>
      <c r="AJ447" s="224"/>
      <c r="AK447" s="224"/>
      <c r="AL447" s="224"/>
      <c r="AM447" s="224"/>
      <c r="AN447" s="224"/>
      <c r="AO447" s="224"/>
      <c r="AP447" s="224"/>
      <c r="AQ447" s="224"/>
      <c r="AR447" s="224"/>
      <c r="AS447" s="224"/>
      <c r="AT447" s="224"/>
      <c r="AU447" s="224"/>
      <c r="AV447" s="224"/>
      <c r="AW447" s="224"/>
      <c r="AX447" s="224"/>
      <c r="AY447" s="224"/>
      <c r="AZ447" s="224"/>
      <c r="BA447" s="224"/>
      <c r="BB447" s="224"/>
      <c r="BC447" s="224"/>
      <c r="BD447" s="224"/>
      <c r="BE447" s="224"/>
      <c r="BF447" s="224"/>
      <c r="BG447" s="224"/>
      <c r="BH447" s="224"/>
      <c r="BI447" s="224"/>
      <c r="BJ447" s="224"/>
      <c r="BK447" s="224"/>
      <c r="BL447" s="224"/>
      <c r="BM447" s="224"/>
      <c r="BN447" s="224"/>
      <c r="BO447" s="224"/>
      <c r="BP447" s="224"/>
      <c r="BQ447" s="224"/>
      <c r="BR447" s="224"/>
      <c r="BS447" s="224"/>
    </row>
    <row r="448" spans="26:71" x14ac:dyDescent="0.2">
      <c r="Z448" s="224"/>
      <c r="AA448" s="224"/>
      <c r="AB448" s="224"/>
      <c r="AC448" s="224"/>
      <c r="AD448" s="224"/>
      <c r="AE448" s="224"/>
      <c r="AF448" s="224"/>
      <c r="AG448" s="224"/>
      <c r="AH448" s="224"/>
      <c r="AI448" s="224"/>
      <c r="AJ448" s="224"/>
      <c r="AK448" s="224"/>
      <c r="AL448" s="224"/>
      <c r="AM448" s="224"/>
      <c r="AN448" s="224"/>
      <c r="AO448" s="224"/>
      <c r="AP448" s="224"/>
      <c r="AQ448" s="224"/>
      <c r="AR448" s="224"/>
      <c r="AS448" s="224"/>
      <c r="AT448" s="224"/>
      <c r="AU448" s="224"/>
      <c r="AV448" s="224"/>
      <c r="AW448" s="224"/>
      <c r="AX448" s="224"/>
      <c r="AY448" s="224"/>
      <c r="AZ448" s="224"/>
      <c r="BA448" s="224"/>
      <c r="BB448" s="224"/>
      <c r="BC448" s="224"/>
      <c r="BD448" s="224"/>
      <c r="BE448" s="224"/>
      <c r="BF448" s="224"/>
      <c r="BG448" s="224"/>
      <c r="BH448" s="224"/>
      <c r="BI448" s="224"/>
      <c r="BJ448" s="224"/>
      <c r="BK448" s="224"/>
      <c r="BL448" s="224"/>
      <c r="BM448" s="224"/>
      <c r="BN448" s="224"/>
      <c r="BO448" s="224"/>
      <c r="BP448" s="224"/>
      <c r="BQ448" s="224"/>
      <c r="BR448" s="224"/>
      <c r="BS448" s="224"/>
    </row>
    <row r="449" spans="26:71" x14ac:dyDescent="0.2">
      <c r="Z449" s="224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224"/>
      <c r="BN449" s="224"/>
      <c r="BO449" s="224"/>
      <c r="BP449" s="224"/>
      <c r="BQ449" s="224"/>
      <c r="BR449" s="224"/>
      <c r="BS449" s="224"/>
    </row>
    <row r="450" spans="26:71" x14ac:dyDescent="0.2">
      <c r="Z450" s="224"/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24"/>
      <c r="AK450" s="224"/>
      <c r="AL450" s="224"/>
      <c r="AM450" s="224"/>
      <c r="AN450" s="224"/>
      <c r="AO450" s="224"/>
      <c r="AP450" s="224"/>
      <c r="AQ450" s="224"/>
      <c r="AR450" s="224"/>
      <c r="AS450" s="224"/>
      <c r="AT450" s="224"/>
      <c r="AU450" s="224"/>
      <c r="AV450" s="224"/>
      <c r="AW450" s="224"/>
      <c r="AX450" s="224"/>
      <c r="AY450" s="224"/>
      <c r="AZ450" s="224"/>
      <c r="BA450" s="224"/>
      <c r="BB450" s="224"/>
      <c r="BC450" s="224"/>
      <c r="BD450" s="224"/>
      <c r="BE450" s="224"/>
      <c r="BF450" s="224"/>
      <c r="BG450" s="224"/>
      <c r="BH450" s="224"/>
      <c r="BI450" s="224"/>
      <c r="BJ450" s="224"/>
      <c r="BK450" s="224"/>
      <c r="BL450" s="224"/>
      <c r="BM450" s="224"/>
      <c r="BN450" s="224"/>
      <c r="BO450" s="224"/>
      <c r="BP450" s="224"/>
      <c r="BQ450" s="224"/>
      <c r="BR450" s="224"/>
      <c r="BS450" s="224"/>
    </row>
    <row r="451" spans="26:71" x14ac:dyDescent="0.2"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224"/>
      <c r="BN451" s="224"/>
      <c r="BO451" s="224"/>
      <c r="BP451" s="224"/>
      <c r="BQ451" s="224"/>
      <c r="BR451" s="224"/>
      <c r="BS451" s="224"/>
    </row>
    <row r="452" spans="26:71" x14ac:dyDescent="0.2">
      <c r="Z452" s="224"/>
      <c r="AA452" s="224"/>
      <c r="AB452" s="224"/>
      <c r="AC452" s="224"/>
      <c r="AD452" s="224"/>
      <c r="AE452" s="224"/>
      <c r="AF452" s="224"/>
      <c r="AG452" s="224"/>
      <c r="AH452" s="224"/>
      <c r="AI452" s="224"/>
      <c r="AJ452" s="224"/>
      <c r="AK452" s="224"/>
      <c r="AL452" s="224"/>
      <c r="AM452" s="224"/>
      <c r="AN452" s="224"/>
      <c r="AO452" s="224"/>
      <c r="AP452" s="224"/>
      <c r="AQ452" s="224"/>
      <c r="AR452" s="224"/>
      <c r="AS452" s="224"/>
      <c r="AT452" s="224"/>
      <c r="AU452" s="224"/>
      <c r="AV452" s="224"/>
      <c r="AW452" s="224"/>
      <c r="AX452" s="224"/>
      <c r="AY452" s="224"/>
      <c r="AZ452" s="224"/>
      <c r="BA452" s="224"/>
      <c r="BB452" s="224"/>
      <c r="BC452" s="224"/>
      <c r="BD452" s="224"/>
      <c r="BE452" s="224"/>
      <c r="BF452" s="224"/>
      <c r="BG452" s="224"/>
      <c r="BH452" s="224"/>
      <c r="BI452" s="224"/>
      <c r="BJ452" s="224"/>
      <c r="BK452" s="224"/>
      <c r="BL452" s="224"/>
      <c r="BM452" s="224"/>
      <c r="BN452" s="224"/>
      <c r="BO452" s="224"/>
      <c r="BP452" s="224"/>
      <c r="BQ452" s="224"/>
      <c r="BR452" s="224"/>
      <c r="BS452" s="224"/>
    </row>
    <row r="453" spans="26:71" x14ac:dyDescent="0.2">
      <c r="Z453" s="224"/>
      <c r="AA453" s="224"/>
      <c r="AB453" s="224"/>
      <c r="AC453" s="224"/>
      <c r="AD453" s="224"/>
      <c r="AE453" s="224"/>
      <c r="AF453" s="224"/>
      <c r="AG453" s="224"/>
      <c r="AH453" s="224"/>
      <c r="AI453" s="224"/>
      <c r="AJ453" s="224"/>
      <c r="AK453" s="224"/>
      <c r="AL453" s="224"/>
      <c r="AM453" s="224"/>
      <c r="AN453" s="224"/>
      <c r="AO453" s="224"/>
      <c r="AP453" s="224"/>
      <c r="AQ453" s="224"/>
      <c r="AR453" s="224"/>
      <c r="AS453" s="224"/>
      <c r="AT453" s="224"/>
      <c r="AU453" s="224"/>
      <c r="AV453" s="224"/>
      <c r="AW453" s="224"/>
      <c r="AX453" s="224"/>
      <c r="AY453" s="224"/>
      <c r="AZ453" s="224"/>
      <c r="BA453" s="224"/>
      <c r="BB453" s="224"/>
      <c r="BC453" s="224"/>
      <c r="BD453" s="224"/>
      <c r="BE453" s="224"/>
      <c r="BF453" s="224"/>
      <c r="BG453" s="224"/>
      <c r="BH453" s="224"/>
      <c r="BI453" s="224"/>
      <c r="BJ453" s="224"/>
      <c r="BK453" s="224"/>
      <c r="BL453" s="224"/>
      <c r="BM453" s="224"/>
      <c r="BN453" s="224"/>
      <c r="BO453" s="224"/>
      <c r="BP453" s="224"/>
      <c r="BQ453" s="224"/>
      <c r="BR453" s="224"/>
      <c r="BS453" s="224"/>
    </row>
    <row r="454" spans="26:71" x14ac:dyDescent="0.2"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224"/>
      <c r="BN454" s="224"/>
      <c r="BO454" s="224"/>
      <c r="BP454" s="224"/>
      <c r="BQ454" s="224"/>
      <c r="BR454" s="224"/>
      <c r="BS454" s="224"/>
    </row>
    <row r="455" spans="26:71" x14ac:dyDescent="0.2">
      <c r="Z455" s="224"/>
      <c r="AA455" s="224"/>
      <c r="AB455" s="224"/>
      <c r="AC455" s="224"/>
      <c r="AD455" s="224"/>
      <c r="AE455" s="224"/>
      <c r="AF455" s="224"/>
      <c r="AG455" s="224"/>
      <c r="AH455" s="224"/>
      <c r="AI455" s="224"/>
      <c r="AJ455" s="224"/>
      <c r="AK455" s="224"/>
      <c r="AL455" s="224"/>
      <c r="AM455" s="224"/>
      <c r="AN455" s="224"/>
      <c r="AO455" s="224"/>
      <c r="AP455" s="224"/>
      <c r="AQ455" s="224"/>
      <c r="AR455" s="224"/>
      <c r="AS455" s="224"/>
      <c r="AT455" s="224"/>
      <c r="AU455" s="224"/>
      <c r="AV455" s="224"/>
      <c r="AW455" s="224"/>
      <c r="AX455" s="224"/>
      <c r="AY455" s="224"/>
      <c r="AZ455" s="224"/>
      <c r="BA455" s="224"/>
      <c r="BB455" s="224"/>
      <c r="BC455" s="224"/>
      <c r="BD455" s="224"/>
      <c r="BE455" s="224"/>
      <c r="BF455" s="224"/>
      <c r="BG455" s="224"/>
      <c r="BH455" s="224"/>
      <c r="BI455" s="224"/>
      <c r="BJ455" s="224"/>
      <c r="BK455" s="224"/>
      <c r="BL455" s="224"/>
      <c r="BM455" s="224"/>
      <c r="BN455" s="224"/>
      <c r="BO455" s="224"/>
      <c r="BP455" s="224"/>
      <c r="BQ455" s="224"/>
      <c r="BR455" s="224"/>
      <c r="BS455" s="224"/>
    </row>
    <row r="456" spans="26:71" x14ac:dyDescent="0.2">
      <c r="Z456" s="224"/>
      <c r="AA456" s="224"/>
      <c r="AB456" s="224"/>
      <c r="AC456" s="224"/>
      <c r="AD456" s="224"/>
      <c r="AE456" s="224"/>
      <c r="AF456" s="224"/>
      <c r="AG456" s="224"/>
      <c r="AH456" s="224"/>
      <c r="AI456" s="224"/>
      <c r="AJ456" s="224"/>
      <c r="AK456" s="224"/>
      <c r="AL456" s="224"/>
      <c r="AM456" s="224"/>
      <c r="AN456" s="224"/>
      <c r="AO456" s="224"/>
      <c r="AP456" s="224"/>
      <c r="AQ456" s="224"/>
      <c r="AR456" s="224"/>
      <c r="AS456" s="224"/>
      <c r="AT456" s="224"/>
      <c r="AU456" s="224"/>
      <c r="AV456" s="224"/>
      <c r="AW456" s="224"/>
      <c r="AX456" s="224"/>
      <c r="AY456" s="224"/>
      <c r="AZ456" s="224"/>
      <c r="BA456" s="224"/>
      <c r="BB456" s="224"/>
      <c r="BC456" s="224"/>
      <c r="BD456" s="224"/>
      <c r="BE456" s="224"/>
      <c r="BF456" s="224"/>
      <c r="BG456" s="224"/>
      <c r="BH456" s="224"/>
      <c r="BI456" s="224"/>
      <c r="BJ456" s="224"/>
      <c r="BK456" s="224"/>
      <c r="BL456" s="224"/>
      <c r="BM456" s="224"/>
      <c r="BN456" s="224"/>
      <c r="BO456" s="224"/>
      <c r="BP456" s="224"/>
      <c r="BQ456" s="224"/>
      <c r="BR456" s="224"/>
      <c r="BS456" s="224"/>
    </row>
    <row r="457" spans="26:71" x14ac:dyDescent="0.2">
      <c r="Z457" s="224"/>
      <c r="AA457" s="224"/>
      <c r="AB457" s="224"/>
      <c r="AC457" s="224"/>
      <c r="AD457" s="224"/>
      <c r="AE457" s="224"/>
      <c r="AF457" s="224"/>
      <c r="AG457" s="224"/>
      <c r="AH457" s="224"/>
      <c r="AI457" s="224"/>
      <c r="AJ457" s="224"/>
      <c r="AK457" s="224"/>
      <c r="AL457" s="224"/>
      <c r="AM457" s="224"/>
      <c r="AN457" s="224"/>
      <c r="AO457" s="224"/>
      <c r="AP457" s="224"/>
      <c r="AQ457" s="224"/>
      <c r="AR457" s="224"/>
      <c r="AS457" s="224"/>
      <c r="AT457" s="224"/>
      <c r="AU457" s="224"/>
      <c r="AV457" s="224"/>
      <c r="AW457" s="224"/>
      <c r="AX457" s="224"/>
      <c r="AY457" s="224"/>
      <c r="AZ457" s="224"/>
      <c r="BA457" s="224"/>
      <c r="BB457" s="224"/>
      <c r="BC457" s="224"/>
      <c r="BD457" s="224"/>
      <c r="BE457" s="224"/>
      <c r="BF457" s="224"/>
      <c r="BG457" s="224"/>
      <c r="BH457" s="224"/>
      <c r="BI457" s="224"/>
      <c r="BJ457" s="224"/>
      <c r="BK457" s="224"/>
      <c r="BL457" s="224"/>
      <c r="BM457" s="224"/>
      <c r="BN457" s="224"/>
      <c r="BO457" s="224"/>
      <c r="BP457" s="224"/>
      <c r="BQ457" s="224"/>
      <c r="BR457" s="224"/>
      <c r="BS457" s="224"/>
    </row>
    <row r="458" spans="26:71" x14ac:dyDescent="0.2">
      <c r="Z458" s="224"/>
      <c r="AA458" s="224"/>
      <c r="AB458" s="224"/>
      <c r="AC458" s="224"/>
      <c r="AD458" s="224"/>
      <c r="AE458" s="224"/>
      <c r="AF458" s="224"/>
      <c r="AG458" s="224"/>
      <c r="AH458" s="224"/>
      <c r="AI458" s="224"/>
      <c r="AJ458" s="224"/>
      <c r="AK458" s="224"/>
      <c r="AL458" s="224"/>
      <c r="AM458" s="224"/>
      <c r="AN458" s="224"/>
      <c r="AO458" s="224"/>
      <c r="AP458" s="224"/>
      <c r="AQ458" s="224"/>
      <c r="AR458" s="224"/>
      <c r="AS458" s="224"/>
      <c r="AT458" s="224"/>
      <c r="AU458" s="224"/>
      <c r="AV458" s="224"/>
      <c r="AW458" s="224"/>
      <c r="AX458" s="224"/>
      <c r="AY458" s="224"/>
      <c r="AZ458" s="224"/>
      <c r="BA458" s="224"/>
      <c r="BB458" s="224"/>
      <c r="BC458" s="224"/>
      <c r="BD458" s="224"/>
      <c r="BE458" s="224"/>
      <c r="BF458" s="224"/>
      <c r="BG458" s="224"/>
      <c r="BH458" s="224"/>
      <c r="BI458" s="224"/>
      <c r="BJ458" s="224"/>
      <c r="BK458" s="224"/>
      <c r="BL458" s="224"/>
      <c r="BM458" s="224"/>
      <c r="BN458" s="224"/>
      <c r="BO458" s="224"/>
      <c r="BP458" s="224"/>
      <c r="BQ458" s="224"/>
      <c r="BR458" s="224"/>
      <c r="BS458" s="224"/>
    </row>
    <row r="459" spans="26:71" x14ac:dyDescent="0.2">
      <c r="Z459" s="224"/>
      <c r="AA459" s="224"/>
      <c r="AB459" s="224"/>
      <c r="AC459" s="224"/>
      <c r="AD459" s="224"/>
      <c r="AE459" s="224"/>
      <c r="AF459" s="224"/>
      <c r="AG459" s="224"/>
      <c r="AH459" s="224"/>
      <c r="AI459" s="224"/>
      <c r="AJ459" s="224"/>
      <c r="AK459" s="224"/>
      <c r="AL459" s="224"/>
      <c r="AM459" s="224"/>
      <c r="AN459" s="224"/>
      <c r="AO459" s="224"/>
      <c r="AP459" s="224"/>
      <c r="AQ459" s="224"/>
      <c r="AR459" s="224"/>
      <c r="AS459" s="224"/>
      <c r="AT459" s="224"/>
      <c r="AU459" s="224"/>
      <c r="AV459" s="224"/>
      <c r="AW459" s="224"/>
      <c r="AX459" s="224"/>
      <c r="AY459" s="224"/>
      <c r="AZ459" s="224"/>
      <c r="BA459" s="224"/>
      <c r="BB459" s="224"/>
      <c r="BC459" s="224"/>
      <c r="BD459" s="224"/>
      <c r="BE459" s="224"/>
      <c r="BF459" s="224"/>
      <c r="BG459" s="224"/>
      <c r="BH459" s="224"/>
      <c r="BI459" s="224"/>
      <c r="BJ459" s="224"/>
      <c r="BK459" s="224"/>
      <c r="BL459" s="224"/>
      <c r="BM459" s="224"/>
      <c r="BN459" s="224"/>
      <c r="BO459" s="224"/>
      <c r="BP459" s="224"/>
      <c r="BQ459" s="224"/>
      <c r="BR459" s="224"/>
      <c r="BS459" s="224"/>
    </row>
    <row r="460" spans="26:71" x14ac:dyDescent="0.2">
      <c r="Z460" s="224"/>
      <c r="AA460" s="224"/>
      <c r="AB460" s="224"/>
      <c r="AC460" s="224"/>
      <c r="AD460" s="224"/>
      <c r="AE460" s="224"/>
      <c r="AF460" s="224"/>
      <c r="AG460" s="224"/>
      <c r="AH460" s="224"/>
      <c r="AI460" s="224"/>
      <c r="AJ460" s="224"/>
      <c r="AK460" s="224"/>
      <c r="AL460" s="224"/>
      <c r="AM460" s="224"/>
      <c r="AN460" s="224"/>
      <c r="AO460" s="224"/>
      <c r="AP460" s="224"/>
      <c r="AQ460" s="224"/>
      <c r="AR460" s="224"/>
      <c r="AS460" s="224"/>
      <c r="AT460" s="224"/>
      <c r="AU460" s="224"/>
      <c r="AV460" s="224"/>
      <c r="AW460" s="224"/>
      <c r="AX460" s="224"/>
      <c r="AY460" s="224"/>
      <c r="AZ460" s="224"/>
      <c r="BA460" s="224"/>
      <c r="BB460" s="224"/>
      <c r="BC460" s="224"/>
      <c r="BD460" s="224"/>
      <c r="BE460" s="224"/>
      <c r="BF460" s="224"/>
      <c r="BG460" s="224"/>
      <c r="BH460" s="224"/>
      <c r="BI460" s="224"/>
      <c r="BJ460" s="224"/>
      <c r="BK460" s="224"/>
      <c r="BL460" s="224"/>
      <c r="BM460" s="224"/>
      <c r="BN460" s="224"/>
      <c r="BO460" s="224"/>
      <c r="BP460" s="224"/>
      <c r="BQ460" s="224"/>
      <c r="BR460" s="224"/>
      <c r="BS460" s="224"/>
    </row>
    <row r="461" spans="26:71" x14ac:dyDescent="0.2">
      <c r="Z461" s="224"/>
      <c r="AA461" s="224"/>
      <c r="AB461" s="224"/>
      <c r="AC461" s="224"/>
      <c r="AD461" s="224"/>
      <c r="AE461" s="224"/>
      <c r="AF461" s="224"/>
      <c r="AG461" s="224"/>
      <c r="AH461" s="224"/>
      <c r="AI461" s="224"/>
      <c r="AJ461" s="224"/>
      <c r="AK461" s="224"/>
      <c r="AL461" s="224"/>
      <c r="AM461" s="224"/>
      <c r="AN461" s="224"/>
      <c r="AO461" s="224"/>
      <c r="AP461" s="224"/>
      <c r="AQ461" s="224"/>
      <c r="AR461" s="224"/>
      <c r="AS461" s="224"/>
      <c r="AT461" s="224"/>
      <c r="AU461" s="224"/>
      <c r="AV461" s="224"/>
      <c r="AW461" s="224"/>
      <c r="AX461" s="224"/>
      <c r="AY461" s="224"/>
      <c r="AZ461" s="224"/>
      <c r="BA461" s="224"/>
      <c r="BB461" s="224"/>
      <c r="BC461" s="224"/>
      <c r="BD461" s="224"/>
      <c r="BE461" s="224"/>
      <c r="BF461" s="224"/>
      <c r="BG461" s="224"/>
      <c r="BH461" s="224"/>
      <c r="BI461" s="224"/>
      <c r="BJ461" s="224"/>
      <c r="BK461" s="224"/>
      <c r="BL461" s="224"/>
      <c r="BM461" s="224"/>
      <c r="BN461" s="224"/>
      <c r="BO461" s="224"/>
      <c r="BP461" s="224"/>
      <c r="BQ461" s="224"/>
      <c r="BR461" s="224"/>
      <c r="BS461" s="224"/>
    </row>
    <row r="462" spans="26:71" x14ac:dyDescent="0.2">
      <c r="Z462" s="224"/>
      <c r="AA462" s="224"/>
      <c r="AB462" s="224"/>
      <c r="AC462" s="224"/>
      <c r="AD462" s="224"/>
      <c r="AE462" s="224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24"/>
      <c r="BN462" s="224"/>
      <c r="BO462" s="224"/>
      <c r="BP462" s="224"/>
      <c r="BQ462" s="224"/>
      <c r="BR462" s="224"/>
      <c r="BS462" s="224"/>
    </row>
    <row r="463" spans="26:71" x14ac:dyDescent="0.2">
      <c r="Z463" s="224"/>
      <c r="AA463" s="224"/>
      <c r="AB463" s="224"/>
      <c r="AC463" s="224"/>
      <c r="AD463" s="224"/>
      <c r="AE463" s="224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24"/>
      <c r="BN463" s="224"/>
      <c r="BO463" s="224"/>
      <c r="BP463" s="224"/>
      <c r="BQ463" s="224"/>
      <c r="BR463" s="224"/>
      <c r="BS463" s="224"/>
    </row>
    <row r="464" spans="26:71" x14ac:dyDescent="0.2">
      <c r="Z464" s="224"/>
      <c r="AA464" s="224"/>
      <c r="AB464" s="224"/>
      <c r="AC464" s="224"/>
      <c r="AD464" s="224"/>
      <c r="AE464" s="224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24"/>
      <c r="BN464" s="224"/>
      <c r="BO464" s="224"/>
      <c r="BP464" s="224"/>
      <c r="BQ464" s="224"/>
      <c r="BR464" s="224"/>
      <c r="BS464" s="224"/>
    </row>
    <row r="465" spans="26:71" x14ac:dyDescent="0.2">
      <c r="Z465" s="224"/>
      <c r="AA465" s="224"/>
      <c r="AB465" s="224"/>
      <c r="AC465" s="224"/>
      <c r="AD465" s="224"/>
      <c r="AE465" s="224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24"/>
      <c r="BN465" s="224"/>
      <c r="BO465" s="224"/>
      <c r="BP465" s="224"/>
      <c r="BQ465" s="224"/>
      <c r="BR465" s="224"/>
      <c r="BS465" s="224"/>
    </row>
    <row r="466" spans="26:71" x14ac:dyDescent="0.2">
      <c r="Z466" s="224"/>
      <c r="AA466" s="224"/>
      <c r="AB466" s="224"/>
      <c r="AC466" s="224"/>
      <c r="AD466" s="224"/>
      <c r="AE466" s="224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224"/>
      <c r="BN466" s="224"/>
      <c r="BO466" s="224"/>
      <c r="BP466" s="224"/>
      <c r="BQ466" s="224"/>
      <c r="BR466" s="224"/>
      <c r="BS466" s="224"/>
    </row>
    <row r="467" spans="26:71" x14ac:dyDescent="0.2">
      <c r="Z467" s="224"/>
      <c r="AA467" s="224"/>
      <c r="AB467" s="224"/>
      <c r="AC467" s="224"/>
      <c r="AD467" s="224"/>
      <c r="AE467" s="224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224"/>
      <c r="BN467" s="224"/>
      <c r="BO467" s="224"/>
      <c r="BP467" s="224"/>
      <c r="BQ467" s="224"/>
      <c r="BR467" s="224"/>
      <c r="BS467" s="224"/>
    </row>
    <row r="468" spans="26:71" x14ac:dyDescent="0.2">
      <c r="Z468" s="224"/>
      <c r="AA468" s="224"/>
      <c r="AB468" s="224"/>
      <c r="AC468" s="224"/>
      <c r="AD468" s="224"/>
      <c r="AE468" s="224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224"/>
      <c r="BN468" s="224"/>
      <c r="BO468" s="224"/>
      <c r="BP468" s="224"/>
      <c r="BQ468" s="224"/>
      <c r="BR468" s="224"/>
      <c r="BS468" s="224"/>
    </row>
    <row r="469" spans="26:71" x14ac:dyDescent="0.2">
      <c r="Z469" s="224"/>
      <c r="AA469" s="224"/>
      <c r="AB469" s="224"/>
      <c r="AC469" s="224"/>
      <c r="AD469" s="224"/>
      <c r="AE469" s="224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224"/>
      <c r="BN469" s="224"/>
      <c r="BO469" s="224"/>
      <c r="BP469" s="224"/>
      <c r="BQ469" s="224"/>
      <c r="BR469" s="224"/>
      <c r="BS469" s="224"/>
    </row>
    <row r="470" spans="26:71" x14ac:dyDescent="0.2">
      <c r="Z470" s="224"/>
      <c r="AA470" s="224"/>
      <c r="AB470" s="224"/>
      <c r="AC470" s="224"/>
      <c r="AD470" s="224"/>
      <c r="AE470" s="224"/>
      <c r="AF470" s="224"/>
      <c r="AG470" s="224"/>
      <c r="AH470" s="224"/>
      <c r="AI470" s="224"/>
      <c r="AJ470" s="224"/>
      <c r="AK470" s="224"/>
      <c r="AL470" s="224"/>
      <c r="AM470" s="224"/>
      <c r="AN470" s="224"/>
      <c r="AO470" s="224"/>
      <c r="AP470" s="224"/>
      <c r="AQ470" s="224"/>
      <c r="AR470" s="224"/>
      <c r="AS470" s="224"/>
      <c r="AT470" s="224"/>
      <c r="AU470" s="224"/>
      <c r="AV470" s="224"/>
      <c r="AW470" s="224"/>
      <c r="AX470" s="224"/>
      <c r="AY470" s="224"/>
      <c r="AZ470" s="224"/>
      <c r="BA470" s="224"/>
      <c r="BB470" s="224"/>
      <c r="BC470" s="224"/>
      <c r="BD470" s="224"/>
      <c r="BE470" s="224"/>
      <c r="BF470" s="224"/>
      <c r="BG470" s="224"/>
      <c r="BH470" s="224"/>
      <c r="BI470" s="224"/>
      <c r="BJ470" s="224"/>
      <c r="BK470" s="224"/>
      <c r="BL470" s="224"/>
      <c r="BM470" s="224"/>
      <c r="BN470" s="224"/>
      <c r="BO470" s="224"/>
      <c r="BP470" s="224"/>
      <c r="BQ470" s="224"/>
      <c r="BR470" s="224"/>
      <c r="BS470" s="224"/>
    </row>
    <row r="471" spans="26:71" x14ac:dyDescent="0.2">
      <c r="Z471" s="224"/>
      <c r="AA471" s="224"/>
      <c r="AB471" s="224"/>
      <c r="AC471" s="224"/>
      <c r="AD471" s="224"/>
      <c r="AE471" s="224"/>
      <c r="AF471" s="224"/>
      <c r="AG471" s="224"/>
      <c r="AH471" s="224"/>
      <c r="AI471" s="224"/>
      <c r="AJ471" s="224"/>
      <c r="AK471" s="224"/>
      <c r="AL471" s="224"/>
      <c r="AM471" s="224"/>
      <c r="AN471" s="224"/>
      <c r="AO471" s="224"/>
      <c r="AP471" s="224"/>
      <c r="AQ471" s="224"/>
      <c r="AR471" s="224"/>
      <c r="AS471" s="224"/>
      <c r="AT471" s="224"/>
      <c r="AU471" s="224"/>
      <c r="AV471" s="224"/>
      <c r="AW471" s="224"/>
      <c r="AX471" s="224"/>
      <c r="AY471" s="224"/>
      <c r="AZ471" s="224"/>
      <c r="BA471" s="224"/>
      <c r="BB471" s="224"/>
      <c r="BC471" s="224"/>
      <c r="BD471" s="224"/>
      <c r="BE471" s="224"/>
      <c r="BF471" s="224"/>
      <c r="BG471" s="224"/>
      <c r="BH471" s="224"/>
      <c r="BI471" s="224"/>
      <c r="BJ471" s="224"/>
      <c r="BK471" s="224"/>
      <c r="BL471" s="224"/>
      <c r="BM471" s="224"/>
      <c r="BN471" s="224"/>
      <c r="BO471" s="224"/>
      <c r="BP471" s="224"/>
      <c r="BQ471" s="224"/>
      <c r="BR471" s="224"/>
      <c r="BS471" s="224"/>
    </row>
    <row r="472" spans="26:71" x14ac:dyDescent="0.2">
      <c r="Z472" s="224"/>
      <c r="AA472" s="224"/>
      <c r="AB472" s="224"/>
      <c r="AC472" s="224"/>
      <c r="AD472" s="224"/>
      <c r="AE472" s="224"/>
      <c r="AF472" s="224"/>
      <c r="AG472" s="224"/>
      <c r="AH472" s="224"/>
      <c r="AI472" s="224"/>
      <c r="AJ472" s="224"/>
      <c r="AK472" s="224"/>
      <c r="AL472" s="224"/>
      <c r="AM472" s="224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</row>
    <row r="473" spans="26:71" x14ac:dyDescent="0.2">
      <c r="Z473" s="224"/>
      <c r="AA473" s="224"/>
      <c r="AB473" s="224"/>
      <c r="AC473" s="224"/>
      <c r="AD473" s="224"/>
      <c r="AE473" s="224"/>
      <c r="AF473" s="224"/>
      <c r="AG473" s="224"/>
      <c r="AH473" s="224"/>
      <c r="AI473" s="224"/>
      <c r="AJ473" s="224"/>
      <c r="AK473" s="224"/>
      <c r="AL473" s="224"/>
      <c r="AM473" s="224"/>
      <c r="AN473" s="224"/>
      <c r="AO473" s="224"/>
      <c r="AP473" s="224"/>
      <c r="AQ473" s="224"/>
      <c r="AR473" s="224"/>
      <c r="AS473" s="224"/>
      <c r="AT473" s="224"/>
      <c r="AU473" s="224"/>
      <c r="AV473" s="224"/>
      <c r="AW473" s="224"/>
      <c r="AX473" s="224"/>
      <c r="AY473" s="224"/>
      <c r="AZ473" s="224"/>
      <c r="BA473" s="224"/>
      <c r="BB473" s="224"/>
      <c r="BC473" s="224"/>
      <c r="BD473" s="224"/>
      <c r="BE473" s="224"/>
      <c r="BF473" s="224"/>
      <c r="BG473" s="224"/>
      <c r="BH473" s="224"/>
      <c r="BI473" s="224"/>
      <c r="BJ473" s="224"/>
      <c r="BK473" s="224"/>
      <c r="BL473" s="224"/>
      <c r="BM473" s="224"/>
      <c r="BN473" s="224"/>
      <c r="BO473" s="224"/>
      <c r="BP473" s="224"/>
      <c r="BQ473" s="224"/>
      <c r="BR473" s="224"/>
      <c r="BS473" s="224"/>
    </row>
    <row r="474" spans="26:71" x14ac:dyDescent="0.2">
      <c r="Z474" s="224"/>
      <c r="AA474" s="224"/>
      <c r="AB474" s="224"/>
      <c r="AC474" s="224"/>
      <c r="AD474" s="224"/>
      <c r="AE474" s="224"/>
      <c r="AF474" s="224"/>
      <c r="AG474" s="224"/>
      <c r="AH474" s="224"/>
      <c r="AI474" s="224"/>
      <c r="AJ474" s="224"/>
      <c r="AK474" s="224"/>
      <c r="AL474" s="224"/>
      <c r="AM474" s="224"/>
      <c r="AN474" s="224"/>
      <c r="AO474" s="224"/>
      <c r="AP474" s="224"/>
      <c r="AQ474" s="224"/>
      <c r="AR474" s="224"/>
      <c r="AS474" s="224"/>
      <c r="AT474" s="224"/>
      <c r="AU474" s="224"/>
      <c r="AV474" s="224"/>
      <c r="AW474" s="224"/>
      <c r="AX474" s="224"/>
      <c r="AY474" s="224"/>
      <c r="AZ474" s="224"/>
      <c r="BA474" s="224"/>
      <c r="BB474" s="224"/>
      <c r="BC474" s="224"/>
      <c r="BD474" s="224"/>
      <c r="BE474" s="224"/>
      <c r="BF474" s="224"/>
      <c r="BG474" s="224"/>
      <c r="BH474" s="224"/>
      <c r="BI474" s="224"/>
      <c r="BJ474" s="224"/>
      <c r="BK474" s="224"/>
      <c r="BL474" s="224"/>
      <c r="BM474" s="224"/>
      <c r="BN474" s="224"/>
      <c r="BO474" s="224"/>
      <c r="BP474" s="224"/>
      <c r="BQ474" s="224"/>
      <c r="BR474" s="224"/>
      <c r="BS474" s="224"/>
    </row>
    <row r="475" spans="26:71" x14ac:dyDescent="0.2">
      <c r="Z475" s="224"/>
      <c r="AA475" s="224"/>
      <c r="AB475" s="224"/>
      <c r="AC475" s="224"/>
      <c r="AD475" s="224"/>
      <c r="AE475" s="224"/>
      <c r="AF475" s="224"/>
      <c r="AG475" s="224"/>
      <c r="AH475" s="224"/>
      <c r="AI475" s="224"/>
      <c r="AJ475" s="224"/>
      <c r="AK475" s="224"/>
      <c r="AL475" s="224"/>
      <c r="AM475" s="224"/>
      <c r="AN475" s="224"/>
      <c r="AO475" s="224"/>
      <c r="AP475" s="224"/>
      <c r="AQ475" s="224"/>
      <c r="AR475" s="224"/>
      <c r="AS475" s="224"/>
      <c r="AT475" s="224"/>
      <c r="AU475" s="224"/>
      <c r="AV475" s="224"/>
      <c r="AW475" s="224"/>
      <c r="AX475" s="224"/>
      <c r="AY475" s="224"/>
      <c r="AZ475" s="224"/>
      <c r="BA475" s="224"/>
      <c r="BB475" s="224"/>
      <c r="BC475" s="224"/>
      <c r="BD475" s="224"/>
      <c r="BE475" s="224"/>
      <c r="BF475" s="224"/>
      <c r="BG475" s="224"/>
      <c r="BH475" s="224"/>
      <c r="BI475" s="224"/>
      <c r="BJ475" s="224"/>
      <c r="BK475" s="224"/>
      <c r="BL475" s="224"/>
      <c r="BM475" s="224"/>
      <c r="BN475" s="224"/>
      <c r="BO475" s="224"/>
      <c r="BP475" s="224"/>
      <c r="BQ475" s="224"/>
      <c r="BR475" s="224"/>
      <c r="BS475" s="224"/>
    </row>
    <row r="476" spans="26:71" x14ac:dyDescent="0.2">
      <c r="Z476" s="224"/>
      <c r="AA476" s="224"/>
      <c r="AB476" s="224"/>
      <c r="AC476" s="224"/>
      <c r="AD476" s="224"/>
      <c r="AE476" s="224"/>
      <c r="AF476" s="224"/>
      <c r="AG476" s="224"/>
      <c r="AH476" s="224"/>
      <c r="AI476" s="224"/>
      <c r="AJ476" s="224"/>
      <c r="AK476" s="224"/>
      <c r="AL476" s="224"/>
      <c r="AM476" s="224"/>
      <c r="AN476" s="224"/>
      <c r="AO476" s="224"/>
      <c r="AP476" s="224"/>
      <c r="AQ476" s="224"/>
      <c r="AR476" s="224"/>
      <c r="AS476" s="224"/>
      <c r="AT476" s="224"/>
      <c r="AU476" s="224"/>
      <c r="AV476" s="224"/>
      <c r="AW476" s="224"/>
      <c r="AX476" s="224"/>
      <c r="AY476" s="224"/>
      <c r="AZ476" s="224"/>
      <c r="BA476" s="224"/>
      <c r="BB476" s="224"/>
      <c r="BC476" s="224"/>
      <c r="BD476" s="224"/>
      <c r="BE476" s="224"/>
      <c r="BF476" s="224"/>
      <c r="BG476" s="224"/>
      <c r="BH476" s="224"/>
      <c r="BI476" s="224"/>
      <c r="BJ476" s="224"/>
      <c r="BK476" s="224"/>
      <c r="BL476" s="224"/>
      <c r="BM476" s="224"/>
      <c r="BN476" s="224"/>
      <c r="BO476" s="224"/>
      <c r="BP476" s="224"/>
      <c r="BQ476" s="224"/>
      <c r="BR476" s="224"/>
      <c r="BS476" s="224"/>
    </row>
    <row r="477" spans="26:71" x14ac:dyDescent="0.2"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24"/>
      <c r="BJ477" s="224"/>
      <c r="BK477" s="224"/>
      <c r="BL477" s="224"/>
      <c r="BM477" s="224"/>
      <c r="BN477" s="224"/>
      <c r="BO477" s="224"/>
      <c r="BP477" s="224"/>
      <c r="BQ477" s="224"/>
      <c r="BR477" s="224"/>
      <c r="BS477" s="224"/>
    </row>
    <row r="478" spans="26:71" x14ac:dyDescent="0.2">
      <c r="Z478" s="224"/>
      <c r="AA478" s="224"/>
      <c r="AB478" s="224"/>
      <c r="AC478" s="224"/>
      <c r="AD478" s="224"/>
      <c r="AE478" s="224"/>
      <c r="AF478" s="224"/>
      <c r="AG478" s="224"/>
      <c r="AH478" s="224"/>
      <c r="AI478" s="224"/>
      <c r="AJ478" s="224"/>
      <c r="AK478" s="224"/>
      <c r="AL478" s="224"/>
      <c r="AM478" s="224"/>
      <c r="AN478" s="224"/>
      <c r="AO478" s="224"/>
      <c r="AP478" s="224"/>
      <c r="AQ478" s="224"/>
      <c r="AR478" s="224"/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24"/>
      <c r="BJ478" s="224"/>
      <c r="BK478" s="224"/>
      <c r="BL478" s="224"/>
      <c r="BM478" s="224"/>
      <c r="BN478" s="224"/>
      <c r="BO478" s="224"/>
      <c r="BP478" s="224"/>
      <c r="BQ478" s="224"/>
      <c r="BR478" s="224"/>
      <c r="BS478" s="224"/>
    </row>
    <row r="479" spans="26:71" x14ac:dyDescent="0.2">
      <c r="Z479" s="224"/>
      <c r="AA479" s="224"/>
      <c r="AB479" s="224"/>
      <c r="AC479" s="224"/>
      <c r="AD479" s="224"/>
      <c r="AE479" s="224"/>
      <c r="AF479" s="224"/>
      <c r="AG479" s="224"/>
      <c r="AH479" s="224"/>
      <c r="AI479" s="224"/>
      <c r="AJ479" s="224"/>
      <c r="AK479" s="224"/>
      <c r="AL479" s="224"/>
      <c r="AM479" s="224"/>
      <c r="AN479" s="224"/>
      <c r="AO479" s="224"/>
      <c r="AP479" s="224"/>
      <c r="AQ479" s="224"/>
      <c r="AR479" s="224"/>
      <c r="AS479" s="224"/>
      <c r="AT479" s="224"/>
      <c r="AU479" s="224"/>
      <c r="AV479" s="224"/>
      <c r="AW479" s="224"/>
      <c r="AX479" s="224"/>
      <c r="AY479" s="224"/>
      <c r="AZ479" s="224"/>
      <c r="BA479" s="224"/>
      <c r="BB479" s="224"/>
      <c r="BC479" s="224"/>
      <c r="BD479" s="224"/>
      <c r="BE479" s="224"/>
      <c r="BF479" s="224"/>
      <c r="BG479" s="224"/>
      <c r="BH479" s="224"/>
      <c r="BI479" s="224"/>
      <c r="BJ479" s="224"/>
      <c r="BK479" s="224"/>
      <c r="BL479" s="224"/>
      <c r="BM479" s="224"/>
      <c r="BN479" s="224"/>
      <c r="BO479" s="224"/>
      <c r="BP479" s="224"/>
      <c r="BQ479" s="224"/>
      <c r="BR479" s="224"/>
      <c r="BS479" s="224"/>
    </row>
    <row r="480" spans="26:71" x14ac:dyDescent="0.2">
      <c r="Z480" s="224"/>
      <c r="AA480" s="224"/>
      <c r="AB480" s="224"/>
      <c r="AC480" s="224"/>
      <c r="AD480" s="224"/>
      <c r="AE480" s="224"/>
      <c r="AF480" s="224"/>
      <c r="AG480" s="224"/>
      <c r="AH480" s="224"/>
      <c r="AI480" s="224"/>
      <c r="AJ480" s="224"/>
      <c r="AK480" s="224"/>
      <c r="AL480" s="224"/>
      <c r="AM480" s="224"/>
      <c r="AN480" s="224"/>
      <c r="AO480" s="224"/>
      <c r="AP480" s="224"/>
      <c r="AQ480" s="224"/>
      <c r="AR480" s="224"/>
      <c r="AS480" s="224"/>
      <c r="AT480" s="224"/>
      <c r="AU480" s="224"/>
      <c r="AV480" s="224"/>
      <c r="AW480" s="224"/>
      <c r="AX480" s="224"/>
      <c r="AY480" s="224"/>
      <c r="AZ480" s="224"/>
      <c r="BA480" s="224"/>
      <c r="BB480" s="224"/>
      <c r="BC480" s="224"/>
      <c r="BD480" s="224"/>
      <c r="BE480" s="224"/>
      <c r="BF480" s="224"/>
      <c r="BG480" s="224"/>
      <c r="BH480" s="224"/>
      <c r="BI480" s="224"/>
      <c r="BJ480" s="224"/>
      <c r="BK480" s="224"/>
      <c r="BL480" s="224"/>
      <c r="BM480" s="224"/>
      <c r="BN480" s="224"/>
      <c r="BO480" s="224"/>
      <c r="BP480" s="224"/>
      <c r="BQ480" s="224"/>
      <c r="BR480" s="224"/>
      <c r="BS480" s="224"/>
    </row>
    <row r="481" spans="26:71" x14ac:dyDescent="0.2">
      <c r="Z481" s="224"/>
      <c r="AA481" s="224"/>
      <c r="AB481" s="224"/>
      <c r="AC481" s="224"/>
      <c r="AD481" s="224"/>
      <c r="AE481" s="224"/>
      <c r="AF481" s="224"/>
      <c r="AG481" s="224"/>
      <c r="AH481" s="224"/>
      <c r="AI481" s="224"/>
      <c r="AJ481" s="224"/>
      <c r="AK481" s="224"/>
      <c r="AL481" s="224"/>
      <c r="AM481" s="224"/>
      <c r="AN481" s="224"/>
      <c r="AO481" s="224"/>
      <c r="AP481" s="224"/>
      <c r="AQ481" s="224"/>
      <c r="AR481" s="224"/>
      <c r="AS481" s="224"/>
      <c r="AT481" s="224"/>
      <c r="AU481" s="224"/>
      <c r="AV481" s="224"/>
      <c r="AW481" s="224"/>
      <c r="AX481" s="224"/>
      <c r="AY481" s="224"/>
      <c r="AZ481" s="224"/>
      <c r="BA481" s="224"/>
      <c r="BB481" s="224"/>
      <c r="BC481" s="224"/>
      <c r="BD481" s="224"/>
      <c r="BE481" s="224"/>
      <c r="BF481" s="224"/>
      <c r="BG481" s="224"/>
      <c r="BH481" s="224"/>
      <c r="BI481" s="224"/>
      <c r="BJ481" s="224"/>
      <c r="BK481" s="224"/>
      <c r="BL481" s="224"/>
      <c r="BM481" s="224"/>
      <c r="BN481" s="224"/>
      <c r="BO481" s="224"/>
      <c r="BP481" s="224"/>
      <c r="BQ481" s="224"/>
      <c r="BR481" s="224"/>
      <c r="BS481" s="224"/>
    </row>
    <row r="482" spans="26:71" x14ac:dyDescent="0.2">
      <c r="Z482" s="224"/>
      <c r="AA482" s="224"/>
      <c r="AB482" s="224"/>
      <c r="AC482" s="224"/>
      <c r="AD482" s="224"/>
      <c r="AE482" s="224"/>
      <c r="AF482" s="224"/>
      <c r="AG482" s="224"/>
      <c r="AH482" s="224"/>
      <c r="AI482" s="224"/>
      <c r="AJ482" s="224"/>
      <c r="AK482" s="224"/>
      <c r="AL482" s="224"/>
      <c r="AM482" s="224"/>
      <c r="AN482" s="224"/>
      <c r="AO482" s="224"/>
      <c r="AP482" s="224"/>
      <c r="AQ482" s="224"/>
      <c r="AR482" s="224"/>
      <c r="AS482" s="224"/>
      <c r="AT482" s="224"/>
      <c r="AU482" s="224"/>
      <c r="AV482" s="224"/>
      <c r="AW482" s="224"/>
      <c r="AX482" s="224"/>
      <c r="AY482" s="224"/>
      <c r="AZ482" s="224"/>
      <c r="BA482" s="224"/>
      <c r="BB482" s="224"/>
      <c r="BC482" s="224"/>
      <c r="BD482" s="224"/>
      <c r="BE482" s="224"/>
      <c r="BF482" s="224"/>
      <c r="BG482" s="224"/>
      <c r="BH482" s="224"/>
      <c r="BI482" s="224"/>
      <c r="BJ482" s="224"/>
      <c r="BK482" s="224"/>
      <c r="BL482" s="224"/>
      <c r="BM482" s="224"/>
      <c r="BN482" s="224"/>
      <c r="BO482" s="224"/>
      <c r="BP482" s="224"/>
      <c r="BQ482" s="224"/>
      <c r="BR482" s="224"/>
      <c r="BS482" s="224"/>
    </row>
    <row r="483" spans="26:71" x14ac:dyDescent="0.2">
      <c r="Z483" s="224"/>
      <c r="AA483" s="224"/>
      <c r="AB483" s="224"/>
      <c r="AC483" s="224"/>
      <c r="AD483" s="224"/>
      <c r="AE483" s="224"/>
      <c r="AF483" s="224"/>
      <c r="AG483" s="224"/>
      <c r="AH483" s="224"/>
      <c r="AI483" s="224"/>
      <c r="AJ483" s="224"/>
      <c r="AK483" s="224"/>
      <c r="AL483" s="224"/>
      <c r="AM483" s="224"/>
      <c r="AN483" s="224"/>
      <c r="AO483" s="224"/>
      <c r="AP483" s="224"/>
      <c r="AQ483" s="224"/>
      <c r="AR483" s="224"/>
      <c r="AS483" s="224"/>
      <c r="AT483" s="224"/>
      <c r="AU483" s="224"/>
      <c r="AV483" s="224"/>
      <c r="AW483" s="224"/>
      <c r="AX483" s="224"/>
      <c r="AY483" s="224"/>
      <c r="AZ483" s="224"/>
      <c r="BA483" s="224"/>
      <c r="BB483" s="224"/>
      <c r="BC483" s="224"/>
      <c r="BD483" s="224"/>
      <c r="BE483" s="224"/>
      <c r="BF483" s="224"/>
      <c r="BG483" s="224"/>
      <c r="BH483" s="224"/>
      <c r="BI483" s="224"/>
      <c r="BJ483" s="224"/>
      <c r="BK483" s="224"/>
      <c r="BL483" s="224"/>
      <c r="BM483" s="224"/>
      <c r="BN483" s="224"/>
      <c r="BO483" s="224"/>
      <c r="BP483" s="224"/>
      <c r="BQ483" s="224"/>
      <c r="BR483" s="224"/>
      <c r="BS483" s="224"/>
    </row>
    <row r="484" spans="26:71" x14ac:dyDescent="0.2">
      <c r="Z484" s="224"/>
      <c r="AA484" s="224"/>
      <c r="AB484" s="224"/>
      <c r="AC484" s="224"/>
      <c r="AD484" s="224"/>
      <c r="AE484" s="224"/>
      <c r="AF484" s="224"/>
      <c r="AG484" s="224"/>
      <c r="AH484" s="224"/>
      <c r="AI484" s="224"/>
      <c r="AJ484" s="224"/>
      <c r="AK484" s="224"/>
      <c r="AL484" s="224"/>
      <c r="AM484" s="224"/>
      <c r="AN484" s="224"/>
      <c r="AO484" s="224"/>
      <c r="AP484" s="224"/>
      <c r="AQ484" s="224"/>
      <c r="AR484" s="224"/>
      <c r="AS484" s="224"/>
      <c r="AT484" s="224"/>
      <c r="AU484" s="224"/>
      <c r="AV484" s="224"/>
      <c r="AW484" s="224"/>
      <c r="AX484" s="224"/>
      <c r="AY484" s="224"/>
      <c r="AZ484" s="224"/>
      <c r="BA484" s="224"/>
      <c r="BB484" s="224"/>
      <c r="BC484" s="224"/>
      <c r="BD484" s="224"/>
      <c r="BE484" s="224"/>
      <c r="BF484" s="224"/>
      <c r="BG484" s="224"/>
      <c r="BH484" s="224"/>
      <c r="BI484" s="224"/>
      <c r="BJ484" s="224"/>
      <c r="BK484" s="224"/>
      <c r="BL484" s="224"/>
      <c r="BM484" s="224"/>
      <c r="BN484" s="224"/>
      <c r="BO484" s="224"/>
      <c r="BP484" s="224"/>
      <c r="BQ484" s="224"/>
      <c r="BR484" s="224"/>
      <c r="BS484" s="224"/>
    </row>
    <row r="485" spans="26:71" x14ac:dyDescent="0.2">
      <c r="Z485" s="224"/>
      <c r="AA485" s="224"/>
      <c r="AB485" s="224"/>
      <c r="AC485" s="224"/>
      <c r="AD485" s="224"/>
      <c r="AE485" s="224"/>
      <c r="AF485" s="224"/>
      <c r="AG485" s="224"/>
      <c r="AH485" s="224"/>
      <c r="AI485" s="224"/>
      <c r="AJ485" s="224"/>
      <c r="AK485" s="224"/>
      <c r="AL485" s="224"/>
      <c r="AM485" s="224"/>
      <c r="AN485" s="224"/>
      <c r="AO485" s="224"/>
      <c r="AP485" s="224"/>
      <c r="AQ485" s="224"/>
      <c r="AR485" s="224"/>
      <c r="AS485" s="224"/>
      <c r="AT485" s="224"/>
      <c r="AU485" s="224"/>
      <c r="AV485" s="224"/>
      <c r="AW485" s="224"/>
      <c r="AX485" s="224"/>
      <c r="AY485" s="224"/>
      <c r="AZ485" s="224"/>
      <c r="BA485" s="224"/>
      <c r="BB485" s="224"/>
      <c r="BC485" s="224"/>
      <c r="BD485" s="224"/>
      <c r="BE485" s="224"/>
      <c r="BF485" s="224"/>
      <c r="BG485" s="224"/>
      <c r="BH485" s="224"/>
      <c r="BI485" s="224"/>
      <c r="BJ485" s="224"/>
      <c r="BK485" s="224"/>
      <c r="BL485" s="224"/>
      <c r="BM485" s="224"/>
      <c r="BN485" s="224"/>
      <c r="BO485" s="224"/>
      <c r="BP485" s="224"/>
      <c r="BQ485" s="224"/>
      <c r="BR485" s="224"/>
      <c r="BS485" s="224"/>
    </row>
    <row r="486" spans="26:71" x14ac:dyDescent="0.2">
      <c r="Z486" s="224"/>
      <c r="AA486" s="224"/>
      <c r="AB486" s="224"/>
      <c r="AC486" s="224"/>
      <c r="AD486" s="224"/>
      <c r="AE486" s="224"/>
      <c r="AF486" s="224"/>
      <c r="AG486" s="224"/>
      <c r="AH486" s="224"/>
      <c r="AI486" s="224"/>
      <c r="AJ486" s="224"/>
      <c r="AK486" s="224"/>
      <c r="AL486" s="224"/>
      <c r="AM486" s="224"/>
      <c r="AN486" s="224"/>
      <c r="AO486" s="224"/>
      <c r="AP486" s="224"/>
      <c r="AQ486" s="224"/>
      <c r="AR486" s="224"/>
      <c r="AS486" s="224"/>
      <c r="AT486" s="224"/>
      <c r="AU486" s="224"/>
      <c r="AV486" s="224"/>
      <c r="AW486" s="224"/>
      <c r="AX486" s="224"/>
      <c r="AY486" s="224"/>
      <c r="AZ486" s="224"/>
      <c r="BA486" s="224"/>
      <c r="BB486" s="224"/>
      <c r="BC486" s="224"/>
      <c r="BD486" s="224"/>
      <c r="BE486" s="224"/>
      <c r="BF486" s="224"/>
      <c r="BG486" s="224"/>
      <c r="BH486" s="224"/>
      <c r="BI486" s="224"/>
      <c r="BJ486" s="224"/>
      <c r="BK486" s="224"/>
      <c r="BL486" s="224"/>
      <c r="BM486" s="224"/>
      <c r="BN486" s="224"/>
      <c r="BO486" s="224"/>
      <c r="BP486" s="224"/>
      <c r="BQ486" s="224"/>
      <c r="BR486" s="224"/>
      <c r="BS486" s="224"/>
    </row>
    <row r="487" spans="26:71" x14ac:dyDescent="0.2">
      <c r="Z487" s="224"/>
      <c r="AA487" s="224"/>
      <c r="AB487" s="224"/>
      <c r="AC487" s="224"/>
      <c r="AD487" s="224"/>
      <c r="AE487" s="224"/>
      <c r="AF487" s="224"/>
      <c r="AG487" s="224"/>
      <c r="AH487" s="224"/>
      <c r="AI487" s="224"/>
      <c r="AJ487" s="224"/>
      <c r="AK487" s="224"/>
      <c r="AL487" s="224"/>
      <c r="AM487" s="224"/>
      <c r="AN487" s="224"/>
      <c r="AO487" s="224"/>
      <c r="AP487" s="224"/>
      <c r="AQ487" s="224"/>
      <c r="AR487" s="224"/>
      <c r="AS487" s="224"/>
      <c r="AT487" s="224"/>
      <c r="AU487" s="224"/>
      <c r="AV487" s="224"/>
      <c r="AW487" s="224"/>
      <c r="AX487" s="224"/>
      <c r="AY487" s="224"/>
      <c r="AZ487" s="224"/>
      <c r="BA487" s="224"/>
      <c r="BB487" s="224"/>
      <c r="BC487" s="224"/>
      <c r="BD487" s="224"/>
      <c r="BE487" s="224"/>
      <c r="BF487" s="224"/>
      <c r="BG487" s="224"/>
      <c r="BH487" s="224"/>
      <c r="BI487" s="224"/>
      <c r="BJ487" s="224"/>
      <c r="BK487" s="224"/>
      <c r="BL487" s="224"/>
      <c r="BM487" s="224"/>
      <c r="BN487" s="224"/>
      <c r="BO487" s="224"/>
      <c r="BP487" s="224"/>
      <c r="BQ487" s="224"/>
      <c r="BR487" s="224"/>
      <c r="BS487" s="224"/>
    </row>
    <row r="488" spans="26:71" x14ac:dyDescent="0.2">
      <c r="Z488" s="224"/>
      <c r="AA488" s="224"/>
      <c r="AB488" s="224"/>
      <c r="AC488" s="224"/>
      <c r="AD488" s="224"/>
      <c r="AE488" s="224"/>
      <c r="AF488" s="224"/>
      <c r="AG488" s="224"/>
      <c r="AH488" s="224"/>
      <c r="AI488" s="224"/>
      <c r="AJ488" s="224"/>
      <c r="AK488" s="224"/>
      <c r="AL488" s="224"/>
      <c r="AM488" s="224"/>
      <c r="AN488" s="224"/>
      <c r="AO488" s="224"/>
      <c r="AP488" s="224"/>
      <c r="AQ488" s="224"/>
      <c r="AR488" s="224"/>
      <c r="AS488" s="224"/>
      <c r="AT488" s="224"/>
      <c r="AU488" s="224"/>
      <c r="AV488" s="224"/>
      <c r="AW488" s="224"/>
      <c r="AX488" s="224"/>
      <c r="AY488" s="224"/>
      <c r="AZ488" s="224"/>
      <c r="BA488" s="224"/>
      <c r="BB488" s="224"/>
      <c r="BC488" s="224"/>
      <c r="BD488" s="224"/>
      <c r="BE488" s="224"/>
      <c r="BF488" s="224"/>
      <c r="BG488" s="224"/>
      <c r="BH488" s="224"/>
      <c r="BI488" s="224"/>
      <c r="BJ488" s="224"/>
      <c r="BK488" s="224"/>
      <c r="BL488" s="224"/>
      <c r="BM488" s="224"/>
      <c r="BN488" s="224"/>
      <c r="BO488" s="224"/>
      <c r="BP488" s="224"/>
      <c r="BQ488" s="224"/>
      <c r="BR488" s="224"/>
      <c r="BS488" s="224"/>
    </row>
    <row r="489" spans="26:71" x14ac:dyDescent="0.2">
      <c r="Z489" s="224"/>
      <c r="AA489" s="224"/>
      <c r="AB489" s="224"/>
      <c r="AC489" s="224"/>
      <c r="AD489" s="224"/>
      <c r="AE489" s="224"/>
      <c r="AF489" s="224"/>
      <c r="AG489" s="224"/>
      <c r="AH489" s="224"/>
      <c r="AI489" s="224"/>
      <c r="AJ489" s="224"/>
      <c r="AK489" s="224"/>
      <c r="AL489" s="224"/>
      <c r="AM489" s="224"/>
      <c r="AN489" s="224"/>
      <c r="AO489" s="224"/>
      <c r="AP489" s="224"/>
      <c r="AQ489" s="224"/>
      <c r="AR489" s="224"/>
      <c r="AS489" s="224"/>
      <c r="AT489" s="224"/>
      <c r="AU489" s="224"/>
      <c r="AV489" s="224"/>
      <c r="AW489" s="224"/>
      <c r="AX489" s="224"/>
      <c r="AY489" s="224"/>
      <c r="AZ489" s="224"/>
      <c r="BA489" s="224"/>
      <c r="BB489" s="224"/>
      <c r="BC489" s="224"/>
      <c r="BD489" s="224"/>
      <c r="BE489" s="224"/>
      <c r="BF489" s="224"/>
      <c r="BG489" s="224"/>
      <c r="BH489" s="224"/>
      <c r="BI489" s="224"/>
      <c r="BJ489" s="224"/>
      <c r="BK489" s="224"/>
      <c r="BL489" s="224"/>
      <c r="BM489" s="224"/>
      <c r="BN489" s="224"/>
      <c r="BO489" s="224"/>
      <c r="BP489" s="224"/>
      <c r="BQ489" s="224"/>
      <c r="BR489" s="224"/>
      <c r="BS489" s="224"/>
    </row>
    <row r="490" spans="26:71" x14ac:dyDescent="0.2">
      <c r="Z490" s="224"/>
      <c r="AA490" s="224"/>
      <c r="AB490" s="224"/>
      <c r="AC490" s="224"/>
      <c r="AD490" s="224"/>
      <c r="AE490" s="224"/>
      <c r="AF490" s="224"/>
      <c r="AG490" s="224"/>
      <c r="AH490" s="224"/>
      <c r="AI490" s="224"/>
      <c r="AJ490" s="224"/>
      <c r="AK490" s="224"/>
      <c r="AL490" s="224"/>
      <c r="AM490" s="224"/>
      <c r="AN490" s="224"/>
      <c r="AO490" s="224"/>
      <c r="AP490" s="224"/>
      <c r="AQ490" s="224"/>
      <c r="AR490" s="224"/>
      <c r="AS490" s="224"/>
      <c r="AT490" s="224"/>
      <c r="AU490" s="224"/>
      <c r="AV490" s="224"/>
      <c r="AW490" s="224"/>
      <c r="AX490" s="224"/>
      <c r="AY490" s="224"/>
      <c r="AZ490" s="224"/>
      <c r="BA490" s="224"/>
      <c r="BB490" s="224"/>
      <c r="BC490" s="224"/>
      <c r="BD490" s="224"/>
      <c r="BE490" s="224"/>
      <c r="BF490" s="224"/>
      <c r="BG490" s="224"/>
      <c r="BH490" s="224"/>
      <c r="BI490" s="224"/>
      <c r="BJ490" s="224"/>
      <c r="BK490" s="224"/>
      <c r="BL490" s="224"/>
      <c r="BM490" s="224"/>
      <c r="BN490" s="224"/>
      <c r="BO490" s="224"/>
      <c r="BP490" s="224"/>
      <c r="BQ490" s="224"/>
      <c r="BR490" s="224"/>
      <c r="BS490" s="224"/>
    </row>
    <row r="491" spans="26:71" x14ac:dyDescent="0.2">
      <c r="Z491" s="224"/>
      <c r="AA491" s="224"/>
      <c r="AB491" s="224"/>
      <c r="AC491" s="224"/>
      <c r="AD491" s="224"/>
      <c r="AE491" s="224"/>
      <c r="AF491" s="224"/>
      <c r="AG491" s="224"/>
      <c r="AH491" s="224"/>
      <c r="AI491" s="224"/>
      <c r="AJ491" s="224"/>
      <c r="AK491" s="224"/>
      <c r="AL491" s="224"/>
      <c r="AM491" s="224"/>
      <c r="AN491" s="224"/>
      <c r="AO491" s="224"/>
      <c r="AP491" s="224"/>
      <c r="AQ491" s="224"/>
      <c r="AR491" s="224"/>
      <c r="AS491" s="224"/>
      <c r="AT491" s="224"/>
      <c r="AU491" s="224"/>
      <c r="AV491" s="224"/>
      <c r="AW491" s="224"/>
      <c r="AX491" s="224"/>
      <c r="AY491" s="224"/>
      <c r="AZ491" s="224"/>
      <c r="BA491" s="224"/>
      <c r="BB491" s="224"/>
      <c r="BC491" s="224"/>
      <c r="BD491" s="224"/>
      <c r="BE491" s="224"/>
      <c r="BF491" s="224"/>
      <c r="BG491" s="224"/>
      <c r="BH491" s="224"/>
      <c r="BI491" s="224"/>
      <c r="BJ491" s="224"/>
      <c r="BK491" s="224"/>
      <c r="BL491" s="224"/>
      <c r="BM491" s="224"/>
      <c r="BN491" s="224"/>
      <c r="BO491" s="224"/>
      <c r="BP491" s="224"/>
      <c r="BQ491" s="224"/>
      <c r="BR491" s="224"/>
      <c r="BS491" s="224"/>
    </row>
    <row r="492" spans="26:71" x14ac:dyDescent="0.2">
      <c r="Z492" s="224"/>
      <c r="AA492" s="224"/>
      <c r="AB492" s="224"/>
      <c r="AC492" s="224"/>
      <c r="AD492" s="224"/>
      <c r="AE492" s="224"/>
      <c r="AF492" s="224"/>
      <c r="AG492" s="224"/>
      <c r="AH492" s="224"/>
      <c r="AI492" s="224"/>
      <c r="AJ492" s="224"/>
      <c r="AK492" s="224"/>
      <c r="AL492" s="224"/>
      <c r="AM492" s="224"/>
      <c r="AN492" s="224"/>
      <c r="AO492" s="224"/>
      <c r="AP492" s="224"/>
      <c r="AQ492" s="224"/>
      <c r="AR492" s="224"/>
      <c r="AS492" s="224"/>
      <c r="AT492" s="224"/>
      <c r="AU492" s="224"/>
      <c r="AV492" s="224"/>
      <c r="AW492" s="224"/>
      <c r="AX492" s="224"/>
      <c r="AY492" s="224"/>
      <c r="AZ492" s="224"/>
      <c r="BA492" s="224"/>
      <c r="BB492" s="224"/>
      <c r="BC492" s="224"/>
      <c r="BD492" s="224"/>
      <c r="BE492" s="224"/>
      <c r="BF492" s="224"/>
      <c r="BG492" s="224"/>
      <c r="BH492" s="224"/>
      <c r="BI492" s="224"/>
      <c r="BJ492" s="224"/>
      <c r="BK492" s="224"/>
      <c r="BL492" s="224"/>
      <c r="BM492" s="224"/>
      <c r="BN492" s="224"/>
      <c r="BO492" s="224"/>
      <c r="BP492" s="224"/>
      <c r="BQ492" s="224"/>
      <c r="BR492" s="224"/>
      <c r="BS492" s="224"/>
    </row>
    <row r="493" spans="26:71" x14ac:dyDescent="0.2">
      <c r="Z493" s="224"/>
      <c r="AA493" s="224"/>
      <c r="AB493" s="224"/>
      <c r="AC493" s="224"/>
      <c r="AD493" s="224"/>
      <c r="AE493" s="224"/>
      <c r="AF493" s="224"/>
      <c r="AG493" s="224"/>
      <c r="AH493" s="224"/>
      <c r="AI493" s="224"/>
      <c r="AJ493" s="224"/>
      <c r="AK493" s="224"/>
      <c r="AL493" s="224"/>
      <c r="AM493" s="224"/>
      <c r="AN493" s="224"/>
      <c r="AO493" s="224"/>
      <c r="AP493" s="224"/>
      <c r="AQ493" s="224"/>
      <c r="AR493" s="224"/>
      <c r="AS493" s="224"/>
      <c r="AT493" s="224"/>
      <c r="AU493" s="224"/>
      <c r="AV493" s="224"/>
      <c r="AW493" s="224"/>
      <c r="AX493" s="224"/>
      <c r="AY493" s="224"/>
      <c r="AZ493" s="224"/>
      <c r="BA493" s="224"/>
      <c r="BB493" s="224"/>
      <c r="BC493" s="224"/>
      <c r="BD493" s="224"/>
      <c r="BE493" s="224"/>
      <c r="BF493" s="224"/>
      <c r="BG493" s="224"/>
      <c r="BH493" s="224"/>
      <c r="BI493" s="224"/>
      <c r="BJ493" s="224"/>
      <c r="BK493" s="224"/>
      <c r="BL493" s="224"/>
      <c r="BM493" s="224"/>
      <c r="BN493" s="224"/>
      <c r="BO493" s="224"/>
      <c r="BP493" s="224"/>
      <c r="BQ493" s="224"/>
      <c r="BR493" s="224"/>
      <c r="BS493" s="224"/>
    </row>
    <row r="494" spans="26:71" x14ac:dyDescent="0.2">
      <c r="Z494" s="224"/>
      <c r="AA494" s="224"/>
      <c r="AB494" s="224"/>
      <c r="AC494" s="224"/>
      <c r="AD494" s="224"/>
      <c r="AE494" s="224"/>
      <c r="AF494" s="224"/>
      <c r="AG494" s="224"/>
      <c r="AH494" s="224"/>
      <c r="AI494" s="224"/>
      <c r="AJ494" s="224"/>
      <c r="AK494" s="224"/>
      <c r="AL494" s="224"/>
      <c r="AM494" s="224"/>
      <c r="AN494" s="224"/>
      <c r="AO494" s="224"/>
      <c r="AP494" s="224"/>
      <c r="AQ494" s="224"/>
      <c r="AR494" s="224"/>
      <c r="AS494" s="224"/>
      <c r="AT494" s="224"/>
      <c r="AU494" s="224"/>
      <c r="AV494" s="224"/>
      <c r="AW494" s="224"/>
      <c r="AX494" s="224"/>
      <c r="AY494" s="224"/>
      <c r="AZ494" s="224"/>
      <c r="BA494" s="224"/>
      <c r="BB494" s="224"/>
      <c r="BC494" s="224"/>
      <c r="BD494" s="224"/>
      <c r="BE494" s="224"/>
      <c r="BF494" s="224"/>
      <c r="BG494" s="224"/>
      <c r="BH494" s="224"/>
      <c r="BI494" s="224"/>
      <c r="BJ494" s="224"/>
      <c r="BK494" s="224"/>
      <c r="BL494" s="224"/>
      <c r="BM494" s="224"/>
      <c r="BN494" s="224"/>
      <c r="BO494" s="224"/>
      <c r="BP494" s="224"/>
      <c r="BQ494" s="224"/>
      <c r="BR494" s="224"/>
      <c r="BS494" s="224"/>
    </row>
    <row r="495" spans="26:71" x14ac:dyDescent="0.2">
      <c r="Z495" s="224"/>
      <c r="AA495" s="224"/>
      <c r="AB495" s="224"/>
      <c r="AC495" s="224"/>
      <c r="AD495" s="224"/>
      <c r="AE495" s="224"/>
      <c r="AF495" s="224"/>
      <c r="AG495" s="224"/>
      <c r="AH495" s="224"/>
      <c r="AI495" s="224"/>
      <c r="AJ495" s="224"/>
      <c r="AK495" s="224"/>
      <c r="AL495" s="224"/>
      <c r="AM495" s="224"/>
      <c r="AN495" s="224"/>
      <c r="AO495" s="224"/>
      <c r="AP495" s="224"/>
      <c r="AQ495" s="224"/>
      <c r="AR495" s="224"/>
      <c r="AS495" s="224"/>
      <c r="AT495" s="224"/>
      <c r="AU495" s="224"/>
      <c r="AV495" s="224"/>
      <c r="AW495" s="224"/>
      <c r="AX495" s="224"/>
      <c r="AY495" s="224"/>
      <c r="AZ495" s="224"/>
      <c r="BA495" s="224"/>
      <c r="BB495" s="224"/>
      <c r="BC495" s="224"/>
      <c r="BD495" s="224"/>
      <c r="BE495" s="224"/>
      <c r="BF495" s="224"/>
      <c r="BG495" s="224"/>
      <c r="BH495" s="224"/>
      <c r="BI495" s="224"/>
      <c r="BJ495" s="224"/>
      <c r="BK495" s="224"/>
      <c r="BL495" s="224"/>
      <c r="BM495" s="224"/>
      <c r="BN495" s="224"/>
      <c r="BO495" s="224"/>
      <c r="BP495" s="224"/>
      <c r="BQ495" s="224"/>
      <c r="BR495" s="224"/>
      <c r="BS495" s="224"/>
    </row>
    <row r="496" spans="26:71" x14ac:dyDescent="0.2">
      <c r="Z496" s="224"/>
      <c r="AA496" s="224"/>
      <c r="AB496" s="224"/>
      <c r="AC496" s="224"/>
      <c r="AD496" s="224"/>
      <c r="AE496" s="224"/>
      <c r="AF496" s="224"/>
      <c r="AG496" s="224"/>
      <c r="AH496" s="224"/>
      <c r="AI496" s="224"/>
      <c r="AJ496" s="224"/>
      <c r="AK496" s="224"/>
      <c r="AL496" s="224"/>
      <c r="AM496" s="224"/>
      <c r="AN496" s="224"/>
      <c r="AO496" s="224"/>
      <c r="AP496" s="224"/>
      <c r="AQ496" s="224"/>
      <c r="AR496" s="224"/>
      <c r="AS496" s="224"/>
      <c r="AT496" s="224"/>
      <c r="AU496" s="224"/>
      <c r="AV496" s="224"/>
      <c r="AW496" s="224"/>
      <c r="AX496" s="224"/>
      <c r="AY496" s="224"/>
      <c r="AZ496" s="224"/>
      <c r="BA496" s="224"/>
      <c r="BB496" s="224"/>
      <c r="BC496" s="224"/>
      <c r="BD496" s="224"/>
      <c r="BE496" s="224"/>
      <c r="BF496" s="224"/>
      <c r="BG496" s="224"/>
      <c r="BH496" s="224"/>
      <c r="BI496" s="224"/>
      <c r="BJ496" s="224"/>
      <c r="BK496" s="224"/>
      <c r="BL496" s="224"/>
      <c r="BM496" s="224"/>
      <c r="BN496" s="224"/>
      <c r="BO496" s="224"/>
      <c r="BP496" s="224"/>
      <c r="BQ496" s="224"/>
      <c r="BR496" s="224"/>
      <c r="BS496" s="224"/>
    </row>
    <row r="497" spans="26:71" x14ac:dyDescent="0.2">
      <c r="Z497" s="224"/>
      <c r="AA497" s="224"/>
      <c r="AB497" s="224"/>
      <c r="AC497" s="224"/>
      <c r="AD497" s="224"/>
      <c r="AE497" s="224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24"/>
      <c r="AP497" s="224"/>
      <c r="AQ497" s="224"/>
      <c r="AR497" s="224"/>
      <c r="AS497" s="224"/>
      <c r="AT497" s="224"/>
      <c r="AU497" s="224"/>
      <c r="AV497" s="224"/>
      <c r="AW497" s="224"/>
      <c r="AX497" s="224"/>
      <c r="AY497" s="224"/>
      <c r="AZ497" s="224"/>
      <c r="BA497" s="224"/>
      <c r="BB497" s="224"/>
      <c r="BC497" s="224"/>
      <c r="BD497" s="224"/>
      <c r="BE497" s="224"/>
      <c r="BF497" s="224"/>
      <c r="BG497" s="224"/>
      <c r="BH497" s="224"/>
      <c r="BI497" s="224"/>
      <c r="BJ497" s="224"/>
      <c r="BK497" s="224"/>
      <c r="BL497" s="224"/>
      <c r="BM497" s="224"/>
      <c r="BN497" s="224"/>
      <c r="BO497" s="224"/>
      <c r="BP497" s="224"/>
      <c r="BQ497" s="224"/>
      <c r="BR497" s="224"/>
      <c r="BS497" s="224"/>
    </row>
    <row r="498" spans="26:71" x14ac:dyDescent="0.2">
      <c r="Z498" s="224"/>
      <c r="AA498" s="224"/>
      <c r="AB498" s="224"/>
      <c r="AC498" s="224"/>
      <c r="AD498" s="224"/>
      <c r="AE498" s="224"/>
      <c r="AF498" s="224"/>
      <c r="AG498" s="224"/>
      <c r="AH498" s="224"/>
      <c r="AI498" s="224"/>
      <c r="AJ498" s="224"/>
      <c r="AK498" s="224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24"/>
      <c r="AW498" s="224"/>
      <c r="AX498" s="224"/>
      <c r="AY498" s="224"/>
      <c r="AZ498" s="224"/>
      <c r="BA498" s="224"/>
      <c r="BB498" s="224"/>
      <c r="BC498" s="224"/>
      <c r="BD498" s="224"/>
      <c r="BE498" s="224"/>
      <c r="BF498" s="224"/>
      <c r="BG498" s="224"/>
      <c r="BH498" s="224"/>
      <c r="BI498" s="224"/>
      <c r="BJ498" s="224"/>
      <c r="BK498" s="224"/>
      <c r="BL498" s="224"/>
      <c r="BM498" s="224"/>
      <c r="BN498" s="224"/>
      <c r="BO498" s="224"/>
      <c r="BP498" s="224"/>
      <c r="BQ498" s="224"/>
      <c r="BR498" s="224"/>
      <c r="BS498" s="224"/>
    </row>
    <row r="499" spans="26:71" x14ac:dyDescent="0.2">
      <c r="Z499" s="224"/>
      <c r="AA499" s="224"/>
      <c r="AB499" s="224"/>
      <c r="AC499" s="224"/>
      <c r="AD499" s="224"/>
      <c r="AE499" s="224"/>
      <c r="AF499" s="224"/>
      <c r="AG499" s="224"/>
      <c r="AH499" s="224"/>
      <c r="AI499" s="224"/>
      <c r="AJ499" s="224"/>
      <c r="AK499" s="224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24"/>
      <c r="AW499" s="224"/>
      <c r="AX499" s="224"/>
      <c r="AY499" s="224"/>
      <c r="AZ499" s="224"/>
      <c r="BA499" s="224"/>
      <c r="BB499" s="224"/>
      <c r="BC499" s="224"/>
      <c r="BD499" s="224"/>
      <c r="BE499" s="224"/>
      <c r="BF499" s="224"/>
      <c r="BG499" s="224"/>
      <c r="BH499" s="224"/>
      <c r="BI499" s="224"/>
      <c r="BJ499" s="224"/>
      <c r="BK499" s="224"/>
      <c r="BL499" s="224"/>
      <c r="BM499" s="224"/>
      <c r="BN499" s="224"/>
      <c r="BO499" s="224"/>
      <c r="BP499" s="224"/>
      <c r="BQ499" s="224"/>
      <c r="BR499" s="224"/>
      <c r="BS499" s="224"/>
    </row>
    <row r="500" spans="26:71" x14ac:dyDescent="0.2">
      <c r="Z500" s="224"/>
      <c r="AA500" s="224"/>
      <c r="AB500" s="224"/>
      <c r="AC500" s="224"/>
      <c r="AD500" s="224"/>
      <c r="AE500" s="224"/>
      <c r="AF500" s="224"/>
      <c r="AG500" s="224"/>
      <c r="AH500" s="224"/>
      <c r="AI500" s="224"/>
      <c r="AJ500" s="224"/>
      <c r="AK500" s="224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24"/>
      <c r="AW500" s="224"/>
      <c r="AX500" s="224"/>
      <c r="AY500" s="224"/>
      <c r="AZ500" s="224"/>
      <c r="BA500" s="224"/>
      <c r="BB500" s="224"/>
      <c r="BC500" s="224"/>
      <c r="BD500" s="224"/>
      <c r="BE500" s="224"/>
      <c r="BF500" s="224"/>
      <c r="BG500" s="224"/>
      <c r="BH500" s="224"/>
      <c r="BI500" s="224"/>
      <c r="BJ500" s="224"/>
      <c r="BK500" s="224"/>
      <c r="BL500" s="224"/>
      <c r="BM500" s="224"/>
      <c r="BN500" s="224"/>
      <c r="BO500" s="224"/>
      <c r="BP500" s="224"/>
      <c r="BQ500" s="224"/>
      <c r="BR500" s="224"/>
      <c r="BS500" s="224"/>
    </row>
    <row r="501" spans="26:71" x14ac:dyDescent="0.2">
      <c r="Z501" s="224"/>
      <c r="AA501" s="224"/>
      <c r="AB501" s="224"/>
      <c r="AC501" s="224"/>
      <c r="AD501" s="224"/>
      <c r="AE501" s="224"/>
      <c r="AF501" s="224"/>
      <c r="AG501" s="224"/>
      <c r="AH501" s="224"/>
      <c r="AI501" s="224"/>
      <c r="AJ501" s="224"/>
      <c r="AK501" s="224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24"/>
      <c r="AW501" s="224"/>
      <c r="AX501" s="224"/>
      <c r="AY501" s="224"/>
      <c r="AZ501" s="224"/>
      <c r="BA501" s="224"/>
      <c r="BB501" s="224"/>
      <c r="BC501" s="224"/>
      <c r="BD501" s="224"/>
      <c r="BE501" s="224"/>
      <c r="BF501" s="224"/>
      <c r="BG501" s="224"/>
      <c r="BH501" s="224"/>
      <c r="BI501" s="224"/>
      <c r="BJ501" s="224"/>
      <c r="BK501" s="224"/>
      <c r="BL501" s="224"/>
      <c r="BM501" s="224"/>
      <c r="BN501" s="224"/>
      <c r="BO501" s="224"/>
      <c r="BP501" s="224"/>
      <c r="BQ501" s="224"/>
      <c r="BR501" s="224"/>
      <c r="BS501" s="224"/>
    </row>
    <row r="502" spans="26:71" x14ac:dyDescent="0.2">
      <c r="Z502" s="224"/>
      <c r="AA502" s="224"/>
      <c r="AB502" s="224"/>
      <c r="AC502" s="224"/>
      <c r="AD502" s="224"/>
      <c r="AE502" s="224"/>
      <c r="AF502" s="224"/>
      <c r="AG502" s="224"/>
      <c r="AH502" s="224"/>
      <c r="AI502" s="224"/>
      <c r="AJ502" s="224"/>
      <c r="AK502" s="224"/>
      <c r="AL502" s="224"/>
      <c r="AM502" s="224"/>
      <c r="AN502" s="224"/>
      <c r="AO502" s="224"/>
      <c r="AP502" s="224"/>
      <c r="AQ502" s="224"/>
      <c r="AR502" s="224"/>
      <c r="AS502" s="224"/>
      <c r="AT502" s="224"/>
      <c r="AU502" s="224"/>
      <c r="AV502" s="224"/>
      <c r="AW502" s="224"/>
      <c r="AX502" s="224"/>
      <c r="AY502" s="224"/>
      <c r="AZ502" s="224"/>
      <c r="BA502" s="224"/>
      <c r="BB502" s="224"/>
      <c r="BC502" s="224"/>
      <c r="BD502" s="224"/>
      <c r="BE502" s="224"/>
      <c r="BF502" s="224"/>
      <c r="BG502" s="224"/>
      <c r="BH502" s="224"/>
      <c r="BI502" s="224"/>
      <c r="BJ502" s="224"/>
      <c r="BK502" s="224"/>
      <c r="BL502" s="224"/>
      <c r="BM502" s="224"/>
      <c r="BN502" s="224"/>
      <c r="BO502" s="224"/>
      <c r="BP502" s="224"/>
      <c r="BQ502" s="224"/>
      <c r="BR502" s="224"/>
      <c r="BS502" s="224"/>
    </row>
    <row r="503" spans="26:71" x14ac:dyDescent="0.2">
      <c r="Z503" s="224"/>
      <c r="AA503" s="224"/>
      <c r="AB503" s="224"/>
      <c r="AC503" s="224"/>
      <c r="AD503" s="224"/>
      <c r="AE503" s="224"/>
      <c r="AF503" s="224"/>
      <c r="AG503" s="224"/>
      <c r="AH503" s="224"/>
      <c r="AI503" s="224"/>
      <c r="AJ503" s="224"/>
      <c r="AK503" s="224"/>
      <c r="AL503" s="224"/>
      <c r="AM503" s="224"/>
      <c r="AN503" s="224"/>
      <c r="AO503" s="224"/>
      <c r="AP503" s="224"/>
      <c r="AQ503" s="224"/>
      <c r="AR503" s="224"/>
      <c r="AS503" s="224"/>
      <c r="AT503" s="224"/>
      <c r="AU503" s="224"/>
      <c r="AV503" s="224"/>
      <c r="AW503" s="224"/>
      <c r="AX503" s="224"/>
      <c r="AY503" s="224"/>
      <c r="AZ503" s="224"/>
      <c r="BA503" s="224"/>
      <c r="BB503" s="224"/>
      <c r="BC503" s="224"/>
      <c r="BD503" s="224"/>
      <c r="BE503" s="224"/>
      <c r="BF503" s="224"/>
      <c r="BG503" s="224"/>
      <c r="BH503" s="224"/>
      <c r="BI503" s="224"/>
      <c r="BJ503" s="224"/>
      <c r="BK503" s="224"/>
      <c r="BL503" s="224"/>
      <c r="BM503" s="224"/>
      <c r="BN503" s="224"/>
      <c r="BO503" s="224"/>
      <c r="BP503" s="224"/>
      <c r="BQ503" s="224"/>
      <c r="BR503" s="224"/>
      <c r="BS503" s="224"/>
    </row>
    <row r="504" spans="26:71" x14ac:dyDescent="0.2">
      <c r="Z504" s="224"/>
      <c r="AA504" s="224"/>
      <c r="AB504" s="224"/>
      <c r="AC504" s="224"/>
      <c r="AD504" s="224"/>
      <c r="AE504" s="224"/>
      <c r="AF504" s="224"/>
      <c r="AG504" s="224"/>
      <c r="AH504" s="224"/>
      <c r="AI504" s="224"/>
      <c r="AJ504" s="224"/>
      <c r="AK504" s="224"/>
      <c r="AL504" s="224"/>
      <c r="AM504" s="224"/>
      <c r="AN504" s="224"/>
      <c r="AO504" s="224"/>
      <c r="AP504" s="224"/>
      <c r="AQ504" s="224"/>
      <c r="AR504" s="224"/>
      <c r="AS504" s="224"/>
      <c r="AT504" s="224"/>
      <c r="AU504" s="224"/>
      <c r="AV504" s="224"/>
      <c r="AW504" s="224"/>
      <c r="AX504" s="224"/>
      <c r="AY504" s="224"/>
      <c r="AZ504" s="224"/>
      <c r="BA504" s="224"/>
      <c r="BB504" s="224"/>
      <c r="BC504" s="224"/>
      <c r="BD504" s="224"/>
      <c r="BE504" s="224"/>
      <c r="BF504" s="224"/>
      <c r="BG504" s="224"/>
      <c r="BH504" s="224"/>
      <c r="BI504" s="224"/>
      <c r="BJ504" s="224"/>
      <c r="BK504" s="224"/>
      <c r="BL504" s="224"/>
      <c r="BM504" s="224"/>
      <c r="BN504" s="224"/>
      <c r="BO504" s="224"/>
      <c r="BP504" s="224"/>
      <c r="BQ504" s="224"/>
      <c r="BR504" s="224"/>
      <c r="BS504" s="224"/>
    </row>
    <row r="505" spans="26:71" x14ac:dyDescent="0.2">
      <c r="Z505" s="224"/>
      <c r="AA505" s="224"/>
      <c r="AB505" s="224"/>
      <c r="AC505" s="224"/>
      <c r="AD505" s="224"/>
      <c r="AE505" s="224"/>
      <c r="AF505" s="224"/>
      <c r="AG505" s="224"/>
      <c r="AH505" s="224"/>
      <c r="AI505" s="224"/>
      <c r="AJ505" s="224"/>
      <c r="AK505" s="224"/>
      <c r="AL505" s="224"/>
      <c r="AM505" s="224"/>
      <c r="AN505" s="224"/>
      <c r="AO505" s="224"/>
      <c r="AP505" s="224"/>
      <c r="AQ505" s="224"/>
      <c r="AR505" s="224"/>
      <c r="AS505" s="224"/>
      <c r="AT505" s="224"/>
      <c r="AU505" s="224"/>
      <c r="AV505" s="224"/>
      <c r="AW505" s="224"/>
      <c r="AX505" s="224"/>
      <c r="AY505" s="224"/>
      <c r="AZ505" s="224"/>
      <c r="BA505" s="224"/>
      <c r="BB505" s="224"/>
      <c r="BC505" s="224"/>
      <c r="BD505" s="224"/>
      <c r="BE505" s="224"/>
      <c r="BF505" s="224"/>
      <c r="BG505" s="224"/>
      <c r="BH505" s="224"/>
      <c r="BI505" s="224"/>
      <c r="BJ505" s="224"/>
      <c r="BK505" s="224"/>
      <c r="BL505" s="224"/>
      <c r="BM505" s="224"/>
      <c r="BN505" s="224"/>
      <c r="BO505" s="224"/>
      <c r="BP505" s="224"/>
      <c r="BQ505" s="224"/>
      <c r="BR505" s="224"/>
      <c r="BS505" s="224"/>
    </row>
    <row r="506" spans="26:71" x14ac:dyDescent="0.2">
      <c r="Z506" s="224"/>
      <c r="AA506" s="224"/>
      <c r="AB506" s="224"/>
      <c r="AC506" s="224"/>
      <c r="AD506" s="224"/>
      <c r="AE506" s="224"/>
      <c r="AF506" s="224"/>
      <c r="AG506" s="224"/>
      <c r="AH506" s="224"/>
      <c r="AI506" s="224"/>
      <c r="AJ506" s="224"/>
      <c r="AK506" s="224"/>
      <c r="AL506" s="224"/>
      <c r="AM506" s="224"/>
      <c r="AN506" s="224"/>
      <c r="AO506" s="224"/>
      <c r="AP506" s="224"/>
      <c r="AQ506" s="224"/>
      <c r="AR506" s="224"/>
      <c r="AS506" s="224"/>
      <c r="AT506" s="224"/>
      <c r="AU506" s="224"/>
      <c r="AV506" s="224"/>
      <c r="AW506" s="224"/>
      <c r="AX506" s="224"/>
      <c r="AY506" s="224"/>
      <c r="AZ506" s="224"/>
      <c r="BA506" s="224"/>
      <c r="BB506" s="224"/>
      <c r="BC506" s="224"/>
      <c r="BD506" s="224"/>
      <c r="BE506" s="224"/>
      <c r="BF506" s="224"/>
      <c r="BG506" s="224"/>
      <c r="BH506" s="224"/>
      <c r="BI506" s="224"/>
      <c r="BJ506" s="224"/>
      <c r="BK506" s="224"/>
      <c r="BL506" s="224"/>
      <c r="BM506" s="224"/>
      <c r="BN506" s="224"/>
      <c r="BO506" s="224"/>
      <c r="BP506" s="224"/>
      <c r="BQ506" s="224"/>
      <c r="BR506" s="224"/>
      <c r="BS506" s="224"/>
    </row>
    <row r="507" spans="26:71" x14ac:dyDescent="0.2">
      <c r="Z507" s="224"/>
      <c r="AA507" s="224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224"/>
      <c r="BN507" s="224"/>
      <c r="BO507" s="224"/>
      <c r="BP507" s="224"/>
      <c r="BQ507" s="224"/>
      <c r="BR507" s="224"/>
      <c r="BS507" s="224"/>
    </row>
    <row r="508" spans="26:71" x14ac:dyDescent="0.2">
      <c r="Z508" s="224"/>
      <c r="AA508" s="224"/>
      <c r="AB508" s="224"/>
      <c r="AC508" s="224"/>
      <c r="AD508" s="224"/>
      <c r="AE508" s="224"/>
      <c r="AF508" s="224"/>
      <c r="AG508" s="224"/>
      <c r="AH508" s="224"/>
      <c r="AI508" s="224"/>
      <c r="AJ508" s="224"/>
      <c r="AK508" s="224"/>
      <c r="AL508" s="224"/>
      <c r="AM508" s="224"/>
      <c r="AN508" s="224"/>
      <c r="AO508" s="224"/>
      <c r="AP508" s="224"/>
      <c r="AQ508" s="224"/>
      <c r="AR508" s="224"/>
      <c r="AS508" s="224"/>
      <c r="AT508" s="224"/>
      <c r="AU508" s="224"/>
      <c r="AV508" s="224"/>
      <c r="AW508" s="224"/>
      <c r="AX508" s="224"/>
      <c r="AY508" s="224"/>
      <c r="AZ508" s="224"/>
      <c r="BA508" s="224"/>
      <c r="BB508" s="224"/>
      <c r="BC508" s="224"/>
      <c r="BD508" s="224"/>
      <c r="BE508" s="224"/>
      <c r="BF508" s="224"/>
      <c r="BG508" s="224"/>
      <c r="BH508" s="224"/>
      <c r="BI508" s="224"/>
      <c r="BJ508" s="224"/>
      <c r="BK508" s="224"/>
      <c r="BL508" s="224"/>
      <c r="BM508" s="224"/>
      <c r="BN508" s="224"/>
      <c r="BO508" s="224"/>
      <c r="BP508" s="224"/>
      <c r="BQ508" s="224"/>
      <c r="BR508" s="224"/>
      <c r="BS508" s="224"/>
    </row>
    <row r="509" spans="26:71" x14ac:dyDescent="0.2">
      <c r="Z509" s="224"/>
      <c r="AA509" s="224"/>
      <c r="AB509" s="224"/>
      <c r="AC509" s="224"/>
      <c r="AD509" s="224"/>
      <c r="AE509" s="224"/>
      <c r="AF509" s="224"/>
      <c r="AG509" s="224"/>
      <c r="AH509" s="224"/>
      <c r="AI509" s="224"/>
      <c r="AJ509" s="224"/>
      <c r="AK509" s="224"/>
      <c r="AL509" s="224"/>
      <c r="AM509" s="224"/>
      <c r="AN509" s="224"/>
      <c r="AO509" s="224"/>
      <c r="AP509" s="224"/>
      <c r="AQ509" s="224"/>
      <c r="AR509" s="224"/>
      <c r="AS509" s="224"/>
      <c r="AT509" s="224"/>
      <c r="AU509" s="224"/>
      <c r="AV509" s="224"/>
      <c r="AW509" s="224"/>
      <c r="AX509" s="224"/>
      <c r="AY509" s="224"/>
      <c r="AZ509" s="224"/>
      <c r="BA509" s="224"/>
      <c r="BB509" s="224"/>
      <c r="BC509" s="224"/>
      <c r="BD509" s="224"/>
      <c r="BE509" s="224"/>
      <c r="BF509" s="224"/>
      <c r="BG509" s="224"/>
      <c r="BH509" s="224"/>
      <c r="BI509" s="224"/>
      <c r="BJ509" s="224"/>
      <c r="BK509" s="224"/>
      <c r="BL509" s="224"/>
      <c r="BM509" s="224"/>
      <c r="BN509" s="224"/>
      <c r="BO509" s="224"/>
      <c r="BP509" s="224"/>
      <c r="BQ509" s="224"/>
      <c r="BR509" s="224"/>
      <c r="BS509" s="224"/>
    </row>
    <row r="510" spans="26:71" x14ac:dyDescent="0.2"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  <c r="AJ510" s="224"/>
      <c r="AK510" s="224"/>
      <c r="AL510" s="224"/>
      <c r="AM510" s="224"/>
      <c r="AN510" s="224"/>
      <c r="AO510" s="224"/>
      <c r="AP510" s="224"/>
      <c r="AQ510" s="224"/>
      <c r="AR510" s="224"/>
      <c r="AS510" s="224"/>
      <c r="AT510" s="224"/>
      <c r="AU510" s="224"/>
      <c r="AV510" s="224"/>
      <c r="AW510" s="224"/>
      <c r="AX510" s="224"/>
      <c r="AY510" s="224"/>
      <c r="AZ510" s="224"/>
      <c r="BA510" s="224"/>
      <c r="BB510" s="224"/>
      <c r="BC510" s="224"/>
      <c r="BD510" s="224"/>
      <c r="BE510" s="224"/>
      <c r="BF510" s="224"/>
      <c r="BG510" s="224"/>
      <c r="BH510" s="224"/>
      <c r="BI510" s="224"/>
      <c r="BJ510" s="224"/>
      <c r="BK510" s="224"/>
      <c r="BL510" s="224"/>
      <c r="BM510" s="224"/>
      <c r="BN510" s="224"/>
      <c r="BO510" s="224"/>
      <c r="BP510" s="224"/>
      <c r="BQ510" s="224"/>
      <c r="BR510" s="224"/>
      <c r="BS510" s="224"/>
    </row>
    <row r="511" spans="26:71" x14ac:dyDescent="0.2">
      <c r="Z511" s="224"/>
      <c r="AA511" s="224"/>
      <c r="AB511" s="224"/>
      <c r="AC511" s="224"/>
      <c r="AD511" s="224"/>
      <c r="AE511" s="224"/>
      <c r="AF511" s="224"/>
      <c r="AG511" s="224"/>
      <c r="AH511" s="224"/>
      <c r="AI511" s="224"/>
      <c r="AJ511" s="224"/>
      <c r="AK511" s="224"/>
      <c r="AL511" s="224"/>
      <c r="AM511" s="224"/>
      <c r="AN511" s="224"/>
      <c r="AO511" s="224"/>
      <c r="AP511" s="224"/>
      <c r="AQ511" s="224"/>
      <c r="AR511" s="224"/>
      <c r="AS511" s="224"/>
      <c r="AT511" s="224"/>
      <c r="AU511" s="224"/>
      <c r="AV511" s="224"/>
      <c r="AW511" s="224"/>
      <c r="AX511" s="224"/>
      <c r="AY511" s="224"/>
      <c r="AZ511" s="224"/>
      <c r="BA511" s="224"/>
      <c r="BB511" s="224"/>
      <c r="BC511" s="224"/>
      <c r="BD511" s="224"/>
      <c r="BE511" s="224"/>
      <c r="BF511" s="224"/>
      <c r="BG511" s="224"/>
      <c r="BH511" s="224"/>
      <c r="BI511" s="224"/>
      <c r="BJ511" s="224"/>
      <c r="BK511" s="224"/>
      <c r="BL511" s="224"/>
      <c r="BM511" s="224"/>
      <c r="BN511" s="224"/>
      <c r="BO511" s="224"/>
      <c r="BP511" s="224"/>
      <c r="BQ511" s="224"/>
      <c r="BR511" s="224"/>
      <c r="BS511" s="224"/>
    </row>
    <row r="512" spans="26:71" x14ac:dyDescent="0.2">
      <c r="Z512" s="224"/>
      <c r="AA512" s="224"/>
      <c r="AB512" s="224"/>
      <c r="AC512" s="224"/>
      <c r="AD512" s="224"/>
      <c r="AE512" s="224"/>
      <c r="AF512" s="224"/>
      <c r="AG512" s="224"/>
      <c r="AH512" s="224"/>
      <c r="AI512" s="224"/>
      <c r="AJ512" s="224"/>
      <c r="AK512" s="224"/>
      <c r="AL512" s="224"/>
      <c r="AM512" s="224"/>
      <c r="AN512" s="224"/>
      <c r="AO512" s="224"/>
      <c r="AP512" s="224"/>
      <c r="AQ512" s="224"/>
      <c r="AR512" s="224"/>
      <c r="AS512" s="224"/>
      <c r="AT512" s="224"/>
      <c r="AU512" s="224"/>
      <c r="AV512" s="224"/>
      <c r="AW512" s="224"/>
      <c r="AX512" s="224"/>
      <c r="AY512" s="224"/>
      <c r="AZ512" s="224"/>
      <c r="BA512" s="224"/>
      <c r="BB512" s="224"/>
      <c r="BC512" s="224"/>
      <c r="BD512" s="224"/>
      <c r="BE512" s="224"/>
      <c r="BF512" s="224"/>
      <c r="BG512" s="224"/>
      <c r="BH512" s="224"/>
      <c r="BI512" s="224"/>
      <c r="BJ512" s="224"/>
      <c r="BK512" s="224"/>
      <c r="BL512" s="224"/>
      <c r="BM512" s="224"/>
      <c r="BN512" s="224"/>
      <c r="BO512" s="224"/>
      <c r="BP512" s="224"/>
      <c r="BQ512" s="224"/>
      <c r="BR512" s="224"/>
      <c r="BS512" s="224"/>
    </row>
    <row r="513" spans="26:71" x14ac:dyDescent="0.2">
      <c r="Z513" s="224"/>
      <c r="AA513" s="224"/>
      <c r="AB513" s="224"/>
      <c r="AC513" s="224"/>
      <c r="AD513" s="224"/>
      <c r="AE513" s="224"/>
      <c r="AF513" s="224"/>
      <c r="AG513" s="224"/>
      <c r="AH513" s="224"/>
      <c r="AI513" s="224"/>
      <c r="AJ513" s="224"/>
      <c r="AK513" s="224"/>
      <c r="AL513" s="224"/>
      <c r="AM513" s="224"/>
      <c r="AN513" s="224"/>
      <c r="AO513" s="224"/>
      <c r="AP513" s="224"/>
      <c r="AQ513" s="224"/>
      <c r="AR513" s="224"/>
      <c r="AS513" s="224"/>
      <c r="AT513" s="224"/>
      <c r="AU513" s="224"/>
      <c r="AV513" s="224"/>
      <c r="AW513" s="224"/>
      <c r="AX513" s="224"/>
      <c r="AY513" s="224"/>
      <c r="AZ513" s="224"/>
      <c r="BA513" s="224"/>
      <c r="BB513" s="224"/>
      <c r="BC513" s="224"/>
      <c r="BD513" s="224"/>
      <c r="BE513" s="224"/>
      <c r="BF513" s="224"/>
      <c r="BG513" s="224"/>
      <c r="BH513" s="224"/>
      <c r="BI513" s="224"/>
      <c r="BJ513" s="224"/>
      <c r="BK513" s="224"/>
      <c r="BL513" s="224"/>
      <c r="BM513" s="224"/>
      <c r="BN513" s="224"/>
      <c r="BO513" s="224"/>
      <c r="BP513" s="224"/>
      <c r="BQ513" s="224"/>
      <c r="BR513" s="224"/>
      <c r="BS513" s="224"/>
    </row>
    <row r="514" spans="26:71" x14ac:dyDescent="0.2">
      <c r="Z514" s="224"/>
      <c r="AA514" s="224"/>
      <c r="AB514" s="224"/>
      <c r="AC514" s="224"/>
      <c r="AD514" s="224"/>
      <c r="AE514" s="224"/>
      <c r="AF514" s="224"/>
      <c r="AG514" s="224"/>
      <c r="AH514" s="224"/>
      <c r="AI514" s="224"/>
      <c r="AJ514" s="224"/>
      <c r="AK514" s="224"/>
      <c r="AL514" s="224"/>
      <c r="AM514" s="224"/>
      <c r="AN514" s="224"/>
      <c r="AO514" s="224"/>
      <c r="AP514" s="224"/>
      <c r="AQ514" s="224"/>
      <c r="AR514" s="224"/>
      <c r="AS514" s="224"/>
      <c r="AT514" s="224"/>
      <c r="AU514" s="224"/>
      <c r="AV514" s="224"/>
      <c r="AW514" s="224"/>
      <c r="AX514" s="224"/>
      <c r="AY514" s="224"/>
      <c r="AZ514" s="224"/>
      <c r="BA514" s="224"/>
      <c r="BB514" s="224"/>
      <c r="BC514" s="224"/>
      <c r="BD514" s="224"/>
      <c r="BE514" s="224"/>
      <c r="BF514" s="224"/>
      <c r="BG514" s="224"/>
      <c r="BH514" s="224"/>
      <c r="BI514" s="224"/>
      <c r="BJ514" s="224"/>
      <c r="BK514" s="224"/>
      <c r="BL514" s="224"/>
      <c r="BM514" s="224"/>
      <c r="BN514" s="224"/>
      <c r="BO514" s="224"/>
      <c r="BP514" s="224"/>
      <c r="BQ514" s="224"/>
      <c r="BR514" s="224"/>
      <c r="BS514" s="224"/>
    </row>
    <row r="515" spans="26:71" x14ac:dyDescent="0.2">
      <c r="Z515" s="224"/>
      <c r="AA515" s="224"/>
      <c r="AB515" s="224"/>
      <c r="AC515" s="224"/>
      <c r="AD515" s="224"/>
      <c r="AE515" s="224"/>
      <c r="AF515" s="224"/>
      <c r="AG515" s="224"/>
      <c r="AH515" s="224"/>
      <c r="AI515" s="224"/>
      <c r="AJ515" s="224"/>
      <c r="AK515" s="224"/>
      <c r="AL515" s="224"/>
      <c r="AM515" s="224"/>
      <c r="AN515" s="224"/>
      <c r="AO515" s="224"/>
      <c r="AP515" s="224"/>
      <c r="AQ515" s="224"/>
      <c r="AR515" s="224"/>
      <c r="AS515" s="224"/>
      <c r="AT515" s="224"/>
      <c r="AU515" s="224"/>
      <c r="AV515" s="224"/>
      <c r="AW515" s="224"/>
      <c r="AX515" s="224"/>
      <c r="AY515" s="224"/>
      <c r="AZ515" s="224"/>
      <c r="BA515" s="224"/>
      <c r="BB515" s="224"/>
      <c r="BC515" s="224"/>
      <c r="BD515" s="224"/>
      <c r="BE515" s="224"/>
      <c r="BF515" s="224"/>
      <c r="BG515" s="224"/>
      <c r="BH515" s="224"/>
      <c r="BI515" s="224"/>
      <c r="BJ515" s="224"/>
      <c r="BK515" s="224"/>
      <c r="BL515" s="224"/>
      <c r="BM515" s="224"/>
      <c r="BN515" s="224"/>
      <c r="BO515" s="224"/>
      <c r="BP515" s="224"/>
      <c r="BQ515" s="224"/>
      <c r="BR515" s="224"/>
      <c r="BS515" s="224"/>
    </row>
    <row r="516" spans="26:71" x14ac:dyDescent="0.2">
      <c r="Z516" s="224"/>
      <c r="AA516" s="224"/>
      <c r="AB516" s="224"/>
      <c r="AC516" s="224"/>
      <c r="AD516" s="224"/>
      <c r="AE516" s="224"/>
      <c r="AF516" s="224"/>
      <c r="AG516" s="224"/>
      <c r="AH516" s="224"/>
      <c r="AI516" s="224"/>
      <c r="AJ516" s="224"/>
      <c r="AK516" s="224"/>
      <c r="AL516" s="224"/>
      <c r="AM516" s="224"/>
      <c r="AN516" s="224"/>
      <c r="AO516" s="224"/>
      <c r="AP516" s="224"/>
      <c r="AQ516" s="224"/>
      <c r="AR516" s="224"/>
      <c r="AS516" s="224"/>
      <c r="AT516" s="224"/>
      <c r="AU516" s="224"/>
      <c r="AV516" s="224"/>
      <c r="AW516" s="224"/>
      <c r="AX516" s="224"/>
      <c r="AY516" s="224"/>
      <c r="AZ516" s="224"/>
      <c r="BA516" s="224"/>
      <c r="BB516" s="224"/>
      <c r="BC516" s="224"/>
      <c r="BD516" s="224"/>
      <c r="BE516" s="224"/>
      <c r="BF516" s="224"/>
      <c r="BG516" s="224"/>
      <c r="BH516" s="224"/>
      <c r="BI516" s="224"/>
      <c r="BJ516" s="224"/>
      <c r="BK516" s="224"/>
      <c r="BL516" s="224"/>
      <c r="BM516" s="224"/>
      <c r="BN516" s="224"/>
      <c r="BO516" s="224"/>
      <c r="BP516" s="224"/>
      <c r="BQ516" s="224"/>
      <c r="BR516" s="224"/>
      <c r="BS516" s="224"/>
    </row>
    <row r="517" spans="26:71" x14ac:dyDescent="0.2"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4"/>
      <c r="BN517" s="224"/>
      <c r="BO517" s="224"/>
      <c r="BP517" s="224"/>
      <c r="BQ517" s="224"/>
      <c r="BR517" s="224"/>
      <c r="BS517" s="224"/>
    </row>
    <row r="518" spans="26:71" x14ac:dyDescent="0.2"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4"/>
      <c r="BN518" s="224"/>
      <c r="BO518" s="224"/>
      <c r="BP518" s="224"/>
      <c r="BQ518" s="224"/>
      <c r="BR518" s="224"/>
      <c r="BS518" s="224"/>
    </row>
    <row r="519" spans="26:71" x14ac:dyDescent="0.2"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4"/>
      <c r="BN519" s="224"/>
      <c r="BO519" s="224"/>
      <c r="BP519" s="224"/>
      <c r="BQ519" s="224"/>
      <c r="BR519" s="224"/>
      <c r="BS519" s="224"/>
    </row>
    <row r="520" spans="26:71" x14ac:dyDescent="0.2"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4"/>
      <c r="BN520" s="224"/>
      <c r="BO520" s="224"/>
      <c r="BP520" s="224"/>
      <c r="BQ520" s="224"/>
      <c r="BR520" s="224"/>
      <c r="BS520" s="224"/>
    </row>
    <row r="521" spans="26:71" x14ac:dyDescent="0.2"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4"/>
      <c r="BN521" s="224"/>
      <c r="BO521" s="224"/>
      <c r="BP521" s="224"/>
      <c r="BQ521" s="224"/>
      <c r="BR521" s="224"/>
      <c r="BS521" s="224"/>
    </row>
    <row r="522" spans="26:71" x14ac:dyDescent="0.2"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24"/>
      <c r="BN522" s="224"/>
      <c r="BO522" s="224"/>
      <c r="BP522" s="224"/>
      <c r="BQ522" s="224"/>
      <c r="BR522" s="224"/>
      <c r="BS522" s="224"/>
    </row>
    <row r="523" spans="26:71" x14ac:dyDescent="0.2"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224"/>
      <c r="BN523" s="224"/>
      <c r="BO523" s="224"/>
      <c r="BP523" s="224"/>
      <c r="BQ523" s="224"/>
      <c r="BR523" s="224"/>
      <c r="BS523" s="224"/>
    </row>
    <row r="524" spans="26:71" x14ac:dyDescent="0.2"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224"/>
      <c r="BN524" s="224"/>
      <c r="BO524" s="224"/>
      <c r="BP524" s="224"/>
      <c r="BQ524" s="224"/>
      <c r="BR524" s="224"/>
      <c r="BS524" s="224"/>
    </row>
    <row r="525" spans="26:71" x14ac:dyDescent="0.2"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224"/>
      <c r="BN525" s="224"/>
      <c r="BO525" s="224"/>
      <c r="BP525" s="224"/>
      <c r="BQ525" s="224"/>
      <c r="BR525" s="224"/>
      <c r="BS525" s="224"/>
    </row>
    <row r="526" spans="26:71" x14ac:dyDescent="0.2">
      <c r="Z526" s="224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224"/>
      <c r="BN526" s="224"/>
      <c r="BO526" s="224"/>
      <c r="BP526" s="224"/>
      <c r="BQ526" s="224"/>
      <c r="BR526" s="224"/>
      <c r="BS526" s="224"/>
    </row>
    <row r="527" spans="26:71" x14ac:dyDescent="0.2">
      <c r="Z527" s="224"/>
      <c r="AA527" s="224"/>
      <c r="AB527" s="224"/>
      <c r="AC527" s="224"/>
      <c r="AD527" s="224"/>
      <c r="AE527" s="224"/>
      <c r="AF527" s="224"/>
      <c r="AG527" s="224"/>
      <c r="AH527" s="224"/>
      <c r="AI527" s="224"/>
      <c r="AJ527" s="224"/>
      <c r="AK527" s="224"/>
      <c r="AL527" s="224"/>
      <c r="AM527" s="224"/>
      <c r="AN527" s="224"/>
      <c r="AO527" s="224"/>
      <c r="AP527" s="224"/>
      <c r="AQ527" s="224"/>
      <c r="AR527" s="224"/>
      <c r="AS527" s="224"/>
      <c r="AT527" s="224"/>
      <c r="AU527" s="224"/>
      <c r="AV527" s="224"/>
      <c r="AW527" s="224"/>
      <c r="AX527" s="224"/>
      <c r="AY527" s="224"/>
      <c r="AZ527" s="224"/>
      <c r="BA527" s="224"/>
      <c r="BB527" s="224"/>
      <c r="BC527" s="224"/>
      <c r="BD527" s="224"/>
      <c r="BE527" s="224"/>
      <c r="BF527" s="224"/>
      <c r="BG527" s="224"/>
      <c r="BH527" s="224"/>
      <c r="BI527" s="224"/>
      <c r="BJ527" s="224"/>
      <c r="BK527" s="224"/>
      <c r="BL527" s="224"/>
      <c r="BM527" s="224"/>
      <c r="BN527" s="224"/>
      <c r="BO527" s="224"/>
      <c r="BP527" s="224"/>
      <c r="BQ527" s="224"/>
      <c r="BR527" s="224"/>
      <c r="BS527" s="224"/>
    </row>
    <row r="528" spans="26:71" x14ac:dyDescent="0.2">
      <c r="Z528" s="224"/>
      <c r="AA528" s="224"/>
      <c r="AB528" s="224"/>
      <c r="AC528" s="224"/>
      <c r="AD528" s="224"/>
      <c r="AE528" s="224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24"/>
      <c r="AP528" s="224"/>
      <c r="AQ528" s="224"/>
      <c r="AR528" s="224"/>
      <c r="AS528" s="224"/>
      <c r="AT528" s="224"/>
      <c r="AU528" s="224"/>
      <c r="AV528" s="224"/>
      <c r="AW528" s="224"/>
      <c r="AX528" s="224"/>
      <c r="AY528" s="224"/>
      <c r="AZ528" s="224"/>
      <c r="BA528" s="224"/>
      <c r="BB528" s="224"/>
      <c r="BC528" s="224"/>
      <c r="BD528" s="224"/>
      <c r="BE528" s="224"/>
      <c r="BF528" s="224"/>
      <c r="BG528" s="224"/>
      <c r="BH528" s="224"/>
      <c r="BI528" s="224"/>
      <c r="BJ528" s="224"/>
      <c r="BK528" s="224"/>
      <c r="BL528" s="224"/>
      <c r="BM528" s="224"/>
      <c r="BN528" s="224"/>
      <c r="BO528" s="224"/>
      <c r="BP528" s="224"/>
      <c r="BQ528" s="224"/>
      <c r="BR528" s="224"/>
      <c r="BS528" s="224"/>
    </row>
    <row r="529" spans="26:71" x14ac:dyDescent="0.2">
      <c r="Z529" s="224"/>
      <c r="AA529" s="224"/>
      <c r="AB529" s="224"/>
      <c r="AC529" s="224"/>
      <c r="AD529" s="224"/>
      <c r="AE529" s="224"/>
      <c r="AF529" s="224"/>
      <c r="AG529" s="224"/>
      <c r="AH529" s="224"/>
      <c r="AI529" s="224"/>
      <c r="AJ529" s="224"/>
      <c r="AK529" s="224"/>
      <c r="AL529" s="224"/>
      <c r="AM529" s="224"/>
      <c r="AN529" s="224"/>
      <c r="AO529" s="224"/>
      <c r="AP529" s="224"/>
      <c r="AQ529" s="224"/>
      <c r="AR529" s="224"/>
      <c r="AS529" s="224"/>
      <c r="AT529" s="224"/>
      <c r="AU529" s="224"/>
      <c r="AV529" s="224"/>
      <c r="AW529" s="224"/>
      <c r="AX529" s="224"/>
      <c r="AY529" s="224"/>
      <c r="AZ529" s="224"/>
      <c r="BA529" s="224"/>
      <c r="BB529" s="224"/>
      <c r="BC529" s="224"/>
      <c r="BD529" s="224"/>
      <c r="BE529" s="224"/>
      <c r="BF529" s="224"/>
      <c r="BG529" s="224"/>
      <c r="BH529" s="224"/>
      <c r="BI529" s="224"/>
      <c r="BJ529" s="224"/>
      <c r="BK529" s="224"/>
      <c r="BL529" s="224"/>
      <c r="BM529" s="224"/>
      <c r="BN529" s="224"/>
      <c r="BO529" s="224"/>
      <c r="BP529" s="224"/>
      <c r="BQ529" s="224"/>
      <c r="BR529" s="224"/>
      <c r="BS529" s="224"/>
    </row>
    <row r="530" spans="26:71" x14ac:dyDescent="0.2">
      <c r="Z530" s="224"/>
      <c r="AA530" s="224"/>
      <c r="AB530" s="224"/>
      <c r="AC530" s="224"/>
      <c r="AD530" s="224"/>
      <c r="AE530" s="224"/>
      <c r="AF530" s="224"/>
      <c r="AG530" s="224"/>
      <c r="AH530" s="224"/>
      <c r="AI530" s="224"/>
      <c r="AJ530" s="224"/>
      <c r="AK530" s="224"/>
      <c r="AL530" s="224"/>
      <c r="AM530" s="224"/>
      <c r="AN530" s="224"/>
      <c r="AO530" s="224"/>
      <c r="AP530" s="224"/>
      <c r="AQ530" s="224"/>
      <c r="AR530" s="224"/>
      <c r="AS530" s="224"/>
      <c r="AT530" s="224"/>
      <c r="AU530" s="224"/>
      <c r="AV530" s="224"/>
      <c r="AW530" s="224"/>
      <c r="AX530" s="224"/>
      <c r="AY530" s="224"/>
      <c r="AZ530" s="224"/>
      <c r="BA530" s="224"/>
      <c r="BB530" s="224"/>
      <c r="BC530" s="224"/>
      <c r="BD530" s="224"/>
      <c r="BE530" s="224"/>
      <c r="BF530" s="224"/>
      <c r="BG530" s="224"/>
      <c r="BH530" s="224"/>
      <c r="BI530" s="224"/>
      <c r="BJ530" s="224"/>
      <c r="BK530" s="224"/>
      <c r="BL530" s="224"/>
      <c r="BM530" s="224"/>
      <c r="BN530" s="224"/>
      <c r="BO530" s="224"/>
      <c r="BP530" s="224"/>
      <c r="BQ530" s="224"/>
      <c r="BR530" s="224"/>
      <c r="BS530" s="224"/>
    </row>
    <row r="531" spans="26:71" x14ac:dyDescent="0.2">
      <c r="Z531" s="224"/>
      <c r="AA531" s="224"/>
      <c r="AB531" s="224"/>
      <c r="AC531" s="224"/>
      <c r="AD531" s="224"/>
      <c r="AE531" s="224"/>
      <c r="AF531" s="224"/>
      <c r="AG531" s="224"/>
      <c r="AH531" s="224"/>
      <c r="AI531" s="224"/>
      <c r="AJ531" s="224"/>
      <c r="AK531" s="224"/>
      <c r="AL531" s="224"/>
      <c r="AM531" s="224"/>
      <c r="AN531" s="224"/>
      <c r="AO531" s="224"/>
      <c r="AP531" s="224"/>
      <c r="AQ531" s="224"/>
      <c r="AR531" s="224"/>
      <c r="AS531" s="224"/>
      <c r="AT531" s="224"/>
      <c r="AU531" s="224"/>
      <c r="AV531" s="224"/>
      <c r="AW531" s="224"/>
      <c r="AX531" s="224"/>
      <c r="AY531" s="224"/>
      <c r="AZ531" s="224"/>
      <c r="BA531" s="224"/>
      <c r="BB531" s="224"/>
      <c r="BC531" s="224"/>
      <c r="BD531" s="224"/>
      <c r="BE531" s="224"/>
      <c r="BF531" s="224"/>
      <c r="BG531" s="224"/>
      <c r="BH531" s="224"/>
      <c r="BI531" s="224"/>
      <c r="BJ531" s="224"/>
      <c r="BK531" s="224"/>
      <c r="BL531" s="224"/>
      <c r="BM531" s="224"/>
      <c r="BN531" s="224"/>
      <c r="BO531" s="224"/>
      <c r="BP531" s="224"/>
      <c r="BQ531" s="224"/>
      <c r="BR531" s="224"/>
      <c r="BS531" s="224"/>
    </row>
    <row r="532" spans="26:71" x14ac:dyDescent="0.2">
      <c r="Z532" s="224"/>
      <c r="AA532" s="224"/>
      <c r="AB532" s="224"/>
      <c r="AC532" s="224"/>
      <c r="AD532" s="224"/>
      <c r="AE532" s="224"/>
      <c r="AF532" s="224"/>
      <c r="AG532" s="224"/>
      <c r="AH532" s="224"/>
      <c r="AI532" s="224"/>
      <c r="AJ532" s="224"/>
      <c r="AK532" s="224"/>
      <c r="AL532" s="224"/>
      <c r="AM532" s="224"/>
      <c r="AN532" s="224"/>
      <c r="AO532" s="224"/>
      <c r="AP532" s="224"/>
      <c r="AQ532" s="224"/>
      <c r="AR532" s="224"/>
      <c r="AS532" s="224"/>
      <c r="AT532" s="224"/>
      <c r="AU532" s="224"/>
      <c r="AV532" s="224"/>
      <c r="AW532" s="224"/>
      <c r="AX532" s="224"/>
      <c r="AY532" s="224"/>
      <c r="AZ532" s="224"/>
      <c r="BA532" s="224"/>
      <c r="BB532" s="224"/>
      <c r="BC532" s="224"/>
      <c r="BD532" s="224"/>
      <c r="BE532" s="224"/>
      <c r="BF532" s="224"/>
      <c r="BG532" s="224"/>
      <c r="BH532" s="224"/>
      <c r="BI532" s="224"/>
      <c r="BJ532" s="224"/>
      <c r="BK532" s="224"/>
      <c r="BL532" s="224"/>
      <c r="BM532" s="224"/>
      <c r="BN532" s="224"/>
      <c r="BO532" s="224"/>
      <c r="BP532" s="224"/>
      <c r="BQ532" s="224"/>
      <c r="BR532" s="224"/>
      <c r="BS532" s="224"/>
    </row>
    <row r="533" spans="26:71" x14ac:dyDescent="0.2">
      <c r="Z533" s="224"/>
      <c r="AA533" s="224"/>
      <c r="AB533" s="224"/>
      <c r="AC533" s="224"/>
      <c r="AD533" s="224"/>
      <c r="AE533" s="224"/>
      <c r="AF533" s="224"/>
      <c r="AG533" s="224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24"/>
      <c r="BN533" s="224"/>
      <c r="BO533" s="224"/>
      <c r="BP533" s="224"/>
      <c r="BQ533" s="224"/>
      <c r="BR533" s="224"/>
      <c r="BS533" s="224"/>
    </row>
    <row r="534" spans="26:71" x14ac:dyDescent="0.2">
      <c r="Z534" s="224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4"/>
      <c r="BN534" s="224"/>
      <c r="BO534" s="224"/>
      <c r="BP534" s="224"/>
      <c r="BQ534" s="224"/>
      <c r="BR534" s="224"/>
      <c r="BS534" s="224"/>
    </row>
    <row r="535" spans="26:71" x14ac:dyDescent="0.2">
      <c r="Z535" s="224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4"/>
      <c r="BN535" s="224"/>
      <c r="BO535" s="224"/>
      <c r="BP535" s="224"/>
      <c r="BQ535" s="224"/>
      <c r="BR535" s="224"/>
      <c r="BS535" s="224"/>
    </row>
    <row r="536" spans="26:71" x14ac:dyDescent="0.2">
      <c r="Z536" s="224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4"/>
      <c r="BN536" s="224"/>
      <c r="BO536" s="224"/>
      <c r="BP536" s="224"/>
      <c r="BQ536" s="224"/>
      <c r="BR536" s="224"/>
      <c r="BS536" s="224"/>
    </row>
    <row r="537" spans="26:71" x14ac:dyDescent="0.2">
      <c r="Z537" s="224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4"/>
      <c r="BN537" s="224"/>
      <c r="BO537" s="224"/>
      <c r="BP537" s="224"/>
      <c r="BQ537" s="224"/>
      <c r="BR537" s="224"/>
      <c r="BS537" s="224"/>
    </row>
    <row r="538" spans="26:71" x14ac:dyDescent="0.2">
      <c r="Z538" s="224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4"/>
      <c r="BN538" s="224"/>
      <c r="BO538" s="224"/>
      <c r="BP538" s="224"/>
      <c r="BQ538" s="224"/>
      <c r="BR538" s="224"/>
      <c r="BS538" s="224"/>
    </row>
    <row r="539" spans="26:71" x14ac:dyDescent="0.2">
      <c r="Z539" s="224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4"/>
      <c r="BN539" s="224"/>
      <c r="BO539" s="224"/>
      <c r="BP539" s="224"/>
      <c r="BQ539" s="224"/>
      <c r="BR539" s="224"/>
      <c r="BS539" s="224"/>
    </row>
    <row r="540" spans="26:71" x14ac:dyDescent="0.2">
      <c r="Z540" s="224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224"/>
      <c r="BN540" s="224"/>
      <c r="BO540" s="224"/>
      <c r="BP540" s="224"/>
      <c r="BQ540" s="224"/>
      <c r="BR540" s="224"/>
      <c r="BS540" s="224"/>
    </row>
    <row r="541" spans="26:71" x14ac:dyDescent="0.2">
      <c r="Z541" s="224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224"/>
      <c r="BN541" s="224"/>
      <c r="BO541" s="224"/>
      <c r="BP541" s="224"/>
      <c r="BQ541" s="224"/>
      <c r="BR541" s="224"/>
      <c r="BS541" s="224"/>
    </row>
    <row r="542" spans="26:71" x14ac:dyDescent="0.2">
      <c r="Z542" s="224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224"/>
      <c r="BN542" s="224"/>
      <c r="BO542" s="224"/>
      <c r="BP542" s="224"/>
      <c r="BQ542" s="224"/>
      <c r="BR542" s="224"/>
      <c r="BS542" s="224"/>
    </row>
    <row r="543" spans="26:71" x14ac:dyDescent="0.2">
      <c r="Z543" s="224"/>
      <c r="AA543" s="224"/>
      <c r="AB543" s="224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224"/>
      <c r="BN543" s="224"/>
      <c r="BO543" s="224"/>
      <c r="BP543" s="224"/>
      <c r="BQ543" s="224"/>
      <c r="BR543" s="224"/>
      <c r="BS543" s="224"/>
    </row>
    <row r="544" spans="26:71" x14ac:dyDescent="0.2">
      <c r="Z544" s="224"/>
      <c r="AA544" s="224"/>
      <c r="AB544" s="224"/>
      <c r="AC544" s="224"/>
      <c r="AD544" s="224"/>
      <c r="AE544" s="224"/>
      <c r="AF544" s="224"/>
      <c r="AG544" s="224"/>
      <c r="AH544" s="224"/>
      <c r="AI544" s="224"/>
      <c r="AJ544" s="224"/>
      <c r="AK544" s="224"/>
      <c r="AL544" s="224"/>
      <c r="AM544" s="224"/>
      <c r="AN544" s="224"/>
      <c r="AO544" s="224"/>
      <c r="AP544" s="224"/>
      <c r="AQ544" s="224"/>
      <c r="AR544" s="224"/>
      <c r="AS544" s="224"/>
      <c r="AT544" s="224"/>
      <c r="AU544" s="224"/>
      <c r="AV544" s="224"/>
      <c r="AW544" s="224"/>
      <c r="AX544" s="224"/>
      <c r="AY544" s="224"/>
      <c r="AZ544" s="224"/>
      <c r="BA544" s="224"/>
      <c r="BB544" s="224"/>
      <c r="BC544" s="224"/>
      <c r="BD544" s="224"/>
      <c r="BE544" s="224"/>
      <c r="BF544" s="224"/>
      <c r="BG544" s="224"/>
      <c r="BH544" s="224"/>
      <c r="BI544" s="224"/>
      <c r="BJ544" s="224"/>
      <c r="BK544" s="224"/>
      <c r="BL544" s="224"/>
      <c r="BM544" s="224"/>
      <c r="BN544" s="224"/>
      <c r="BO544" s="224"/>
      <c r="BP544" s="224"/>
      <c r="BQ544" s="224"/>
      <c r="BR544" s="224"/>
      <c r="BS544" s="224"/>
    </row>
    <row r="545" spans="26:71" x14ac:dyDescent="0.2">
      <c r="Z545" s="224"/>
      <c r="AA545" s="224"/>
      <c r="AB545" s="224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224"/>
      <c r="BN545" s="224"/>
      <c r="BO545" s="224"/>
      <c r="BP545" s="224"/>
      <c r="BQ545" s="224"/>
      <c r="BR545" s="224"/>
      <c r="BS545" s="224"/>
    </row>
    <row r="546" spans="26:71" x14ac:dyDescent="0.2">
      <c r="Z546" s="224"/>
      <c r="AA546" s="224"/>
      <c r="AB546" s="224"/>
      <c r="AC546" s="224"/>
      <c r="AD546" s="224"/>
      <c r="AE546" s="224"/>
      <c r="AF546" s="224"/>
      <c r="AG546" s="224"/>
      <c r="AH546" s="224"/>
      <c r="AI546" s="224"/>
      <c r="AJ546" s="224"/>
      <c r="AK546" s="224"/>
      <c r="AL546" s="224"/>
      <c r="AM546" s="224"/>
      <c r="AN546" s="224"/>
      <c r="AO546" s="224"/>
      <c r="AP546" s="224"/>
      <c r="AQ546" s="224"/>
      <c r="AR546" s="224"/>
      <c r="AS546" s="224"/>
      <c r="AT546" s="224"/>
      <c r="AU546" s="224"/>
      <c r="AV546" s="224"/>
      <c r="AW546" s="224"/>
      <c r="AX546" s="224"/>
      <c r="AY546" s="224"/>
      <c r="AZ546" s="224"/>
      <c r="BA546" s="224"/>
      <c r="BB546" s="224"/>
      <c r="BC546" s="224"/>
      <c r="BD546" s="224"/>
      <c r="BE546" s="224"/>
      <c r="BF546" s="224"/>
      <c r="BG546" s="224"/>
      <c r="BH546" s="224"/>
      <c r="BI546" s="224"/>
      <c r="BJ546" s="224"/>
      <c r="BK546" s="224"/>
      <c r="BL546" s="224"/>
      <c r="BM546" s="224"/>
      <c r="BN546" s="224"/>
      <c r="BO546" s="224"/>
      <c r="BP546" s="224"/>
      <c r="BQ546" s="224"/>
      <c r="BR546" s="224"/>
      <c r="BS546" s="224"/>
    </row>
    <row r="547" spans="26:71" x14ac:dyDescent="0.2">
      <c r="Z547" s="224"/>
      <c r="AA547" s="224"/>
      <c r="AB547" s="224"/>
      <c r="AC547" s="224"/>
      <c r="AD547" s="224"/>
      <c r="AE547" s="224"/>
      <c r="AF547" s="224"/>
      <c r="AG547" s="224"/>
      <c r="AH547" s="224"/>
      <c r="AI547" s="224"/>
      <c r="AJ547" s="224"/>
      <c r="AK547" s="224"/>
      <c r="AL547" s="224"/>
      <c r="AM547" s="224"/>
      <c r="AN547" s="224"/>
      <c r="AO547" s="224"/>
      <c r="AP547" s="224"/>
      <c r="AQ547" s="224"/>
      <c r="AR547" s="224"/>
      <c r="AS547" s="224"/>
      <c r="AT547" s="224"/>
      <c r="AU547" s="224"/>
      <c r="AV547" s="224"/>
      <c r="AW547" s="224"/>
      <c r="AX547" s="224"/>
      <c r="AY547" s="224"/>
      <c r="AZ547" s="224"/>
      <c r="BA547" s="224"/>
      <c r="BB547" s="224"/>
      <c r="BC547" s="224"/>
      <c r="BD547" s="224"/>
      <c r="BE547" s="224"/>
      <c r="BF547" s="224"/>
      <c r="BG547" s="224"/>
      <c r="BH547" s="224"/>
      <c r="BI547" s="224"/>
      <c r="BJ547" s="224"/>
      <c r="BK547" s="224"/>
      <c r="BL547" s="224"/>
      <c r="BM547" s="224"/>
      <c r="BN547" s="224"/>
      <c r="BO547" s="224"/>
      <c r="BP547" s="224"/>
      <c r="BQ547" s="224"/>
      <c r="BR547" s="224"/>
      <c r="BS547" s="224"/>
    </row>
    <row r="548" spans="26:71" x14ac:dyDescent="0.2">
      <c r="Z548" s="224"/>
      <c r="AA548" s="224"/>
      <c r="AB548" s="224"/>
      <c r="AC548" s="224"/>
      <c r="AD548" s="224"/>
      <c r="AE548" s="224"/>
      <c r="AF548" s="224"/>
      <c r="AG548" s="224"/>
      <c r="AH548" s="224"/>
      <c r="AI548" s="224"/>
      <c r="AJ548" s="224"/>
      <c r="AK548" s="224"/>
      <c r="AL548" s="224"/>
      <c r="AM548" s="224"/>
      <c r="AN548" s="224"/>
      <c r="AO548" s="224"/>
      <c r="AP548" s="224"/>
      <c r="AQ548" s="224"/>
      <c r="AR548" s="224"/>
      <c r="AS548" s="224"/>
      <c r="AT548" s="224"/>
      <c r="AU548" s="224"/>
      <c r="AV548" s="224"/>
      <c r="AW548" s="224"/>
      <c r="AX548" s="224"/>
      <c r="AY548" s="224"/>
      <c r="AZ548" s="224"/>
      <c r="BA548" s="224"/>
      <c r="BB548" s="224"/>
      <c r="BC548" s="224"/>
      <c r="BD548" s="224"/>
      <c r="BE548" s="224"/>
      <c r="BF548" s="224"/>
      <c r="BG548" s="224"/>
      <c r="BH548" s="224"/>
      <c r="BI548" s="224"/>
      <c r="BJ548" s="224"/>
      <c r="BK548" s="224"/>
      <c r="BL548" s="224"/>
      <c r="BM548" s="224"/>
      <c r="BN548" s="224"/>
      <c r="BO548" s="224"/>
      <c r="BP548" s="224"/>
      <c r="BQ548" s="224"/>
      <c r="BR548" s="224"/>
      <c r="BS548" s="224"/>
    </row>
    <row r="549" spans="26:71" x14ac:dyDescent="0.2">
      <c r="Z549" s="224"/>
      <c r="AA549" s="224"/>
      <c r="AB549" s="224"/>
      <c r="AC549" s="224"/>
      <c r="AD549" s="224"/>
      <c r="AE549" s="224"/>
      <c r="AF549" s="224"/>
      <c r="AG549" s="224"/>
      <c r="AH549" s="224"/>
      <c r="AI549" s="224"/>
      <c r="AJ549" s="224"/>
      <c r="AK549" s="224"/>
      <c r="AL549" s="224"/>
      <c r="AM549" s="224"/>
      <c r="AN549" s="224"/>
      <c r="AO549" s="224"/>
      <c r="AP549" s="224"/>
      <c r="AQ549" s="224"/>
      <c r="AR549" s="224"/>
      <c r="AS549" s="224"/>
      <c r="AT549" s="224"/>
      <c r="AU549" s="224"/>
      <c r="AV549" s="224"/>
      <c r="AW549" s="224"/>
      <c r="AX549" s="224"/>
      <c r="AY549" s="224"/>
      <c r="AZ549" s="224"/>
      <c r="BA549" s="224"/>
      <c r="BB549" s="224"/>
      <c r="BC549" s="224"/>
      <c r="BD549" s="224"/>
      <c r="BE549" s="224"/>
      <c r="BF549" s="224"/>
      <c r="BG549" s="224"/>
      <c r="BH549" s="224"/>
      <c r="BI549" s="224"/>
      <c r="BJ549" s="224"/>
      <c r="BK549" s="224"/>
      <c r="BL549" s="224"/>
      <c r="BM549" s="224"/>
      <c r="BN549" s="224"/>
      <c r="BO549" s="224"/>
      <c r="BP549" s="224"/>
      <c r="BQ549" s="224"/>
      <c r="BR549" s="224"/>
      <c r="BS549" s="224"/>
    </row>
    <row r="550" spans="26:71" x14ac:dyDescent="0.2">
      <c r="Z550" s="224"/>
      <c r="AA550" s="224"/>
      <c r="AB550" s="224"/>
      <c r="AC550" s="224"/>
      <c r="AD550" s="224"/>
      <c r="AE550" s="224"/>
      <c r="AF550" s="224"/>
      <c r="AG550" s="224"/>
      <c r="AH550" s="224"/>
      <c r="AI550" s="224"/>
      <c r="AJ550" s="224"/>
      <c r="AK550" s="224"/>
      <c r="AL550" s="224"/>
      <c r="AM550" s="224"/>
      <c r="AN550" s="224"/>
      <c r="AO550" s="224"/>
      <c r="AP550" s="224"/>
      <c r="AQ550" s="224"/>
      <c r="AR550" s="224"/>
      <c r="AS550" s="224"/>
      <c r="AT550" s="224"/>
      <c r="AU550" s="224"/>
      <c r="AV550" s="224"/>
      <c r="AW550" s="224"/>
      <c r="AX550" s="224"/>
      <c r="AY550" s="224"/>
      <c r="AZ550" s="224"/>
      <c r="BA550" s="224"/>
      <c r="BB550" s="224"/>
      <c r="BC550" s="224"/>
      <c r="BD550" s="224"/>
      <c r="BE550" s="224"/>
      <c r="BF550" s="224"/>
      <c r="BG550" s="224"/>
      <c r="BH550" s="224"/>
      <c r="BI550" s="224"/>
      <c r="BJ550" s="224"/>
      <c r="BK550" s="224"/>
      <c r="BL550" s="224"/>
      <c r="BM550" s="224"/>
      <c r="BN550" s="224"/>
      <c r="BO550" s="224"/>
      <c r="BP550" s="224"/>
      <c r="BQ550" s="224"/>
      <c r="BR550" s="224"/>
      <c r="BS550" s="224"/>
    </row>
    <row r="551" spans="26:71" x14ac:dyDescent="0.2">
      <c r="Z551" s="224"/>
      <c r="AA551" s="224"/>
      <c r="AB551" s="224"/>
      <c r="AC551" s="224"/>
      <c r="AD551" s="224"/>
      <c r="AE551" s="224"/>
      <c r="AF551" s="224"/>
      <c r="AG551" s="224"/>
      <c r="AH551" s="224"/>
      <c r="AI551" s="224"/>
      <c r="AJ551" s="224"/>
      <c r="AK551" s="224"/>
      <c r="AL551" s="224"/>
      <c r="AM551" s="224"/>
      <c r="AN551" s="224"/>
      <c r="AO551" s="224"/>
      <c r="AP551" s="224"/>
      <c r="AQ551" s="224"/>
      <c r="AR551" s="224"/>
      <c r="AS551" s="224"/>
      <c r="AT551" s="224"/>
      <c r="AU551" s="224"/>
      <c r="AV551" s="224"/>
      <c r="AW551" s="224"/>
      <c r="AX551" s="224"/>
      <c r="AY551" s="224"/>
      <c r="AZ551" s="224"/>
      <c r="BA551" s="224"/>
      <c r="BB551" s="224"/>
      <c r="BC551" s="224"/>
      <c r="BD551" s="224"/>
      <c r="BE551" s="224"/>
      <c r="BF551" s="224"/>
      <c r="BG551" s="224"/>
      <c r="BH551" s="224"/>
      <c r="BI551" s="224"/>
      <c r="BJ551" s="224"/>
      <c r="BK551" s="224"/>
      <c r="BL551" s="224"/>
      <c r="BM551" s="224"/>
      <c r="BN551" s="224"/>
      <c r="BO551" s="224"/>
      <c r="BP551" s="224"/>
      <c r="BQ551" s="224"/>
      <c r="BR551" s="224"/>
      <c r="BS551" s="224"/>
    </row>
    <row r="552" spans="26:71" x14ac:dyDescent="0.2">
      <c r="Z552" s="224"/>
      <c r="AA552" s="224"/>
      <c r="AB552" s="224"/>
      <c r="AC552" s="224"/>
      <c r="AD552" s="224"/>
      <c r="AE552" s="224"/>
      <c r="AF552" s="224"/>
      <c r="AG552" s="224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24"/>
      <c r="BN552" s="224"/>
      <c r="BO552" s="224"/>
      <c r="BP552" s="224"/>
      <c r="BQ552" s="224"/>
      <c r="BR552" s="224"/>
      <c r="BS552" s="224"/>
    </row>
    <row r="553" spans="26:71" x14ac:dyDescent="0.2">
      <c r="Z553" s="224"/>
      <c r="AA553" s="224"/>
      <c r="AB553" s="224"/>
      <c r="AC553" s="224"/>
      <c r="AD553" s="224"/>
      <c r="AE553" s="224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4"/>
      <c r="BN553" s="224"/>
      <c r="BO553" s="224"/>
      <c r="BP553" s="224"/>
      <c r="BQ553" s="224"/>
      <c r="BR553" s="224"/>
      <c r="BS553" s="224"/>
    </row>
    <row r="554" spans="26:71" x14ac:dyDescent="0.2">
      <c r="Z554" s="224"/>
      <c r="AA554" s="224"/>
      <c r="AB554" s="224"/>
      <c r="AC554" s="224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4"/>
      <c r="BN554" s="224"/>
      <c r="BO554" s="224"/>
      <c r="BP554" s="224"/>
      <c r="BQ554" s="224"/>
      <c r="BR554" s="224"/>
      <c r="BS554" s="224"/>
    </row>
    <row r="555" spans="26:71" x14ac:dyDescent="0.2">
      <c r="Z555" s="224"/>
      <c r="AA555" s="224"/>
      <c r="AB555" s="224"/>
      <c r="AC555" s="224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4"/>
      <c r="BN555" s="224"/>
      <c r="BO555" s="224"/>
      <c r="BP555" s="224"/>
      <c r="BQ555" s="224"/>
      <c r="BR555" s="224"/>
      <c r="BS555" s="224"/>
    </row>
    <row r="556" spans="26:71" x14ac:dyDescent="0.2">
      <c r="Z556" s="224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4"/>
      <c r="BN556" s="224"/>
      <c r="BO556" s="224"/>
      <c r="BP556" s="224"/>
      <c r="BQ556" s="224"/>
      <c r="BR556" s="224"/>
      <c r="BS556" s="224"/>
    </row>
    <row r="557" spans="26:71" x14ac:dyDescent="0.2">
      <c r="Z557" s="224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4"/>
      <c r="BN557" s="224"/>
      <c r="BO557" s="224"/>
      <c r="BP557" s="224"/>
      <c r="BQ557" s="224"/>
      <c r="BR557" s="224"/>
      <c r="BS557" s="224"/>
    </row>
    <row r="558" spans="26:71" x14ac:dyDescent="0.2">
      <c r="Z558" s="224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24"/>
      <c r="BN558" s="224"/>
      <c r="BO558" s="224"/>
      <c r="BP558" s="224"/>
      <c r="BQ558" s="224"/>
      <c r="BR558" s="224"/>
      <c r="BS558" s="224"/>
    </row>
    <row r="559" spans="26:71" x14ac:dyDescent="0.2">
      <c r="Z559" s="224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224"/>
      <c r="BN559" s="224"/>
      <c r="BO559" s="224"/>
      <c r="BP559" s="224"/>
      <c r="BQ559" s="224"/>
      <c r="BR559" s="224"/>
      <c r="BS559" s="224"/>
    </row>
    <row r="560" spans="26:71" x14ac:dyDescent="0.2">
      <c r="Z560" s="224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224"/>
      <c r="BN560" s="224"/>
      <c r="BO560" s="224"/>
      <c r="BP560" s="224"/>
      <c r="BQ560" s="224"/>
      <c r="BR560" s="224"/>
      <c r="BS560" s="224"/>
    </row>
    <row r="561" spans="26:71" x14ac:dyDescent="0.2">
      <c r="Z561" s="224"/>
      <c r="AA561" s="224"/>
      <c r="AB561" s="224"/>
      <c r="AC561" s="224"/>
      <c r="AD561" s="224"/>
      <c r="AE561" s="224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224"/>
      <c r="BN561" s="224"/>
      <c r="BO561" s="224"/>
      <c r="BP561" s="224"/>
      <c r="BQ561" s="224"/>
      <c r="BR561" s="224"/>
      <c r="BS561" s="224"/>
    </row>
    <row r="562" spans="26:71" x14ac:dyDescent="0.2">
      <c r="Z562" s="224"/>
      <c r="AA562" s="224"/>
      <c r="AB562" s="224"/>
      <c r="AC562" s="224"/>
      <c r="AD562" s="224"/>
      <c r="AE562" s="224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224"/>
      <c r="BN562" s="224"/>
      <c r="BO562" s="224"/>
      <c r="BP562" s="224"/>
      <c r="BQ562" s="224"/>
      <c r="BR562" s="224"/>
      <c r="BS562" s="224"/>
    </row>
    <row r="563" spans="26:71" x14ac:dyDescent="0.2">
      <c r="Z563" s="224"/>
      <c r="AA563" s="224"/>
      <c r="AB563" s="224"/>
      <c r="AC563" s="224"/>
      <c r="AD563" s="224"/>
      <c r="AE563" s="224"/>
      <c r="AF563" s="224"/>
      <c r="AG563" s="224"/>
      <c r="AH563" s="224"/>
      <c r="AI563" s="224"/>
      <c r="AJ563" s="224"/>
      <c r="AK563" s="224"/>
      <c r="AL563" s="224"/>
      <c r="AM563" s="224"/>
      <c r="AN563" s="224"/>
      <c r="AO563" s="224"/>
      <c r="AP563" s="224"/>
      <c r="AQ563" s="224"/>
      <c r="AR563" s="224"/>
      <c r="AS563" s="224"/>
      <c r="AT563" s="224"/>
      <c r="AU563" s="224"/>
      <c r="AV563" s="224"/>
      <c r="AW563" s="224"/>
      <c r="AX563" s="224"/>
      <c r="AY563" s="224"/>
      <c r="AZ563" s="224"/>
      <c r="BA563" s="224"/>
      <c r="BB563" s="224"/>
      <c r="BC563" s="224"/>
      <c r="BD563" s="224"/>
      <c r="BE563" s="224"/>
      <c r="BF563" s="224"/>
      <c r="BG563" s="224"/>
      <c r="BH563" s="224"/>
      <c r="BI563" s="224"/>
      <c r="BJ563" s="224"/>
      <c r="BK563" s="224"/>
      <c r="BL563" s="224"/>
      <c r="BM563" s="224"/>
      <c r="BN563" s="224"/>
      <c r="BO563" s="224"/>
      <c r="BP563" s="224"/>
      <c r="BQ563" s="224"/>
      <c r="BR563" s="224"/>
      <c r="BS563" s="224"/>
    </row>
    <row r="564" spans="26:71" x14ac:dyDescent="0.2">
      <c r="Z564" s="224"/>
      <c r="AA564" s="224"/>
      <c r="AB564" s="224"/>
      <c r="AC564" s="224"/>
      <c r="AD564" s="224"/>
      <c r="AE564" s="224"/>
      <c r="AF564" s="224"/>
      <c r="AG564" s="224"/>
      <c r="AH564" s="224"/>
      <c r="AI564" s="224"/>
      <c r="AJ564" s="224"/>
      <c r="AK564" s="224"/>
      <c r="AL564" s="224"/>
      <c r="AM564" s="224"/>
      <c r="AN564" s="224"/>
      <c r="AO564" s="224"/>
      <c r="AP564" s="224"/>
      <c r="AQ564" s="224"/>
      <c r="AR564" s="224"/>
      <c r="AS564" s="224"/>
      <c r="AT564" s="224"/>
      <c r="AU564" s="224"/>
      <c r="AV564" s="224"/>
      <c r="AW564" s="224"/>
      <c r="AX564" s="224"/>
      <c r="AY564" s="224"/>
      <c r="AZ564" s="224"/>
      <c r="BA564" s="224"/>
      <c r="BB564" s="224"/>
      <c r="BC564" s="224"/>
      <c r="BD564" s="224"/>
      <c r="BE564" s="224"/>
      <c r="BF564" s="224"/>
      <c r="BG564" s="224"/>
      <c r="BH564" s="224"/>
      <c r="BI564" s="224"/>
      <c r="BJ564" s="224"/>
      <c r="BK564" s="224"/>
      <c r="BL564" s="224"/>
      <c r="BM564" s="224"/>
      <c r="BN564" s="224"/>
      <c r="BO564" s="224"/>
      <c r="BP564" s="224"/>
      <c r="BQ564" s="224"/>
      <c r="BR564" s="224"/>
      <c r="BS564" s="224"/>
    </row>
    <row r="565" spans="26:71" x14ac:dyDescent="0.2">
      <c r="Z565" s="224"/>
      <c r="AA565" s="224"/>
      <c r="AB565" s="224"/>
      <c r="AC565" s="224"/>
      <c r="AD565" s="224"/>
      <c r="AE565" s="224"/>
      <c r="AF565" s="224"/>
      <c r="AG565" s="224"/>
      <c r="AH565" s="224"/>
      <c r="AI565" s="224"/>
      <c r="AJ565" s="224"/>
      <c r="AK565" s="224"/>
      <c r="AL565" s="224"/>
      <c r="AM565" s="224"/>
      <c r="AN565" s="224"/>
      <c r="AO565" s="224"/>
      <c r="AP565" s="224"/>
      <c r="AQ565" s="224"/>
      <c r="AR565" s="224"/>
      <c r="AS565" s="224"/>
      <c r="AT565" s="224"/>
      <c r="AU565" s="224"/>
      <c r="AV565" s="224"/>
      <c r="AW565" s="224"/>
      <c r="AX565" s="224"/>
      <c r="AY565" s="224"/>
      <c r="AZ565" s="224"/>
      <c r="BA565" s="224"/>
      <c r="BB565" s="224"/>
      <c r="BC565" s="224"/>
      <c r="BD565" s="224"/>
      <c r="BE565" s="224"/>
      <c r="BF565" s="224"/>
      <c r="BG565" s="224"/>
      <c r="BH565" s="224"/>
      <c r="BI565" s="224"/>
      <c r="BJ565" s="224"/>
      <c r="BK565" s="224"/>
      <c r="BL565" s="224"/>
      <c r="BM565" s="224"/>
      <c r="BN565" s="224"/>
      <c r="BO565" s="224"/>
      <c r="BP565" s="224"/>
      <c r="BQ565" s="224"/>
      <c r="BR565" s="224"/>
      <c r="BS565" s="224"/>
    </row>
    <row r="566" spans="26:71" x14ac:dyDescent="0.2"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4"/>
      <c r="BN566" s="224"/>
      <c r="BO566" s="224"/>
      <c r="BP566" s="224"/>
      <c r="BQ566" s="224"/>
      <c r="BR566" s="224"/>
      <c r="BS566" s="224"/>
    </row>
    <row r="567" spans="26:71" x14ac:dyDescent="0.2"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4"/>
      <c r="BN567" s="224"/>
      <c r="BO567" s="224"/>
      <c r="BP567" s="224"/>
      <c r="BQ567" s="224"/>
      <c r="BR567" s="224"/>
      <c r="BS567" s="224"/>
    </row>
    <row r="568" spans="26:71" x14ac:dyDescent="0.2"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4"/>
      <c r="BN568" s="224"/>
      <c r="BO568" s="224"/>
      <c r="BP568" s="224"/>
      <c r="BQ568" s="224"/>
      <c r="BR568" s="224"/>
      <c r="BS568" s="224"/>
    </row>
    <row r="569" spans="26:71" x14ac:dyDescent="0.2"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4"/>
      <c r="BN569" s="224"/>
      <c r="BO569" s="224"/>
      <c r="BP569" s="224"/>
      <c r="BQ569" s="224"/>
      <c r="BR569" s="224"/>
      <c r="BS569" s="224"/>
    </row>
    <row r="570" spans="26:71" x14ac:dyDescent="0.2"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4"/>
      <c r="BN570" s="224"/>
      <c r="BO570" s="224"/>
      <c r="BP570" s="224"/>
      <c r="BQ570" s="224"/>
      <c r="BR570" s="224"/>
      <c r="BS570" s="224"/>
    </row>
    <row r="571" spans="26:71" x14ac:dyDescent="0.2"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24"/>
      <c r="BJ571" s="224"/>
      <c r="BK571" s="224"/>
      <c r="BL571" s="224"/>
      <c r="BM571" s="224"/>
      <c r="BN571" s="224"/>
      <c r="BO571" s="224"/>
      <c r="BP571" s="224"/>
      <c r="BQ571" s="224"/>
      <c r="BR571" s="224"/>
      <c r="BS571" s="224"/>
    </row>
    <row r="572" spans="26:71" x14ac:dyDescent="0.2">
      <c r="Z572" s="224"/>
      <c r="AA572" s="224"/>
      <c r="AB572" s="224"/>
      <c r="AC572" s="224"/>
      <c r="AD572" s="224"/>
      <c r="AE572" s="224"/>
      <c r="AF572" s="224"/>
      <c r="AG572" s="224"/>
      <c r="AH572" s="224"/>
      <c r="AI572" s="224"/>
      <c r="AJ572" s="224"/>
      <c r="AK572" s="224"/>
      <c r="AL572" s="224"/>
      <c r="AM572" s="224"/>
      <c r="AN572" s="224"/>
      <c r="AO572" s="224"/>
      <c r="AP572" s="224"/>
      <c r="AQ572" s="224"/>
      <c r="AR572" s="224"/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24"/>
      <c r="BJ572" s="224"/>
      <c r="BK572" s="224"/>
      <c r="BL572" s="224"/>
      <c r="BM572" s="224"/>
      <c r="BN572" s="224"/>
      <c r="BO572" s="224"/>
      <c r="BP572" s="224"/>
      <c r="BQ572" s="224"/>
      <c r="BR572" s="224"/>
      <c r="BS572" s="224"/>
    </row>
    <row r="573" spans="26:71" x14ac:dyDescent="0.2">
      <c r="Z573" s="224"/>
      <c r="AA573" s="224"/>
      <c r="AB573" s="224"/>
      <c r="AC573" s="224"/>
      <c r="AD573" s="224"/>
      <c r="AE573" s="224"/>
      <c r="AF573" s="224"/>
      <c r="AG573" s="224"/>
      <c r="AH573" s="224"/>
      <c r="AI573" s="224"/>
      <c r="AJ573" s="224"/>
      <c r="AK573" s="224"/>
      <c r="AL573" s="224"/>
      <c r="AM573" s="224"/>
      <c r="AN573" s="224"/>
      <c r="AO573" s="224"/>
      <c r="AP573" s="224"/>
      <c r="AQ573" s="224"/>
      <c r="AR573" s="224"/>
      <c r="AS573" s="224"/>
      <c r="AT573" s="224"/>
      <c r="AU573" s="224"/>
      <c r="AV573" s="224"/>
      <c r="AW573" s="224"/>
      <c r="AX573" s="224"/>
      <c r="AY573" s="224"/>
      <c r="AZ573" s="224"/>
      <c r="BA573" s="224"/>
      <c r="BB573" s="224"/>
      <c r="BC573" s="224"/>
      <c r="BD573" s="224"/>
      <c r="BE573" s="224"/>
      <c r="BF573" s="224"/>
      <c r="BG573" s="224"/>
      <c r="BH573" s="224"/>
      <c r="BI573" s="224"/>
      <c r="BJ573" s="224"/>
      <c r="BK573" s="224"/>
      <c r="BL573" s="224"/>
      <c r="BM573" s="224"/>
      <c r="BN573" s="224"/>
      <c r="BO573" s="224"/>
      <c r="BP573" s="224"/>
      <c r="BQ573" s="224"/>
      <c r="BR573" s="224"/>
      <c r="BS573" s="224"/>
    </row>
    <row r="574" spans="26:71" x14ac:dyDescent="0.2">
      <c r="Z574" s="224"/>
      <c r="AA574" s="224"/>
      <c r="AB574" s="224"/>
      <c r="AC574" s="224"/>
      <c r="AD574" s="224"/>
      <c r="AE574" s="224"/>
      <c r="AF574" s="224"/>
      <c r="AG574" s="224"/>
      <c r="AH574" s="224"/>
      <c r="AI574" s="224"/>
      <c r="AJ574" s="224"/>
      <c r="AK574" s="224"/>
      <c r="AL574" s="224"/>
      <c r="AM574" s="224"/>
      <c r="AN574" s="224"/>
      <c r="AO574" s="224"/>
      <c r="AP574" s="224"/>
      <c r="AQ574" s="224"/>
      <c r="AR574" s="224"/>
      <c r="AS574" s="224"/>
      <c r="AT574" s="224"/>
      <c r="AU574" s="224"/>
      <c r="AV574" s="224"/>
      <c r="AW574" s="224"/>
      <c r="AX574" s="224"/>
      <c r="AY574" s="224"/>
      <c r="AZ574" s="224"/>
      <c r="BA574" s="224"/>
      <c r="BB574" s="224"/>
      <c r="BC574" s="224"/>
      <c r="BD574" s="224"/>
      <c r="BE574" s="224"/>
      <c r="BF574" s="224"/>
      <c r="BG574" s="224"/>
      <c r="BH574" s="224"/>
      <c r="BI574" s="224"/>
      <c r="BJ574" s="224"/>
      <c r="BK574" s="224"/>
      <c r="BL574" s="224"/>
      <c r="BM574" s="224"/>
      <c r="BN574" s="224"/>
      <c r="BO574" s="224"/>
      <c r="BP574" s="224"/>
      <c r="BQ574" s="224"/>
      <c r="BR574" s="224"/>
      <c r="BS574" s="224"/>
    </row>
    <row r="575" spans="26:71" x14ac:dyDescent="0.2">
      <c r="Z575" s="224"/>
      <c r="AA575" s="224"/>
      <c r="AB575" s="224"/>
      <c r="AC575" s="224"/>
      <c r="AD575" s="224"/>
      <c r="AE575" s="224"/>
      <c r="AF575" s="224"/>
      <c r="AG575" s="224"/>
      <c r="AH575" s="224"/>
      <c r="AI575" s="224"/>
      <c r="AJ575" s="224"/>
      <c r="AK575" s="224"/>
      <c r="AL575" s="224"/>
      <c r="AM575" s="224"/>
      <c r="AN575" s="224"/>
      <c r="AO575" s="224"/>
      <c r="AP575" s="224"/>
      <c r="AQ575" s="224"/>
      <c r="AR575" s="224"/>
      <c r="AS575" s="224"/>
      <c r="AT575" s="224"/>
      <c r="AU575" s="224"/>
      <c r="AV575" s="224"/>
      <c r="AW575" s="224"/>
      <c r="AX575" s="224"/>
      <c r="AY575" s="224"/>
      <c r="AZ575" s="224"/>
      <c r="BA575" s="224"/>
      <c r="BB575" s="224"/>
      <c r="BC575" s="224"/>
      <c r="BD575" s="224"/>
      <c r="BE575" s="224"/>
      <c r="BF575" s="224"/>
      <c r="BG575" s="224"/>
      <c r="BH575" s="224"/>
      <c r="BI575" s="224"/>
      <c r="BJ575" s="224"/>
      <c r="BK575" s="224"/>
      <c r="BL575" s="224"/>
      <c r="BM575" s="224"/>
      <c r="BN575" s="224"/>
      <c r="BO575" s="224"/>
      <c r="BP575" s="224"/>
      <c r="BQ575" s="224"/>
      <c r="BR575" s="224"/>
      <c r="BS575" s="224"/>
    </row>
    <row r="576" spans="26:71" x14ac:dyDescent="0.2">
      <c r="Z576" s="224"/>
      <c r="AA576" s="224"/>
      <c r="AB576" s="224"/>
      <c r="AC576" s="224"/>
      <c r="AD576" s="224"/>
      <c r="AE576" s="224"/>
      <c r="AF576" s="224"/>
      <c r="AG576" s="224"/>
      <c r="AH576" s="224"/>
      <c r="AI576" s="224"/>
      <c r="AJ576" s="224"/>
      <c r="AK576" s="224"/>
      <c r="AL576" s="224"/>
      <c r="AM576" s="224"/>
      <c r="AN576" s="224"/>
      <c r="AO576" s="224"/>
      <c r="AP576" s="224"/>
      <c r="AQ576" s="224"/>
      <c r="AR576" s="224"/>
      <c r="AS576" s="224"/>
      <c r="AT576" s="224"/>
      <c r="AU576" s="224"/>
      <c r="AV576" s="224"/>
      <c r="AW576" s="224"/>
      <c r="AX576" s="224"/>
      <c r="AY576" s="224"/>
      <c r="AZ576" s="224"/>
      <c r="BA576" s="224"/>
      <c r="BB576" s="224"/>
      <c r="BC576" s="224"/>
      <c r="BD576" s="224"/>
      <c r="BE576" s="224"/>
      <c r="BF576" s="224"/>
      <c r="BG576" s="224"/>
      <c r="BH576" s="224"/>
      <c r="BI576" s="224"/>
      <c r="BJ576" s="224"/>
      <c r="BK576" s="224"/>
      <c r="BL576" s="224"/>
      <c r="BM576" s="224"/>
      <c r="BN576" s="224"/>
      <c r="BO576" s="224"/>
      <c r="BP576" s="224"/>
      <c r="BQ576" s="224"/>
      <c r="BR576" s="224"/>
      <c r="BS576" s="224"/>
    </row>
    <row r="577" spans="26:71" x14ac:dyDescent="0.2">
      <c r="Z577" s="224"/>
      <c r="AA577" s="224"/>
      <c r="AB577" s="224"/>
      <c r="AC577" s="224"/>
      <c r="AD577" s="224"/>
      <c r="AE577" s="224"/>
      <c r="AF577" s="224"/>
      <c r="AG577" s="224"/>
      <c r="AH577" s="224"/>
      <c r="AI577" s="224"/>
      <c r="AJ577" s="224"/>
      <c r="AK577" s="224"/>
      <c r="AL577" s="224"/>
      <c r="AM577" s="224"/>
      <c r="AN577" s="224"/>
      <c r="AO577" s="224"/>
      <c r="AP577" s="224"/>
      <c r="AQ577" s="224"/>
      <c r="AR577" s="224"/>
      <c r="AS577" s="224"/>
      <c r="AT577" s="224"/>
      <c r="AU577" s="224"/>
      <c r="AV577" s="224"/>
      <c r="AW577" s="224"/>
      <c r="AX577" s="224"/>
      <c r="AY577" s="224"/>
      <c r="AZ577" s="224"/>
      <c r="BA577" s="224"/>
      <c r="BB577" s="224"/>
      <c r="BC577" s="224"/>
      <c r="BD577" s="224"/>
      <c r="BE577" s="224"/>
      <c r="BF577" s="224"/>
      <c r="BG577" s="224"/>
      <c r="BH577" s="224"/>
      <c r="BI577" s="224"/>
      <c r="BJ577" s="224"/>
      <c r="BK577" s="224"/>
      <c r="BL577" s="224"/>
      <c r="BM577" s="224"/>
      <c r="BN577" s="224"/>
      <c r="BO577" s="224"/>
      <c r="BP577" s="224"/>
      <c r="BQ577" s="224"/>
      <c r="BR577" s="224"/>
      <c r="BS577" s="224"/>
    </row>
    <row r="578" spans="26:71" x14ac:dyDescent="0.2">
      <c r="Z578" s="224"/>
      <c r="AA578" s="224"/>
      <c r="AB578" s="224"/>
      <c r="AC578" s="224"/>
      <c r="AD578" s="224"/>
      <c r="AE578" s="224"/>
      <c r="AF578" s="224"/>
      <c r="AG578" s="224"/>
      <c r="AH578" s="224"/>
      <c r="AI578" s="224"/>
      <c r="AJ578" s="224"/>
      <c r="AK578" s="224"/>
      <c r="AL578" s="224"/>
      <c r="AM578" s="224"/>
      <c r="AN578" s="224"/>
      <c r="AO578" s="224"/>
      <c r="AP578" s="224"/>
      <c r="AQ578" s="224"/>
      <c r="AR578" s="224"/>
      <c r="AS578" s="224"/>
      <c r="AT578" s="224"/>
      <c r="AU578" s="224"/>
      <c r="AV578" s="224"/>
      <c r="AW578" s="224"/>
      <c r="AX578" s="224"/>
      <c r="AY578" s="224"/>
      <c r="AZ578" s="224"/>
      <c r="BA578" s="224"/>
      <c r="BB578" s="224"/>
      <c r="BC578" s="224"/>
      <c r="BD578" s="224"/>
      <c r="BE578" s="224"/>
      <c r="BF578" s="224"/>
      <c r="BG578" s="224"/>
      <c r="BH578" s="224"/>
      <c r="BI578" s="224"/>
      <c r="BJ578" s="224"/>
      <c r="BK578" s="224"/>
      <c r="BL578" s="224"/>
      <c r="BM578" s="224"/>
      <c r="BN578" s="224"/>
      <c r="BO578" s="224"/>
      <c r="BP578" s="224"/>
      <c r="BQ578" s="224"/>
      <c r="BR578" s="224"/>
      <c r="BS578" s="224"/>
    </row>
    <row r="579" spans="26:71" x14ac:dyDescent="0.2">
      <c r="Z579" s="224"/>
      <c r="AA579" s="224"/>
      <c r="AB579" s="224"/>
      <c r="AC579" s="224"/>
      <c r="AD579" s="224"/>
      <c r="AE579" s="224"/>
      <c r="AF579" s="224"/>
      <c r="AG579" s="224"/>
      <c r="AH579" s="224"/>
      <c r="AI579" s="224"/>
      <c r="AJ579" s="224"/>
      <c r="AK579" s="224"/>
      <c r="AL579" s="224"/>
      <c r="AM579" s="224"/>
      <c r="AN579" s="224"/>
      <c r="AO579" s="224"/>
      <c r="AP579" s="224"/>
      <c r="AQ579" s="224"/>
      <c r="AR579" s="224"/>
      <c r="AS579" s="224"/>
      <c r="AT579" s="224"/>
      <c r="AU579" s="224"/>
      <c r="AV579" s="224"/>
      <c r="AW579" s="224"/>
      <c r="AX579" s="224"/>
      <c r="AY579" s="224"/>
      <c r="AZ579" s="224"/>
      <c r="BA579" s="224"/>
      <c r="BB579" s="224"/>
      <c r="BC579" s="224"/>
      <c r="BD579" s="224"/>
      <c r="BE579" s="224"/>
      <c r="BF579" s="224"/>
      <c r="BG579" s="224"/>
      <c r="BH579" s="224"/>
      <c r="BI579" s="224"/>
      <c r="BJ579" s="224"/>
      <c r="BK579" s="224"/>
      <c r="BL579" s="224"/>
      <c r="BM579" s="224"/>
      <c r="BN579" s="224"/>
      <c r="BO579" s="224"/>
      <c r="BP579" s="224"/>
      <c r="BQ579" s="224"/>
      <c r="BR579" s="224"/>
      <c r="BS579" s="224"/>
    </row>
    <row r="580" spans="26:71" x14ac:dyDescent="0.2">
      <c r="Z580" s="224"/>
      <c r="AA580" s="224"/>
      <c r="AB580" s="224"/>
      <c r="AC580" s="224"/>
      <c r="AD580" s="224"/>
      <c r="AE580" s="224"/>
      <c r="AF580" s="224"/>
      <c r="AG580" s="224"/>
      <c r="AH580" s="224"/>
      <c r="AI580" s="224"/>
      <c r="AJ580" s="224"/>
      <c r="AK580" s="224"/>
      <c r="AL580" s="224"/>
      <c r="AM580" s="224"/>
      <c r="AN580" s="224"/>
      <c r="AO580" s="224"/>
      <c r="AP580" s="224"/>
      <c r="AQ580" s="224"/>
      <c r="AR580" s="224"/>
      <c r="AS580" s="224"/>
      <c r="AT580" s="224"/>
      <c r="AU580" s="224"/>
      <c r="AV580" s="224"/>
      <c r="AW580" s="224"/>
      <c r="AX580" s="224"/>
      <c r="AY580" s="224"/>
      <c r="AZ580" s="224"/>
      <c r="BA580" s="224"/>
      <c r="BB580" s="224"/>
      <c r="BC580" s="224"/>
      <c r="BD580" s="224"/>
      <c r="BE580" s="224"/>
      <c r="BF580" s="224"/>
      <c r="BG580" s="224"/>
      <c r="BH580" s="224"/>
      <c r="BI580" s="224"/>
      <c r="BJ580" s="224"/>
      <c r="BK580" s="224"/>
      <c r="BL580" s="224"/>
      <c r="BM580" s="224"/>
      <c r="BN580" s="224"/>
      <c r="BO580" s="224"/>
      <c r="BP580" s="224"/>
      <c r="BQ580" s="224"/>
      <c r="BR580" s="224"/>
      <c r="BS580" s="224"/>
    </row>
    <row r="581" spans="26:71" x14ac:dyDescent="0.2">
      <c r="Z581" s="224"/>
      <c r="AA581" s="224"/>
      <c r="AB581" s="224"/>
      <c r="AC581" s="224"/>
      <c r="AD581" s="224"/>
      <c r="AE581" s="224"/>
      <c r="AF581" s="224"/>
      <c r="AG581" s="224"/>
      <c r="AH581" s="224"/>
      <c r="AI581" s="224"/>
      <c r="AJ581" s="224"/>
      <c r="AK581" s="224"/>
      <c r="AL581" s="224"/>
      <c r="AM581" s="224"/>
      <c r="AN581" s="224"/>
      <c r="AO581" s="224"/>
      <c r="AP581" s="224"/>
      <c r="AQ581" s="224"/>
      <c r="AR581" s="224"/>
      <c r="AS581" s="224"/>
      <c r="AT581" s="224"/>
      <c r="AU581" s="224"/>
      <c r="AV581" s="224"/>
      <c r="AW581" s="224"/>
      <c r="AX581" s="224"/>
      <c r="AY581" s="224"/>
      <c r="AZ581" s="224"/>
      <c r="BA581" s="224"/>
      <c r="BB581" s="224"/>
      <c r="BC581" s="224"/>
      <c r="BD581" s="224"/>
      <c r="BE581" s="224"/>
      <c r="BF581" s="224"/>
      <c r="BG581" s="224"/>
      <c r="BH581" s="224"/>
      <c r="BI581" s="224"/>
      <c r="BJ581" s="224"/>
      <c r="BK581" s="224"/>
      <c r="BL581" s="224"/>
      <c r="BM581" s="224"/>
      <c r="BN581" s="224"/>
      <c r="BO581" s="224"/>
      <c r="BP581" s="224"/>
      <c r="BQ581" s="224"/>
      <c r="BR581" s="224"/>
      <c r="BS581" s="224"/>
    </row>
    <row r="582" spans="26:71" x14ac:dyDescent="0.2">
      <c r="Z582" s="224"/>
      <c r="AA582" s="224"/>
      <c r="AB582" s="224"/>
      <c r="AC582" s="224"/>
      <c r="AD582" s="224"/>
      <c r="AE582" s="224"/>
      <c r="AF582" s="224"/>
      <c r="AG582" s="224"/>
      <c r="AH582" s="224"/>
      <c r="AI582" s="224"/>
      <c r="AJ582" s="224"/>
      <c r="AK582" s="224"/>
      <c r="AL582" s="224"/>
      <c r="AM582" s="224"/>
      <c r="AN582" s="224"/>
      <c r="AO582" s="224"/>
      <c r="AP582" s="224"/>
      <c r="AQ582" s="224"/>
      <c r="AR582" s="224"/>
      <c r="AS582" s="224"/>
      <c r="AT582" s="224"/>
      <c r="AU582" s="224"/>
      <c r="AV582" s="224"/>
      <c r="AW582" s="224"/>
      <c r="AX582" s="224"/>
      <c r="AY582" s="224"/>
      <c r="AZ582" s="224"/>
      <c r="BA582" s="224"/>
      <c r="BB582" s="224"/>
      <c r="BC582" s="224"/>
      <c r="BD582" s="224"/>
      <c r="BE582" s="224"/>
      <c r="BF582" s="224"/>
      <c r="BG582" s="224"/>
      <c r="BH582" s="224"/>
      <c r="BI582" s="224"/>
      <c r="BJ582" s="224"/>
      <c r="BK582" s="224"/>
      <c r="BL582" s="224"/>
      <c r="BM582" s="224"/>
      <c r="BN582" s="224"/>
      <c r="BO582" s="224"/>
      <c r="BP582" s="224"/>
      <c r="BQ582" s="224"/>
      <c r="BR582" s="224"/>
      <c r="BS582" s="224"/>
    </row>
    <row r="583" spans="26:71" x14ac:dyDescent="0.2">
      <c r="Z583" s="224"/>
      <c r="AA583" s="224"/>
      <c r="AB583" s="224"/>
      <c r="AC583" s="224"/>
      <c r="AD583" s="224"/>
      <c r="AE583" s="224"/>
      <c r="AF583" s="224"/>
      <c r="AG583" s="224"/>
      <c r="AH583" s="224"/>
      <c r="AI583" s="224"/>
      <c r="AJ583" s="224"/>
      <c r="AK583" s="224"/>
      <c r="AL583" s="224"/>
      <c r="AM583" s="224"/>
      <c r="AN583" s="224"/>
      <c r="AO583" s="224"/>
      <c r="AP583" s="224"/>
      <c r="AQ583" s="224"/>
      <c r="AR583" s="224"/>
      <c r="AS583" s="224"/>
      <c r="AT583" s="224"/>
      <c r="AU583" s="224"/>
      <c r="AV583" s="224"/>
      <c r="AW583" s="224"/>
      <c r="AX583" s="224"/>
      <c r="AY583" s="224"/>
      <c r="AZ583" s="224"/>
      <c r="BA583" s="224"/>
      <c r="BB583" s="224"/>
      <c r="BC583" s="224"/>
      <c r="BD583" s="224"/>
      <c r="BE583" s="224"/>
      <c r="BF583" s="224"/>
      <c r="BG583" s="224"/>
      <c r="BH583" s="224"/>
      <c r="BI583" s="224"/>
      <c r="BJ583" s="224"/>
      <c r="BK583" s="224"/>
      <c r="BL583" s="224"/>
      <c r="BM583" s="224"/>
      <c r="BN583" s="224"/>
      <c r="BO583" s="224"/>
      <c r="BP583" s="224"/>
      <c r="BQ583" s="224"/>
      <c r="BR583" s="224"/>
      <c r="BS583" s="224"/>
    </row>
    <row r="584" spans="26:71" x14ac:dyDescent="0.2">
      <c r="Z584" s="224"/>
      <c r="AA584" s="224"/>
      <c r="AB584" s="224"/>
      <c r="AC584" s="224"/>
      <c r="AD584" s="224"/>
      <c r="AE584" s="224"/>
      <c r="AF584" s="224"/>
      <c r="AG584" s="224"/>
      <c r="AH584" s="224"/>
      <c r="AI584" s="224"/>
      <c r="AJ584" s="224"/>
      <c r="AK584" s="224"/>
      <c r="AL584" s="224"/>
      <c r="AM584" s="224"/>
      <c r="AN584" s="224"/>
      <c r="AO584" s="224"/>
      <c r="AP584" s="224"/>
      <c r="AQ584" s="224"/>
      <c r="AR584" s="224"/>
      <c r="AS584" s="224"/>
      <c r="AT584" s="224"/>
      <c r="AU584" s="224"/>
      <c r="AV584" s="224"/>
      <c r="AW584" s="224"/>
      <c r="AX584" s="224"/>
      <c r="AY584" s="224"/>
      <c r="AZ584" s="224"/>
      <c r="BA584" s="224"/>
      <c r="BB584" s="224"/>
      <c r="BC584" s="224"/>
      <c r="BD584" s="224"/>
      <c r="BE584" s="224"/>
      <c r="BF584" s="224"/>
      <c r="BG584" s="224"/>
      <c r="BH584" s="224"/>
      <c r="BI584" s="224"/>
      <c r="BJ584" s="224"/>
      <c r="BK584" s="224"/>
      <c r="BL584" s="224"/>
      <c r="BM584" s="224"/>
      <c r="BN584" s="224"/>
      <c r="BO584" s="224"/>
      <c r="BP584" s="224"/>
      <c r="BQ584" s="224"/>
      <c r="BR584" s="224"/>
      <c r="BS584" s="224"/>
    </row>
    <row r="585" spans="26:71" x14ac:dyDescent="0.2">
      <c r="Z585" s="224"/>
      <c r="AA585" s="224"/>
      <c r="AB585" s="224"/>
      <c r="AC585" s="224"/>
      <c r="AD585" s="224"/>
      <c r="AE585" s="224"/>
      <c r="AF585" s="224"/>
      <c r="AG585" s="224"/>
      <c r="AH585" s="224"/>
      <c r="AI585" s="224"/>
      <c r="AJ585" s="224"/>
      <c r="AK585" s="224"/>
      <c r="AL585" s="224"/>
      <c r="AM585" s="224"/>
      <c r="AN585" s="224"/>
      <c r="AO585" s="224"/>
      <c r="AP585" s="224"/>
      <c r="AQ585" s="224"/>
      <c r="AR585" s="224"/>
      <c r="AS585" s="224"/>
      <c r="AT585" s="224"/>
      <c r="AU585" s="224"/>
      <c r="AV585" s="224"/>
      <c r="AW585" s="224"/>
      <c r="AX585" s="224"/>
      <c r="AY585" s="224"/>
      <c r="AZ585" s="224"/>
      <c r="BA585" s="224"/>
      <c r="BB585" s="224"/>
      <c r="BC585" s="224"/>
      <c r="BD585" s="224"/>
      <c r="BE585" s="224"/>
      <c r="BF585" s="224"/>
      <c r="BG585" s="224"/>
      <c r="BH585" s="224"/>
      <c r="BI585" s="224"/>
      <c r="BJ585" s="224"/>
      <c r="BK585" s="224"/>
      <c r="BL585" s="224"/>
      <c r="BM585" s="224"/>
      <c r="BN585" s="224"/>
      <c r="BO585" s="224"/>
      <c r="BP585" s="224"/>
      <c r="BQ585" s="224"/>
      <c r="BR585" s="224"/>
      <c r="BS585" s="224"/>
    </row>
    <row r="586" spans="26:71" x14ac:dyDescent="0.2">
      <c r="Z586" s="224"/>
      <c r="AA586" s="224"/>
      <c r="AB586" s="224"/>
      <c r="AC586" s="224"/>
      <c r="AD586" s="224"/>
      <c r="AE586" s="224"/>
      <c r="AF586" s="224"/>
      <c r="AG586" s="224"/>
      <c r="AH586" s="224"/>
      <c r="AI586" s="224"/>
      <c r="AJ586" s="224"/>
      <c r="AK586" s="224"/>
      <c r="AL586" s="224"/>
      <c r="AM586" s="224"/>
      <c r="AN586" s="224"/>
      <c r="AO586" s="224"/>
      <c r="AP586" s="224"/>
      <c r="AQ586" s="224"/>
      <c r="AR586" s="224"/>
      <c r="AS586" s="224"/>
      <c r="AT586" s="224"/>
      <c r="AU586" s="224"/>
      <c r="AV586" s="224"/>
      <c r="AW586" s="224"/>
      <c r="AX586" s="224"/>
      <c r="AY586" s="224"/>
      <c r="AZ586" s="224"/>
      <c r="BA586" s="224"/>
      <c r="BB586" s="224"/>
      <c r="BC586" s="224"/>
      <c r="BD586" s="224"/>
      <c r="BE586" s="224"/>
      <c r="BF586" s="224"/>
      <c r="BG586" s="224"/>
      <c r="BH586" s="224"/>
      <c r="BI586" s="224"/>
      <c r="BJ586" s="224"/>
      <c r="BK586" s="224"/>
      <c r="BL586" s="224"/>
      <c r="BM586" s="224"/>
      <c r="BN586" s="224"/>
      <c r="BO586" s="224"/>
      <c r="BP586" s="224"/>
      <c r="BQ586" s="224"/>
      <c r="BR586" s="224"/>
      <c r="BS586" s="224"/>
    </row>
    <row r="587" spans="26:71" x14ac:dyDescent="0.2">
      <c r="Z587" s="224"/>
      <c r="AA587" s="224"/>
      <c r="AB587" s="224"/>
      <c r="AC587" s="224"/>
      <c r="AD587" s="224"/>
      <c r="AE587" s="224"/>
      <c r="AF587" s="224"/>
      <c r="AG587" s="224"/>
      <c r="AH587" s="224"/>
      <c r="AI587" s="224"/>
      <c r="AJ587" s="224"/>
      <c r="AK587" s="224"/>
      <c r="AL587" s="224"/>
      <c r="AM587" s="224"/>
      <c r="AN587" s="224"/>
      <c r="AO587" s="224"/>
      <c r="AP587" s="224"/>
      <c r="AQ587" s="224"/>
      <c r="AR587" s="224"/>
      <c r="AS587" s="224"/>
      <c r="AT587" s="224"/>
      <c r="AU587" s="224"/>
      <c r="AV587" s="224"/>
      <c r="AW587" s="224"/>
      <c r="AX587" s="224"/>
      <c r="AY587" s="224"/>
      <c r="AZ587" s="224"/>
      <c r="BA587" s="224"/>
      <c r="BB587" s="224"/>
      <c r="BC587" s="224"/>
      <c r="BD587" s="224"/>
      <c r="BE587" s="224"/>
      <c r="BF587" s="224"/>
      <c r="BG587" s="224"/>
      <c r="BH587" s="224"/>
      <c r="BI587" s="224"/>
      <c r="BJ587" s="224"/>
      <c r="BK587" s="224"/>
      <c r="BL587" s="224"/>
      <c r="BM587" s="224"/>
      <c r="BN587" s="224"/>
      <c r="BO587" s="224"/>
      <c r="BP587" s="224"/>
      <c r="BQ587" s="224"/>
      <c r="BR587" s="224"/>
      <c r="BS587" s="224"/>
    </row>
    <row r="588" spans="26:71" x14ac:dyDescent="0.2">
      <c r="Z588" s="224"/>
      <c r="AA588" s="224"/>
      <c r="AB588" s="224"/>
      <c r="AC588" s="224"/>
      <c r="AD588" s="224"/>
      <c r="AE588" s="224"/>
      <c r="AF588" s="224"/>
      <c r="AG588" s="224"/>
      <c r="AH588" s="224"/>
      <c r="AI588" s="224"/>
      <c r="AJ588" s="224"/>
      <c r="AK588" s="224"/>
      <c r="AL588" s="224"/>
      <c r="AM588" s="224"/>
      <c r="AN588" s="224"/>
      <c r="AO588" s="224"/>
      <c r="AP588" s="224"/>
      <c r="AQ588" s="224"/>
      <c r="AR588" s="224"/>
      <c r="AS588" s="224"/>
      <c r="AT588" s="224"/>
      <c r="AU588" s="224"/>
      <c r="AV588" s="224"/>
      <c r="AW588" s="224"/>
      <c r="AX588" s="224"/>
      <c r="AY588" s="224"/>
      <c r="AZ588" s="224"/>
      <c r="BA588" s="224"/>
      <c r="BB588" s="224"/>
      <c r="BC588" s="224"/>
      <c r="BD588" s="224"/>
      <c r="BE588" s="224"/>
      <c r="BF588" s="224"/>
      <c r="BG588" s="224"/>
      <c r="BH588" s="224"/>
      <c r="BI588" s="224"/>
      <c r="BJ588" s="224"/>
      <c r="BK588" s="224"/>
      <c r="BL588" s="224"/>
      <c r="BM588" s="224"/>
      <c r="BN588" s="224"/>
      <c r="BO588" s="224"/>
      <c r="BP588" s="224"/>
      <c r="BQ588" s="224"/>
      <c r="BR588" s="224"/>
      <c r="BS588" s="224"/>
    </row>
    <row r="589" spans="26:71" x14ac:dyDescent="0.2">
      <c r="Z589" s="224"/>
      <c r="AA589" s="224"/>
      <c r="AB589" s="224"/>
      <c r="AC589" s="224"/>
      <c r="AD589" s="224"/>
      <c r="AE589" s="224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24"/>
      <c r="BN589" s="224"/>
      <c r="BO589" s="224"/>
      <c r="BP589" s="224"/>
      <c r="BQ589" s="224"/>
      <c r="BR589" s="224"/>
      <c r="BS589" s="224"/>
    </row>
    <row r="590" spans="26:71" x14ac:dyDescent="0.2">
      <c r="Z590" s="224"/>
      <c r="AA590" s="224"/>
      <c r="AB590" s="224"/>
      <c r="AC590" s="224"/>
      <c r="AD590" s="224"/>
      <c r="AE590" s="224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24"/>
      <c r="BN590" s="224"/>
      <c r="BO590" s="224"/>
      <c r="BP590" s="224"/>
      <c r="BQ590" s="224"/>
      <c r="BR590" s="224"/>
      <c r="BS590" s="224"/>
    </row>
    <row r="591" spans="26:71" x14ac:dyDescent="0.2">
      <c r="Z591" s="224"/>
      <c r="AA591" s="224"/>
      <c r="AB591" s="224"/>
      <c r="AC591" s="224"/>
      <c r="AD591" s="224"/>
      <c r="AE591" s="224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24"/>
      <c r="BN591" s="224"/>
      <c r="BO591" s="224"/>
      <c r="BP591" s="224"/>
      <c r="BQ591" s="224"/>
      <c r="BR591" s="224"/>
      <c r="BS591" s="224"/>
    </row>
    <row r="592" spans="26:71" x14ac:dyDescent="0.2">
      <c r="Z592" s="224"/>
      <c r="AA592" s="224"/>
      <c r="AB592" s="224"/>
      <c r="AC592" s="224"/>
      <c r="AD592" s="224"/>
      <c r="AE592" s="224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24"/>
      <c r="BN592" s="224"/>
      <c r="BO592" s="224"/>
      <c r="BP592" s="224"/>
      <c r="BQ592" s="224"/>
      <c r="BR592" s="224"/>
      <c r="BS592" s="224"/>
    </row>
    <row r="593" spans="26:71" x14ac:dyDescent="0.2">
      <c r="Z593" s="224"/>
      <c r="AA593" s="224"/>
      <c r="AB593" s="224"/>
      <c r="AC593" s="224"/>
      <c r="AD593" s="224"/>
      <c r="AE593" s="224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24"/>
      <c r="BN593" s="224"/>
      <c r="BO593" s="224"/>
      <c r="BP593" s="224"/>
      <c r="BQ593" s="224"/>
      <c r="BR593" s="224"/>
      <c r="BS593" s="224"/>
    </row>
    <row r="594" spans="26:71" x14ac:dyDescent="0.2">
      <c r="Z594" s="224"/>
      <c r="AA594" s="224"/>
      <c r="AB594" s="224"/>
      <c r="AC594" s="224"/>
      <c r="AD594" s="224"/>
      <c r="AE594" s="224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224"/>
      <c r="BN594" s="224"/>
      <c r="BO594" s="224"/>
      <c r="BP594" s="224"/>
      <c r="BQ594" s="224"/>
      <c r="BR594" s="224"/>
      <c r="BS594" s="224"/>
    </row>
    <row r="595" spans="26:71" x14ac:dyDescent="0.2">
      <c r="Z595" s="224"/>
      <c r="AA595" s="224"/>
      <c r="AB595" s="224"/>
      <c r="AC595" s="224"/>
      <c r="AD595" s="224"/>
      <c r="AE595" s="224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224"/>
      <c r="BN595" s="224"/>
      <c r="BO595" s="224"/>
      <c r="BP595" s="224"/>
      <c r="BQ595" s="224"/>
      <c r="BR595" s="224"/>
      <c r="BS595" s="224"/>
    </row>
    <row r="596" spans="26:71" x14ac:dyDescent="0.2">
      <c r="Z596" s="224"/>
      <c r="AA596" s="224"/>
      <c r="AB596" s="224"/>
      <c r="AC596" s="224"/>
      <c r="AD596" s="224"/>
      <c r="AE596" s="224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224"/>
      <c r="BN596" s="224"/>
      <c r="BO596" s="224"/>
      <c r="BP596" s="224"/>
      <c r="BQ596" s="224"/>
      <c r="BR596" s="224"/>
      <c r="BS596" s="224"/>
    </row>
    <row r="597" spans="26:71" x14ac:dyDescent="0.2">
      <c r="Z597" s="224"/>
      <c r="AA597" s="224"/>
      <c r="AB597" s="224"/>
      <c r="AC597" s="224"/>
      <c r="AD597" s="224"/>
      <c r="AE597" s="224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224"/>
      <c r="BN597" s="224"/>
      <c r="BO597" s="224"/>
      <c r="BP597" s="224"/>
      <c r="BQ597" s="224"/>
      <c r="BR597" s="224"/>
      <c r="BS597" s="224"/>
    </row>
    <row r="598" spans="26:71" x14ac:dyDescent="0.2">
      <c r="Z598" s="224"/>
      <c r="AA598" s="224"/>
      <c r="AB598" s="224"/>
      <c r="AC598" s="224"/>
      <c r="AD598" s="224"/>
      <c r="AE598" s="224"/>
      <c r="AF598" s="224"/>
      <c r="AG598" s="224"/>
      <c r="AH598" s="224"/>
      <c r="AI598" s="224"/>
      <c r="AJ598" s="224"/>
      <c r="AK598" s="224"/>
      <c r="AL598" s="224"/>
      <c r="AM598" s="224"/>
      <c r="AN598" s="224"/>
      <c r="AO598" s="224"/>
      <c r="AP598" s="224"/>
      <c r="AQ598" s="224"/>
      <c r="AR598" s="224"/>
      <c r="AS598" s="224"/>
      <c r="AT598" s="224"/>
      <c r="AU598" s="224"/>
      <c r="AV598" s="224"/>
      <c r="AW598" s="224"/>
      <c r="AX598" s="224"/>
      <c r="AY598" s="224"/>
      <c r="AZ598" s="224"/>
      <c r="BA598" s="224"/>
      <c r="BB598" s="224"/>
      <c r="BC598" s="224"/>
      <c r="BD598" s="224"/>
      <c r="BE598" s="224"/>
      <c r="BF598" s="224"/>
      <c r="BG598" s="224"/>
      <c r="BH598" s="224"/>
      <c r="BI598" s="224"/>
      <c r="BJ598" s="224"/>
      <c r="BK598" s="224"/>
      <c r="BL598" s="224"/>
      <c r="BM598" s="224"/>
      <c r="BN598" s="224"/>
      <c r="BO598" s="224"/>
      <c r="BP598" s="224"/>
      <c r="BQ598" s="224"/>
      <c r="BR598" s="224"/>
      <c r="BS598" s="224"/>
    </row>
    <row r="599" spans="26:71" x14ac:dyDescent="0.2">
      <c r="Z599" s="224"/>
      <c r="AA599" s="224"/>
      <c r="AB599" s="224"/>
      <c r="AC599" s="224"/>
      <c r="AD599" s="224"/>
      <c r="AE599" s="224"/>
      <c r="AF599" s="224"/>
      <c r="AG599" s="224"/>
      <c r="AH599" s="224"/>
      <c r="AI599" s="224"/>
      <c r="AJ599" s="224"/>
      <c r="AK599" s="224"/>
      <c r="AL599" s="224"/>
      <c r="AM599" s="224"/>
      <c r="AN599" s="224"/>
      <c r="AO599" s="224"/>
      <c r="AP599" s="224"/>
      <c r="AQ599" s="224"/>
      <c r="AR599" s="224"/>
      <c r="AS599" s="224"/>
      <c r="AT599" s="224"/>
      <c r="AU599" s="224"/>
      <c r="AV599" s="224"/>
      <c r="AW599" s="224"/>
      <c r="AX599" s="224"/>
      <c r="AY599" s="224"/>
      <c r="AZ599" s="224"/>
      <c r="BA599" s="224"/>
      <c r="BB599" s="224"/>
      <c r="BC599" s="224"/>
      <c r="BD599" s="224"/>
      <c r="BE599" s="224"/>
      <c r="BF599" s="224"/>
      <c r="BG599" s="224"/>
      <c r="BH599" s="224"/>
      <c r="BI599" s="224"/>
      <c r="BJ599" s="224"/>
      <c r="BK599" s="224"/>
      <c r="BL599" s="224"/>
      <c r="BM599" s="224"/>
      <c r="BN599" s="224"/>
      <c r="BO599" s="224"/>
      <c r="BP599" s="224"/>
      <c r="BQ599" s="224"/>
      <c r="BR599" s="224"/>
      <c r="BS599" s="224"/>
    </row>
    <row r="600" spans="26:71" x14ac:dyDescent="0.2">
      <c r="Z600" s="224"/>
      <c r="AA600" s="224"/>
      <c r="AB600" s="224"/>
      <c r="AC600" s="224"/>
      <c r="AD600" s="224"/>
      <c r="AE600" s="224"/>
      <c r="AF600" s="224"/>
      <c r="AG600" s="224"/>
      <c r="AH600" s="224"/>
      <c r="AI600" s="224"/>
      <c r="AJ600" s="224"/>
      <c r="AK600" s="224"/>
      <c r="AL600" s="224"/>
      <c r="AM600" s="224"/>
      <c r="AN600" s="224"/>
      <c r="AO600" s="224"/>
      <c r="AP600" s="224"/>
      <c r="AQ600" s="224"/>
      <c r="AR600" s="224"/>
      <c r="AS600" s="224"/>
      <c r="AT600" s="224"/>
      <c r="AU600" s="224"/>
      <c r="AV600" s="224"/>
      <c r="AW600" s="224"/>
      <c r="AX600" s="224"/>
      <c r="AY600" s="224"/>
      <c r="AZ600" s="224"/>
      <c r="BA600" s="224"/>
      <c r="BB600" s="224"/>
      <c r="BC600" s="224"/>
      <c r="BD600" s="224"/>
      <c r="BE600" s="224"/>
      <c r="BF600" s="224"/>
      <c r="BG600" s="224"/>
      <c r="BH600" s="224"/>
      <c r="BI600" s="224"/>
      <c r="BJ600" s="224"/>
      <c r="BK600" s="224"/>
      <c r="BL600" s="224"/>
      <c r="BM600" s="224"/>
      <c r="BN600" s="224"/>
      <c r="BO600" s="224"/>
      <c r="BP600" s="224"/>
      <c r="BQ600" s="224"/>
      <c r="BR600" s="224"/>
      <c r="BS600" s="224"/>
    </row>
    <row r="601" spans="26:71" x14ac:dyDescent="0.2">
      <c r="Z601" s="224"/>
      <c r="AA601" s="224"/>
      <c r="AB601" s="224"/>
      <c r="AC601" s="224"/>
      <c r="AD601" s="224"/>
      <c r="AE601" s="224"/>
      <c r="AF601" s="224"/>
      <c r="AG601" s="224"/>
      <c r="AH601" s="224"/>
      <c r="AI601" s="224"/>
      <c r="AJ601" s="224"/>
      <c r="AK601" s="224"/>
      <c r="AL601" s="224"/>
      <c r="AM601" s="224"/>
      <c r="AN601" s="224"/>
      <c r="AO601" s="224"/>
      <c r="AP601" s="224"/>
      <c r="AQ601" s="224"/>
      <c r="AR601" s="224"/>
      <c r="AS601" s="224"/>
      <c r="AT601" s="224"/>
      <c r="AU601" s="224"/>
      <c r="AV601" s="224"/>
      <c r="AW601" s="224"/>
      <c r="AX601" s="224"/>
      <c r="AY601" s="224"/>
      <c r="AZ601" s="224"/>
      <c r="BA601" s="224"/>
      <c r="BB601" s="224"/>
      <c r="BC601" s="224"/>
      <c r="BD601" s="224"/>
      <c r="BE601" s="224"/>
      <c r="BF601" s="224"/>
      <c r="BG601" s="224"/>
      <c r="BH601" s="224"/>
      <c r="BI601" s="224"/>
      <c r="BJ601" s="224"/>
      <c r="BK601" s="224"/>
      <c r="BL601" s="224"/>
      <c r="BM601" s="224"/>
      <c r="BN601" s="224"/>
      <c r="BO601" s="224"/>
      <c r="BP601" s="224"/>
      <c r="BQ601" s="224"/>
      <c r="BR601" s="224"/>
      <c r="BS601" s="224"/>
    </row>
    <row r="602" spans="26:71" x14ac:dyDescent="0.2">
      <c r="Z602" s="224"/>
      <c r="AA602" s="224"/>
      <c r="AB602" s="224"/>
      <c r="AC602" s="224"/>
      <c r="AD602" s="224"/>
      <c r="AE602" s="224"/>
      <c r="AF602" s="224"/>
      <c r="AG602" s="224"/>
      <c r="AH602" s="224"/>
      <c r="AI602" s="224"/>
      <c r="AJ602" s="224"/>
      <c r="AK602" s="224"/>
      <c r="AL602" s="224"/>
      <c r="AM602" s="224"/>
      <c r="AN602" s="224"/>
      <c r="AO602" s="224"/>
      <c r="AP602" s="224"/>
      <c r="AQ602" s="224"/>
      <c r="AR602" s="224"/>
      <c r="AS602" s="224"/>
      <c r="AT602" s="224"/>
      <c r="AU602" s="224"/>
      <c r="AV602" s="224"/>
      <c r="AW602" s="224"/>
      <c r="AX602" s="224"/>
      <c r="AY602" s="224"/>
      <c r="AZ602" s="224"/>
      <c r="BA602" s="224"/>
      <c r="BB602" s="224"/>
      <c r="BC602" s="224"/>
      <c r="BD602" s="224"/>
      <c r="BE602" s="224"/>
      <c r="BF602" s="224"/>
      <c r="BG602" s="224"/>
      <c r="BH602" s="224"/>
      <c r="BI602" s="224"/>
      <c r="BJ602" s="224"/>
      <c r="BK602" s="224"/>
      <c r="BL602" s="224"/>
      <c r="BM602" s="224"/>
      <c r="BN602" s="224"/>
      <c r="BO602" s="224"/>
      <c r="BP602" s="224"/>
      <c r="BQ602" s="224"/>
      <c r="BR602" s="224"/>
      <c r="BS602" s="224"/>
    </row>
    <row r="603" spans="26:71" x14ac:dyDescent="0.2">
      <c r="Z603" s="224"/>
      <c r="AA603" s="224"/>
      <c r="AB603" s="224"/>
      <c r="AC603" s="224"/>
      <c r="AD603" s="224"/>
      <c r="AE603" s="224"/>
      <c r="AF603" s="224"/>
      <c r="AG603" s="224"/>
      <c r="AH603" s="224"/>
      <c r="AI603" s="224"/>
      <c r="AJ603" s="224"/>
      <c r="AK603" s="224"/>
      <c r="AL603" s="224"/>
      <c r="AM603" s="224"/>
      <c r="AN603" s="224"/>
      <c r="AO603" s="224"/>
      <c r="AP603" s="224"/>
      <c r="AQ603" s="224"/>
      <c r="AR603" s="224"/>
      <c r="AS603" s="224"/>
      <c r="AT603" s="224"/>
      <c r="AU603" s="224"/>
      <c r="AV603" s="224"/>
      <c r="AW603" s="224"/>
      <c r="AX603" s="224"/>
      <c r="AY603" s="224"/>
      <c r="AZ603" s="224"/>
      <c r="BA603" s="224"/>
      <c r="BB603" s="224"/>
      <c r="BC603" s="224"/>
      <c r="BD603" s="224"/>
      <c r="BE603" s="224"/>
      <c r="BF603" s="224"/>
      <c r="BG603" s="224"/>
      <c r="BH603" s="224"/>
      <c r="BI603" s="224"/>
      <c r="BJ603" s="224"/>
      <c r="BK603" s="224"/>
      <c r="BL603" s="224"/>
      <c r="BM603" s="224"/>
      <c r="BN603" s="224"/>
      <c r="BO603" s="224"/>
      <c r="BP603" s="224"/>
      <c r="BQ603" s="224"/>
      <c r="BR603" s="224"/>
      <c r="BS603" s="224"/>
    </row>
    <row r="604" spans="26:71" x14ac:dyDescent="0.2">
      <c r="Z604" s="224"/>
      <c r="AA604" s="224"/>
      <c r="AB604" s="224"/>
      <c r="AC604" s="224"/>
      <c r="AD604" s="224"/>
      <c r="AE604" s="224"/>
      <c r="AF604" s="224"/>
      <c r="AG604" s="224"/>
      <c r="AH604" s="224"/>
      <c r="AI604" s="224"/>
      <c r="AJ604" s="224"/>
      <c r="AK604" s="224"/>
      <c r="AL604" s="224"/>
      <c r="AM604" s="224"/>
      <c r="AN604" s="224"/>
      <c r="AO604" s="224"/>
      <c r="AP604" s="224"/>
      <c r="AQ604" s="224"/>
      <c r="AR604" s="224"/>
      <c r="AS604" s="224"/>
      <c r="AT604" s="224"/>
      <c r="AU604" s="224"/>
      <c r="AV604" s="224"/>
      <c r="AW604" s="224"/>
      <c r="AX604" s="224"/>
      <c r="AY604" s="224"/>
      <c r="AZ604" s="224"/>
      <c r="BA604" s="224"/>
      <c r="BB604" s="224"/>
      <c r="BC604" s="224"/>
      <c r="BD604" s="224"/>
      <c r="BE604" s="224"/>
      <c r="BF604" s="224"/>
      <c r="BG604" s="224"/>
      <c r="BH604" s="224"/>
      <c r="BI604" s="224"/>
      <c r="BJ604" s="224"/>
      <c r="BK604" s="224"/>
      <c r="BL604" s="224"/>
      <c r="BM604" s="224"/>
      <c r="BN604" s="224"/>
      <c r="BO604" s="224"/>
      <c r="BP604" s="224"/>
      <c r="BQ604" s="224"/>
      <c r="BR604" s="224"/>
      <c r="BS604" s="224"/>
    </row>
    <row r="605" spans="26:71" x14ac:dyDescent="0.2">
      <c r="Z605" s="224"/>
      <c r="AA605" s="224"/>
      <c r="AB605" s="224"/>
      <c r="AC605" s="224"/>
      <c r="AD605" s="224"/>
      <c r="AE605" s="224"/>
      <c r="AF605" s="224"/>
      <c r="AG605" s="224"/>
      <c r="AH605" s="224"/>
      <c r="AI605" s="224"/>
      <c r="AJ605" s="224"/>
      <c r="AK605" s="224"/>
      <c r="AL605" s="224"/>
      <c r="AM605" s="224"/>
      <c r="AN605" s="224"/>
      <c r="AO605" s="224"/>
      <c r="AP605" s="224"/>
      <c r="AQ605" s="224"/>
      <c r="AR605" s="224"/>
      <c r="AS605" s="224"/>
      <c r="AT605" s="224"/>
      <c r="AU605" s="224"/>
      <c r="AV605" s="224"/>
      <c r="AW605" s="224"/>
      <c r="AX605" s="224"/>
      <c r="AY605" s="224"/>
      <c r="AZ605" s="224"/>
      <c r="BA605" s="224"/>
      <c r="BB605" s="224"/>
      <c r="BC605" s="224"/>
      <c r="BD605" s="224"/>
      <c r="BE605" s="224"/>
      <c r="BF605" s="224"/>
      <c r="BG605" s="224"/>
      <c r="BH605" s="224"/>
      <c r="BI605" s="224"/>
      <c r="BJ605" s="224"/>
      <c r="BK605" s="224"/>
      <c r="BL605" s="224"/>
      <c r="BM605" s="224"/>
      <c r="BN605" s="224"/>
      <c r="BO605" s="224"/>
      <c r="BP605" s="224"/>
      <c r="BQ605" s="224"/>
      <c r="BR605" s="224"/>
      <c r="BS605" s="224"/>
    </row>
    <row r="606" spans="26:71" x14ac:dyDescent="0.2">
      <c r="Z606" s="224"/>
      <c r="AA606" s="224"/>
      <c r="AB606" s="224"/>
      <c r="AC606" s="224"/>
      <c r="AD606" s="224"/>
      <c r="AE606" s="224"/>
      <c r="AF606" s="224"/>
      <c r="AG606" s="224"/>
      <c r="AH606" s="224"/>
      <c r="AI606" s="224"/>
      <c r="AJ606" s="224"/>
      <c r="AK606" s="224"/>
      <c r="AL606" s="224"/>
      <c r="AM606" s="224"/>
      <c r="AN606" s="224"/>
      <c r="AO606" s="224"/>
      <c r="AP606" s="224"/>
      <c r="AQ606" s="224"/>
      <c r="AR606" s="224"/>
      <c r="AS606" s="224"/>
      <c r="AT606" s="224"/>
      <c r="AU606" s="224"/>
      <c r="AV606" s="224"/>
      <c r="AW606" s="224"/>
      <c r="AX606" s="224"/>
      <c r="AY606" s="224"/>
      <c r="AZ606" s="224"/>
      <c r="BA606" s="224"/>
      <c r="BB606" s="224"/>
      <c r="BC606" s="224"/>
      <c r="BD606" s="224"/>
      <c r="BE606" s="224"/>
      <c r="BF606" s="224"/>
      <c r="BG606" s="224"/>
      <c r="BH606" s="224"/>
      <c r="BI606" s="224"/>
      <c r="BJ606" s="224"/>
      <c r="BK606" s="224"/>
      <c r="BL606" s="224"/>
      <c r="BM606" s="224"/>
      <c r="BN606" s="224"/>
      <c r="BO606" s="224"/>
      <c r="BP606" s="224"/>
      <c r="BQ606" s="224"/>
      <c r="BR606" s="224"/>
      <c r="BS606" s="224"/>
    </row>
    <row r="607" spans="26:71" x14ac:dyDescent="0.2">
      <c r="Z607" s="224"/>
      <c r="AA607" s="224"/>
      <c r="AB607" s="224"/>
      <c r="AC607" s="224"/>
      <c r="AD607" s="224"/>
      <c r="AE607" s="224"/>
      <c r="AF607" s="224"/>
      <c r="AG607" s="224"/>
      <c r="AH607" s="224"/>
      <c r="AI607" s="224"/>
      <c r="AJ607" s="224"/>
      <c r="AK607" s="224"/>
      <c r="AL607" s="224"/>
      <c r="AM607" s="224"/>
      <c r="AN607" s="224"/>
      <c r="AO607" s="224"/>
      <c r="AP607" s="224"/>
      <c r="AQ607" s="224"/>
      <c r="AR607" s="224"/>
      <c r="AS607" s="224"/>
      <c r="AT607" s="224"/>
      <c r="AU607" s="224"/>
      <c r="AV607" s="224"/>
      <c r="AW607" s="224"/>
      <c r="AX607" s="224"/>
      <c r="AY607" s="224"/>
      <c r="AZ607" s="224"/>
      <c r="BA607" s="224"/>
      <c r="BB607" s="224"/>
      <c r="BC607" s="224"/>
      <c r="BD607" s="224"/>
      <c r="BE607" s="224"/>
      <c r="BF607" s="224"/>
      <c r="BG607" s="224"/>
      <c r="BH607" s="224"/>
      <c r="BI607" s="224"/>
      <c r="BJ607" s="224"/>
      <c r="BK607" s="224"/>
      <c r="BL607" s="224"/>
      <c r="BM607" s="224"/>
      <c r="BN607" s="224"/>
      <c r="BO607" s="224"/>
      <c r="BP607" s="224"/>
      <c r="BQ607" s="224"/>
      <c r="BR607" s="224"/>
      <c r="BS607" s="224"/>
    </row>
    <row r="608" spans="26:71" x14ac:dyDescent="0.2">
      <c r="Z608" s="224"/>
      <c r="AA608" s="224"/>
      <c r="AB608" s="224"/>
      <c r="AC608" s="224"/>
      <c r="AD608" s="224"/>
      <c r="AE608" s="224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24"/>
      <c r="AP608" s="224"/>
      <c r="AQ608" s="224"/>
      <c r="AR608" s="224"/>
      <c r="AS608" s="224"/>
      <c r="AT608" s="224"/>
      <c r="AU608" s="224"/>
      <c r="AV608" s="224"/>
      <c r="AW608" s="224"/>
      <c r="AX608" s="224"/>
      <c r="AY608" s="224"/>
      <c r="AZ608" s="224"/>
      <c r="BA608" s="224"/>
      <c r="BB608" s="224"/>
      <c r="BC608" s="224"/>
      <c r="BD608" s="224"/>
      <c r="BE608" s="224"/>
      <c r="BF608" s="224"/>
      <c r="BG608" s="224"/>
      <c r="BH608" s="224"/>
      <c r="BI608" s="224"/>
      <c r="BJ608" s="224"/>
      <c r="BK608" s="224"/>
      <c r="BL608" s="224"/>
      <c r="BM608" s="224"/>
      <c r="BN608" s="224"/>
      <c r="BO608" s="224"/>
      <c r="BP608" s="224"/>
      <c r="BQ608" s="224"/>
      <c r="BR608" s="224"/>
      <c r="BS608" s="224"/>
    </row>
    <row r="609" spans="26:71" x14ac:dyDescent="0.2">
      <c r="Z609" s="224"/>
      <c r="AA609" s="224"/>
      <c r="AB609" s="224"/>
      <c r="AC609" s="224"/>
      <c r="AD609" s="224"/>
      <c r="AE609" s="224"/>
      <c r="AF609" s="224"/>
      <c r="AG609" s="224"/>
      <c r="AH609" s="224"/>
      <c r="AI609" s="224"/>
      <c r="AJ609" s="224"/>
      <c r="AK609" s="224"/>
      <c r="AL609" s="224"/>
      <c r="AM609" s="224"/>
      <c r="AN609" s="224"/>
      <c r="AO609" s="224"/>
      <c r="AP609" s="224"/>
      <c r="AQ609" s="224"/>
      <c r="AR609" s="224"/>
      <c r="AS609" s="224"/>
      <c r="AT609" s="224"/>
      <c r="AU609" s="224"/>
      <c r="AV609" s="224"/>
      <c r="AW609" s="224"/>
      <c r="AX609" s="224"/>
      <c r="AY609" s="224"/>
      <c r="AZ609" s="224"/>
      <c r="BA609" s="224"/>
      <c r="BB609" s="224"/>
      <c r="BC609" s="224"/>
      <c r="BD609" s="224"/>
      <c r="BE609" s="224"/>
      <c r="BF609" s="224"/>
      <c r="BG609" s="224"/>
      <c r="BH609" s="224"/>
      <c r="BI609" s="224"/>
      <c r="BJ609" s="224"/>
      <c r="BK609" s="224"/>
      <c r="BL609" s="224"/>
      <c r="BM609" s="224"/>
      <c r="BN609" s="224"/>
      <c r="BO609" s="224"/>
      <c r="BP609" s="224"/>
      <c r="BQ609" s="224"/>
      <c r="BR609" s="224"/>
      <c r="BS609" s="224"/>
    </row>
    <row r="610" spans="26:71" x14ac:dyDescent="0.2">
      <c r="Z610" s="224"/>
      <c r="AA610" s="224"/>
      <c r="AB610" s="224"/>
      <c r="AC610" s="224"/>
      <c r="AD610" s="224"/>
      <c r="AE610" s="224"/>
      <c r="AF610" s="224"/>
      <c r="AG610" s="224"/>
      <c r="AH610" s="224"/>
      <c r="AI610" s="224"/>
      <c r="AJ610" s="224"/>
      <c r="AK610" s="224"/>
      <c r="AL610" s="224"/>
      <c r="AM610" s="224"/>
      <c r="AN610" s="224"/>
      <c r="AO610" s="224"/>
      <c r="AP610" s="224"/>
      <c r="AQ610" s="224"/>
      <c r="AR610" s="224"/>
      <c r="AS610" s="224"/>
      <c r="AT610" s="224"/>
      <c r="AU610" s="224"/>
      <c r="AV610" s="224"/>
      <c r="AW610" s="224"/>
      <c r="AX610" s="224"/>
      <c r="AY610" s="224"/>
      <c r="AZ610" s="224"/>
      <c r="BA610" s="224"/>
      <c r="BB610" s="224"/>
      <c r="BC610" s="224"/>
      <c r="BD610" s="224"/>
      <c r="BE610" s="224"/>
      <c r="BF610" s="224"/>
      <c r="BG610" s="224"/>
      <c r="BH610" s="224"/>
      <c r="BI610" s="224"/>
      <c r="BJ610" s="224"/>
      <c r="BK610" s="224"/>
      <c r="BL610" s="224"/>
      <c r="BM610" s="224"/>
      <c r="BN610" s="224"/>
      <c r="BO610" s="224"/>
      <c r="BP610" s="224"/>
      <c r="BQ610" s="224"/>
      <c r="BR610" s="224"/>
      <c r="BS610" s="224"/>
    </row>
    <row r="611" spans="26:71" x14ac:dyDescent="0.2">
      <c r="Z611" s="224"/>
      <c r="AA611" s="224"/>
      <c r="AB611" s="224"/>
      <c r="AC611" s="224"/>
      <c r="AD611" s="224"/>
      <c r="AE611" s="224"/>
      <c r="AF611" s="224"/>
      <c r="AG611" s="224"/>
      <c r="AH611" s="224"/>
      <c r="AI611" s="224"/>
      <c r="AJ611" s="224"/>
      <c r="AK611" s="224"/>
      <c r="AL611" s="224"/>
      <c r="AM611" s="224"/>
      <c r="AN611" s="224"/>
      <c r="AO611" s="224"/>
      <c r="AP611" s="224"/>
      <c r="AQ611" s="224"/>
      <c r="AR611" s="224"/>
      <c r="AS611" s="224"/>
      <c r="AT611" s="224"/>
      <c r="AU611" s="224"/>
      <c r="AV611" s="224"/>
      <c r="AW611" s="224"/>
      <c r="AX611" s="224"/>
      <c r="AY611" s="224"/>
      <c r="AZ611" s="224"/>
      <c r="BA611" s="224"/>
      <c r="BB611" s="224"/>
      <c r="BC611" s="224"/>
      <c r="BD611" s="224"/>
      <c r="BE611" s="224"/>
      <c r="BF611" s="224"/>
      <c r="BG611" s="224"/>
      <c r="BH611" s="224"/>
      <c r="BI611" s="224"/>
      <c r="BJ611" s="224"/>
      <c r="BK611" s="224"/>
      <c r="BL611" s="224"/>
      <c r="BM611" s="224"/>
      <c r="BN611" s="224"/>
      <c r="BO611" s="224"/>
      <c r="BP611" s="224"/>
      <c r="BQ611" s="224"/>
      <c r="BR611" s="224"/>
      <c r="BS611" s="224"/>
    </row>
    <row r="612" spans="26:71" x14ac:dyDescent="0.2">
      <c r="Z612" s="224"/>
      <c r="AA612" s="224"/>
      <c r="AB612" s="224"/>
      <c r="AC612" s="224"/>
      <c r="AD612" s="224"/>
      <c r="AE612" s="224"/>
      <c r="AF612" s="224"/>
      <c r="AG612" s="224"/>
      <c r="AH612" s="224"/>
      <c r="AI612" s="224"/>
      <c r="AJ612" s="224"/>
      <c r="AK612" s="224"/>
      <c r="AL612" s="224"/>
      <c r="AM612" s="224"/>
      <c r="AN612" s="224"/>
      <c r="AO612" s="224"/>
      <c r="AP612" s="224"/>
      <c r="AQ612" s="224"/>
      <c r="AR612" s="224"/>
      <c r="AS612" s="224"/>
      <c r="AT612" s="224"/>
      <c r="AU612" s="224"/>
      <c r="AV612" s="224"/>
      <c r="AW612" s="224"/>
      <c r="AX612" s="224"/>
      <c r="AY612" s="224"/>
      <c r="AZ612" s="224"/>
      <c r="BA612" s="224"/>
      <c r="BB612" s="224"/>
      <c r="BC612" s="224"/>
      <c r="BD612" s="224"/>
      <c r="BE612" s="224"/>
      <c r="BF612" s="224"/>
      <c r="BG612" s="224"/>
      <c r="BH612" s="224"/>
      <c r="BI612" s="224"/>
      <c r="BJ612" s="224"/>
      <c r="BK612" s="224"/>
      <c r="BL612" s="224"/>
      <c r="BM612" s="224"/>
      <c r="BN612" s="224"/>
      <c r="BO612" s="224"/>
      <c r="BP612" s="224"/>
      <c r="BQ612" s="224"/>
      <c r="BR612" s="224"/>
      <c r="BS612" s="224"/>
    </row>
    <row r="613" spans="26:71" x14ac:dyDescent="0.2">
      <c r="Z613" s="224"/>
      <c r="AA613" s="224"/>
      <c r="AB613" s="224"/>
      <c r="AC613" s="224"/>
      <c r="AD613" s="224"/>
      <c r="AE613" s="224"/>
      <c r="AF613" s="224"/>
      <c r="AG613" s="224"/>
      <c r="AH613" s="224"/>
      <c r="AI613" s="224"/>
      <c r="AJ613" s="224"/>
      <c r="AK613" s="224"/>
      <c r="AL613" s="224"/>
      <c r="AM613" s="224"/>
      <c r="AN613" s="224"/>
      <c r="AO613" s="224"/>
      <c r="AP613" s="224"/>
      <c r="AQ613" s="224"/>
      <c r="AR613" s="224"/>
      <c r="AS613" s="224"/>
      <c r="AT613" s="224"/>
      <c r="AU613" s="224"/>
      <c r="AV613" s="224"/>
      <c r="AW613" s="224"/>
      <c r="AX613" s="224"/>
      <c r="AY613" s="224"/>
      <c r="AZ613" s="224"/>
      <c r="BA613" s="224"/>
      <c r="BB613" s="224"/>
      <c r="BC613" s="224"/>
      <c r="BD613" s="224"/>
      <c r="BE613" s="224"/>
      <c r="BF613" s="224"/>
      <c r="BG613" s="224"/>
      <c r="BH613" s="224"/>
      <c r="BI613" s="224"/>
      <c r="BJ613" s="224"/>
      <c r="BK613" s="224"/>
      <c r="BL613" s="224"/>
      <c r="BM613" s="224"/>
      <c r="BN613" s="224"/>
      <c r="BO613" s="224"/>
      <c r="BP613" s="224"/>
      <c r="BQ613" s="224"/>
      <c r="BR613" s="224"/>
      <c r="BS613" s="224"/>
    </row>
    <row r="614" spans="26:71" x14ac:dyDescent="0.2">
      <c r="Z614" s="224"/>
      <c r="AA614" s="224"/>
      <c r="AB614" s="224"/>
      <c r="AC614" s="224"/>
      <c r="AD614" s="224"/>
      <c r="AE614" s="224"/>
      <c r="AF614" s="224"/>
      <c r="AG614" s="224"/>
      <c r="AH614" s="224"/>
      <c r="AI614" s="224"/>
      <c r="AJ614" s="224"/>
      <c r="AK614" s="224"/>
      <c r="AL614" s="224"/>
      <c r="AM614" s="224"/>
      <c r="AN614" s="224"/>
      <c r="AO614" s="224"/>
      <c r="AP614" s="224"/>
      <c r="AQ614" s="224"/>
      <c r="AR614" s="224"/>
      <c r="AS614" s="224"/>
      <c r="AT614" s="224"/>
      <c r="AU614" s="224"/>
      <c r="AV614" s="224"/>
      <c r="AW614" s="224"/>
      <c r="AX614" s="224"/>
      <c r="AY614" s="224"/>
      <c r="AZ614" s="224"/>
      <c r="BA614" s="224"/>
      <c r="BB614" s="224"/>
      <c r="BC614" s="224"/>
      <c r="BD614" s="224"/>
      <c r="BE614" s="224"/>
      <c r="BF614" s="224"/>
      <c r="BG614" s="224"/>
      <c r="BH614" s="224"/>
      <c r="BI614" s="224"/>
      <c r="BJ614" s="224"/>
      <c r="BK614" s="224"/>
      <c r="BL614" s="224"/>
      <c r="BM614" s="224"/>
      <c r="BN614" s="224"/>
      <c r="BO614" s="224"/>
      <c r="BP614" s="224"/>
      <c r="BQ614" s="224"/>
      <c r="BR614" s="224"/>
      <c r="BS614" s="224"/>
    </row>
    <row r="615" spans="26:71" x14ac:dyDescent="0.2">
      <c r="Z615" s="224"/>
      <c r="AA615" s="224"/>
      <c r="AB615" s="224"/>
      <c r="AC615" s="224"/>
      <c r="AD615" s="224"/>
      <c r="AE615" s="224"/>
      <c r="AF615" s="224"/>
      <c r="AG615" s="224"/>
      <c r="AH615" s="224"/>
      <c r="AI615" s="224"/>
      <c r="AJ615" s="224"/>
      <c r="AK615" s="224"/>
      <c r="AL615" s="224"/>
      <c r="AM615" s="224"/>
      <c r="AN615" s="224"/>
      <c r="AO615" s="224"/>
      <c r="AP615" s="224"/>
      <c r="AQ615" s="224"/>
      <c r="AR615" s="224"/>
      <c r="AS615" s="224"/>
      <c r="AT615" s="224"/>
      <c r="AU615" s="224"/>
      <c r="AV615" s="224"/>
      <c r="AW615" s="224"/>
      <c r="AX615" s="224"/>
      <c r="AY615" s="224"/>
      <c r="AZ615" s="224"/>
      <c r="BA615" s="224"/>
      <c r="BB615" s="224"/>
      <c r="BC615" s="224"/>
      <c r="BD615" s="224"/>
      <c r="BE615" s="224"/>
      <c r="BF615" s="224"/>
      <c r="BG615" s="224"/>
      <c r="BH615" s="224"/>
      <c r="BI615" s="224"/>
      <c r="BJ615" s="224"/>
      <c r="BK615" s="224"/>
      <c r="BL615" s="224"/>
      <c r="BM615" s="224"/>
      <c r="BN615" s="224"/>
      <c r="BO615" s="224"/>
      <c r="BP615" s="224"/>
      <c r="BQ615" s="224"/>
      <c r="BR615" s="224"/>
      <c r="BS615" s="224"/>
    </row>
    <row r="616" spans="26:71" x14ac:dyDescent="0.2">
      <c r="Z616" s="224"/>
      <c r="AA616" s="224"/>
      <c r="AB616" s="224"/>
      <c r="AC616" s="224"/>
      <c r="AD616" s="224"/>
      <c r="AE616" s="224"/>
      <c r="AF616" s="224"/>
      <c r="AG616" s="224"/>
      <c r="AH616" s="224"/>
      <c r="AI616" s="224"/>
      <c r="AJ616" s="224"/>
      <c r="AK616" s="224"/>
      <c r="AL616" s="224"/>
      <c r="AM616" s="224"/>
      <c r="AN616" s="224"/>
      <c r="AO616" s="224"/>
      <c r="AP616" s="224"/>
      <c r="AQ616" s="224"/>
      <c r="AR616" s="224"/>
      <c r="AS616" s="224"/>
      <c r="AT616" s="224"/>
      <c r="AU616" s="224"/>
      <c r="AV616" s="224"/>
      <c r="AW616" s="224"/>
      <c r="AX616" s="224"/>
      <c r="AY616" s="224"/>
      <c r="AZ616" s="224"/>
      <c r="BA616" s="224"/>
      <c r="BB616" s="224"/>
      <c r="BC616" s="224"/>
      <c r="BD616" s="224"/>
      <c r="BE616" s="224"/>
      <c r="BF616" s="224"/>
      <c r="BG616" s="224"/>
      <c r="BH616" s="224"/>
      <c r="BI616" s="224"/>
      <c r="BJ616" s="224"/>
      <c r="BK616" s="224"/>
      <c r="BL616" s="224"/>
      <c r="BM616" s="224"/>
      <c r="BN616" s="224"/>
      <c r="BO616" s="224"/>
      <c r="BP616" s="224"/>
      <c r="BQ616" s="224"/>
      <c r="BR616" s="224"/>
      <c r="BS616" s="224"/>
    </row>
    <row r="617" spans="26:71" x14ac:dyDescent="0.2">
      <c r="Z617" s="224"/>
      <c r="AA617" s="224"/>
      <c r="AB617" s="224"/>
      <c r="AC617" s="224"/>
      <c r="AD617" s="224"/>
      <c r="AE617" s="224"/>
      <c r="AF617" s="224"/>
      <c r="AG617" s="224"/>
      <c r="AH617" s="224"/>
      <c r="AI617" s="224"/>
      <c r="AJ617" s="224"/>
      <c r="AK617" s="224"/>
      <c r="AL617" s="224"/>
      <c r="AM617" s="224"/>
      <c r="AN617" s="224"/>
      <c r="AO617" s="224"/>
      <c r="AP617" s="224"/>
      <c r="AQ617" s="224"/>
      <c r="AR617" s="224"/>
      <c r="AS617" s="224"/>
      <c r="AT617" s="224"/>
      <c r="AU617" s="224"/>
      <c r="AV617" s="224"/>
      <c r="AW617" s="224"/>
      <c r="AX617" s="224"/>
      <c r="AY617" s="224"/>
      <c r="AZ617" s="224"/>
      <c r="BA617" s="224"/>
      <c r="BB617" s="224"/>
      <c r="BC617" s="224"/>
      <c r="BD617" s="224"/>
      <c r="BE617" s="224"/>
      <c r="BF617" s="224"/>
      <c r="BG617" s="224"/>
      <c r="BH617" s="224"/>
      <c r="BI617" s="224"/>
      <c r="BJ617" s="224"/>
      <c r="BK617" s="224"/>
      <c r="BL617" s="224"/>
      <c r="BM617" s="224"/>
      <c r="BN617" s="224"/>
      <c r="BO617" s="224"/>
      <c r="BP617" s="224"/>
      <c r="BQ617" s="224"/>
      <c r="BR617" s="224"/>
      <c r="BS617" s="224"/>
    </row>
    <row r="618" spans="26:71" x14ac:dyDescent="0.2">
      <c r="Z618" s="224"/>
      <c r="AA618" s="224"/>
      <c r="AB618" s="224"/>
      <c r="AC618" s="224"/>
      <c r="AD618" s="224"/>
      <c r="AE618" s="224"/>
      <c r="AF618" s="224"/>
      <c r="AG618" s="224"/>
      <c r="AH618" s="224"/>
      <c r="AI618" s="224"/>
      <c r="AJ618" s="224"/>
      <c r="AK618" s="224"/>
      <c r="AL618" s="224"/>
      <c r="AM618" s="224"/>
      <c r="AN618" s="224"/>
      <c r="AO618" s="224"/>
      <c r="AP618" s="224"/>
      <c r="AQ618" s="224"/>
      <c r="AR618" s="224"/>
      <c r="AS618" s="224"/>
      <c r="AT618" s="224"/>
      <c r="AU618" s="224"/>
      <c r="AV618" s="224"/>
      <c r="AW618" s="224"/>
      <c r="AX618" s="224"/>
      <c r="AY618" s="224"/>
      <c r="AZ618" s="224"/>
      <c r="BA618" s="224"/>
      <c r="BB618" s="224"/>
      <c r="BC618" s="224"/>
      <c r="BD618" s="224"/>
      <c r="BE618" s="224"/>
      <c r="BF618" s="224"/>
      <c r="BG618" s="224"/>
      <c r="BH618" s="224"/>
      <c r="BI618" s="224"/>
      <c r="BJ618" s="224"/>
      <c r="BK618" s="224"/>
      <c r="BL618" s="224"/>
      <c r="BM618" s="224"/>
      <c r="BN618" s="224"/>
      <c r="BO618" s="224"/>
      <c r="BP618" s="224"/>
      <c r="BQ618" s="224"/>
      <c r="BR618" s="224"/>
      <c r="BS618" s="224"/>
    </row>
    <row r="619" spans="26:71" x14ac:dyDescent="0.2">
      <c r="Z619" s="224"/>
      <c r="AA619" s="224"/>
      <c r="AB619" s="224"/>
      <c r="AC619" s="224"/>
      <c r="AD619" s="224"/>
      <c r="AE619" s="224"/>
      <c r="AF619" s="224"/>
      <c r="AG619" s="224"/>
      <c r="AH619" s="224"/>
      <c r="AI619" s="224"/>
      <c r="AJ619" s="224"/>
      <c r="AK619" s="224"/>
      <c r="AL619" s="224"/>
      <c r="AM619" s="224"/>
      <c r="AN619" s="224"/>
      <c r="AO619" s="224"/>
      <c r="AP619" s="224"/>
      <c r="AQ619" s="224"/>
      <c r="AR619" s="224"/>
      <c r="AS619" s="224"/>
      <c r="AT619" s="224"/>
      <c r="AU619" s="224"/>
      <c r="AV619" s="224"/>
      <c r="AW619" s="224"/>
      <c r="AX619" s="224"/>
      <c r="AY619" s="224"/>
      <c r="AZ619" s="224"/>
      <c r="BA619" s="224"/>
      <c r="BB619" s="224"/>
      <c r="BC619" s="224"/>
      <c r="BD619" s="224"/>
      <c r="BE619" s="224"/>
      <c r="BF619" s="224"/>
      <c r="BG619" s="224"/>
      <c r="BH619" s="224"/>
      <c r="BI619" s="224"/>
      <c r="BJ619" s="224"/>
      <c r="BK619" s="224"/>
      <c r="BL619" s="224"/>
      <c r="BM619" s="224"/>
      <c r="BN619" s="224"/>
      <c r="BO619" s="224"/>
      <c r="BP619" s="224"/>
      <c r="BQ619" s="224"/>
      <c r="BR619" s="224"/>
      <c r="BS619" s="224"/>
    </row>
    <row r="620" spans="26:71" x14ac:dyDescent="0.2">
      <c r="Z620" s="224"/>
      <c r="AA620" s="224"/>
      <c r="AB620" s="224"/>
      <c r="AC620" s="224"/>
      <c r="AD620" s="224"/>
      <c r="AE620" s="224"/>
      <c r="AF620" s="224"/>
      <c r="AG620" s="224"/>
      <c r="AH620" s="224"/>
      <c r="AI620" s="224"/>
      <c r="AJ620" s="224"/>
      <c r="AK620" s="224"/>
      <c r="AL620" s="224"/>
      <c r="AM620" s="224"/>
      <c r="AN620" s="224"/>
      <c r="AO620" s="224"/>
      <c r="AP620" s="224"/>
      <c r="AQ620" s="224"/>
      <c r="AR620" s="224"/>
      <c r="AS620" s="224"/>
      <c r="AT620" s="224"/>
      <c r="AU620" s="224"/>
      <c r="AV620" s="224"/>
      <c r="AW620" s="224"/>
      <c r="AX620" s="224"/>
      <c r="AY620" s="224"/>
      <c r="AZ620" s="224"/>
      <c r="BA620" s="224"/>
      <c r="BB620" s="224"/>
      <c r="BC620" s="224"/>
      <c r="BD620" s="224"/>
      <c r="BE620" s="224"/>
      <c r="BF620" s="224"/>
      <c r="BG620" s="224"/>
      <c r="BH620" s="224"/>
      <c r="BI620" s="224"/>
      <c r="BJ620" s="224"/>
      <c r="BK620" s="224"/>
      <c r="BL620" s="224"/>
      <c r="BM620" s="224"/>
      <c r="BN620" s="224"/>
      <c r="BO620" s="224"/>
      <c r="BP620" s="224"/>
      <c r="BQ620" s="224"/>
      <c r="BR620" s="224"/>
      <c r="BS620" s="224"/>
    </row>
    <row r="621" spans="26:71" x14ac:dyDescent="0.2">
      <c r="Z621" s="224"/>
      <c r="AA621" s="224"/>
      <c r="AB621" s="224"/>
      <c r="AC621" s="224"/>
      <c r="AD621" s="224"/>
      <c r="AE621" s="224"/>
      <c r="AF621" s="224"/>
      <c r="AG621" s="224"/>
      <c r="AH621" s="224"/>
      <c r="AI621" s="224"/>
      <c r="AJ621" s="224"/>
      <c r="AK621" s="224"/>
      <c r="AL621" s="224"/>
      <c r="AM621" s="224"/>
      <c r="AN621" s="224"/>
      <c r="AO621" s="224"/>
      <c r="AP621" s="224"/>
      <c r="AQ621" s="224"/>
      <c r="AR621" s="224"/>
      <c r="AS621" s="224"/>
      <c r="AT621" s="224"/>
      <c r="AU621" s="224"/>
      <c r="AV621" s="224"/>
      <c r="AW621" s="224"/>
      <c r="AX621" s="224"/>
      <c r="AY621" s="224"/>
      <c r="AZ621" s="224"/>
      <c r="BA621" s="224"/>
      <c r="BB621" s="224"/>
      <c r="BC621" s="224"/>
      <c r="BD621" s="224"/>
      <c r="BE621" s="224"/>
      <c r="BF621" s="224"/>
      <c r="BG621" s="224"/>
      <c r="BH621" s="224"/>
      <c r="BI621" s="224"/>
      <c r="BJ621" s="224"/>
      <c r="BK621" s="224"/>
      <c r="BL621" s="224"/>
      <c r="BM621" s="224"/>
      <c r="BN621" s="224"/>
      <c r="BO621" s="224"/>
      <c r="BP621" s="224"/>
      <c r="BQ621" s="224"/>
      <c r="BR621" s="224"/>
      <c r="BS621" s="224"/>
    </row>
    <row r="622" spans="26:71" x14ac:dyDescent="0.2">
      <c r="Z622" s="224"/>
      <c r="AA622" s="224"/>
      <c r="AB622" s="224"/>
      <c r="AC622" s="224"/>
      <c r="AD622" s="224"/>
      <c r="AE622" s="224"/>
      <c r="AF622" s="224"/>
      <c r="AG622" s="224"/>
      <c r="AH622" s="224"/>
      <c r="AI622" s="224"/>
      <c r="AJ622" s="224"/>
      <c r="AK622" s="224"/>
      <c r="AL622" s="224"/>
      <c r="AM622" s="224"/>
      <c r="AN622" s="224"/>
      <c r="AO622" s="224"/>
      <c r="AP622" s="224"/>
      <c r="AQ622" s="224"/>
      <c r="AR622" s="224"/>
      <c r="AS622" s="224"/>
      <c r="AT622" s="224"/>
      <c r="AU622" s="224"/>
      <c r="AV622" s="224"/>
      <c r="AW622" s="224"/>
      <c r="AX622" s="224"/>
      <c r="AY622" s="224"/>
      <c r="AZ622" s="224"/>
      <c r="BA622" s="224"/>
      <c r="BB622" s="224"/>
      <c r="BC622" s="224"/>
      <c r="BD622" s="224"/>
      <c r="BE622" s="224"/>
      <c r="BF622" s="224"/>
      <c r="BG622" s="224"/>
      <c r="BH622" s="224"/>
      <c r="BI622" s="224"/>
      <c r="BJ622" s="224"/>
      <c r="BK622" s="224"/>
      <c r="BL622" s="224"/>
      <c r="BM622" s="224"/>
      <c r="BN622" s="224"/>
      <c r="BO622" s="224"/>
      <c r="BP622" s="224"/>
      <c r="BQ622" s="224"/>
      <c r="BR622" s="224"/>
      <c r="BS622" s="224"/>
    </row>
  </sheetData>
  <sheetProtection algorithmName="SHA-512" hashValue="fuA2O/3SJAQblHjKKvzl8FH1cs1RStgRxSaTlKxIpEvpnCGhLy7FCbs7OjzzUMeXRcf/IAU62dKE9utZu5+9UQ==" saltValue="Mu/9YOEhhzOS0W87JzR2E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43E75-2BB7-C44E-ADDD-E7145281F436}">
  <sheetPr codeName="Sheet16">
    <tabColor theme="5" tint="0.39997558519241921"/>
  </sheetPr>
  <dimension ref="A1:BS622"/>
  <sheetViews>
    <sheetView workbookViewId="0">
      <selection activeCell="G11" sqref="G11"/>
    </sheetView>
  </sheetViews>
  <sheetFormatPr baseColWidth="10" defaultRowHeight="15" x14ac:dyDescent="0.2"/>
  <cols>
    <col min="1" max="1" width="14.83203125" style="78" customWidth="1"/>
    <col min="2" max="2" width="20.1640625" style="78" customWidth="1"/>
    <col min="3" max="3" width="15" style="78" customWidth="1"/>
    <col min="4" max="4" width="14.1640625" style="78" customWidth="1"/>
    <col min="5" max="6" width="14.1640625" style="200" hidden="1" customWidth="1"/>
    <col min="7" max="10" width="14.1640625" style="78" customWidth="1"/>
    <col min="11" max="12" width="14.1640625" style="78" hidden="1" customWidth="1"/>
    <col min="13" max="17" width="14.1640625" style="78" customWidth="1"/>
    <col min="18" max="21" width="14.1640625" style="78" hidden="1" customWidth="1"/>
    <col min="22" max="35" width="14.1640625" style="78" customWidth="1"/>
    <col min="36" max="71" width="12.5" style="78" customWidth="1"/>
    <col min="72" max="16384" width="10.83203125" style="78"/>
  </cols>
  <sheetData>
    <row r="1" spans="1:71" x14ac:dyDescent="0.2">
      <c r="A1" s="77" t="s">
        <v>21</v>
      </c>
      <c r="B1" s="77"/>
      <c r="C1" s="77"/>
      <c r="D1" s="77"/>
      <c r="E1" s="199"/>
      <c r="F1" s="199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</row>
    <row r="2" spans="1:71" x14ac:dyDescent="0.2">
      <c r="A2" s="79" t="s">
        <v>80</v>
      </c>
      <c r="B2" s="77"/>
      <c r="C2" s="77"/>
      <c r="D2" s="77"/>
      <c r="E2" s="199"/>
      <c r="F2" s="199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</row>
    <row r="3" spans="1:71" ht="16" thickBot="1" x14ac:dyDescent="0.25">
      <c r="A3" s="77"/>
      <c r="B3" s="80"/>
      <c r="C3" s="77"/>
      <c r="D3" s="77"/>
      <c r="E3" s="199"/>
      <c r="F3" s="199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</row>
    <row r="4" spans="1:71" x14ac:dyDescent="0.2">
      <c r="A4" s="59" t="s">
        <v>84</v>
      </c>
      <c r="B4" s="60"/>
      <c r="C4" s="60"/>
      <c r="D4" s="60"/>
      <c r="E4" s="158"/>
      <c r="F4" s="158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1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</row>
    <row r="5" spans="1:71" x14ac:dyDescent="0.2">
      <c r="A5" s="62" t="s">
        <v>156</v>
      </c>
      <c r="B5" s="37"/>
      <c r="C5" s="67">
        <v>100000</v>
      </c>
      <c r="D5" s="63"/>
      <c r="E5" s="37"/>
      <c r="F5" s="159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64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</row>
    <row r="6" spans="1:71" x14ac:dyDescent="0.2">
      <c r="A6" s="27"/>
      <c r="B6" s="37"/>
      <c r="C6" s="37"/>
      <c r="D6" s="37"/>
      <c r="E6" s="160"/>
      <c r="F6" s="160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64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</row>
    <row r="7" spans="1:71" ht="76" x14ac:dyDescent="0.2">
      <c r="A7" s="86" t="s">
        <v>0</v>
      </c>
      <c r="B7" s="87" t="s">
        <v>1</v>
      </c>
      <c r="C7" s="87" t="s">
        <v>2</v>
      </c>
      <c r="D7" s="88" t="s">
        <v>3</v>
      </c>
      <c r="E7" s="182" t="s">
        <v>147</v>
      </c>
      <c r="F7" s="182" t="s">
        <v>148</v>
      </c>
      <c r="G7" s="88" t="s">
        <v>81</v>
      </c>
      <c r="H7" s="88" t="s">
        <v>82</v>
      </c>
      <c r="I7" s="88" t="s">
        <v>4</v>
      </c>
      <c r="J7" s="88" t="s">
        <v>83</v>
      </c>
      <c r="K7" s="182" t="s">
        <v>149</v>
      </c>
      <c r="L7" s="182" t="s">
        <v>150</v>
      </c>
      <c r="M7" s="88" t="s">
        <v>151</v>
      </c>
      <c r="N7" s="90" t="s">
        <v>6</v>
      </c>
      <c r="O7" s="90" t="s">
        <v>7</v>
      </c>
      <c r="P7" s="90" t="s">
        <v>8</v>
      </c>
      <c r="Q7" s="90" t="s">
        <v>35</v>
      </c>
      <c r="R7" s="198" t="s">
        <v>152</v>
      </c>
      <c r="S7" s="198" t="s">
        <v>153</v>
      </c>
      <c r="T7" s="191" t="s">
        <v>76</v>
      </c>
      <c r="U7" s="191" t="s">
        <v>77</v>
      </c>
      <c r="V7" s="91" t="s">
        <v>19</v>
      </c>
      <c r="W7" s="91" t="s">
        <v>20</v>
      </c>
      <c r="X7" s="92" t="s">
        <v>42</v>
      </c>
      <c r="Y7" s="93" t="s">
        <v>79</v>
      </c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</row>
    <row r="8" spans="1:71" ht="20" customHeight="1" x14ac:dyDescent="0.2">
      <c r="A8" s="280" t="str">
        <f>'WA Apr 2020'!D2</f>
        <v>South West</v>
      </c>
      <c r="B8" s="63" t="str">
        <f>'WA Apr 2020'!F2</f>
        <v>Alinta Energy</v>
      </c>
      <c r="C8" s="119" t="str">
        <f>'WA Apr 2020'!G2</f>
        <v>Business</v>
      </c>
      <c r="D8" s="113">
        <f>365*'WA Apr 2020'!H2/100</f>
        <v>133.65636363636364</v>
      </c>
      <c r="E8" s="183">
        <f>IF('WA Apr 2020'!AQ2=3,0.5,IF('WA Apr 2020'!AQ2=2,0.33,0))</f>
        <v>0.5</v>
      </c>
      <c r="F8" s="183">
        <f>1-E8</f>
        <v>0.5</v>
      </c>
      <c r="G8" s="113">
        <f>IF('WA Apr 2020'!K2="",($C$5*E8/'WA Apr 2020'!AQ2*'WA Apr 2020'!W2/100)*'WA Apr 2020'!AQ2,IF($C$5*E8/'WA Apr 2020'!AQ2&gt;='WA Apr 2020'!L2,('WA Apr 2020'!L2*'WA Apr 2020'!W2/100)*'WA Apr 2020'!AQ2,($C$5*E8/'WA Apr 2020'!AQ2*'WA Apr 2020'!W2/100)*'WA Apr 2020'!AQ2))</f>
        <v>1745.4545454545453</v>
      </c>
      <c r="H8" s="113">
        <f>IF(AND('WA Apr 2020'!P2&gt;0,'WA Apr 2020'!O2&gt;0),IF(($C$5*E8/'WA Apr 2020'!AQ2&lt;SUM('WA Apr 2020'!L2:P2)),(0),($C$5*E8/'WA Apr 2020'!AQ2-SUM('WA Apr 2020'!L2:P2))*'WA Apr 2020'!AB2/100)* 'WA Apr 2020'!AQ2,IF(AND('WA Apr 2020'!O2&gt;0,'WA Apr 2020'!P2=""),IF(($C$5*E8/'WA Apr 2020'!AQ2&lt; SUM('WA Apr 2020'!L2:O2)),(0),($C$5*E8/'WA Apr 2020'!AQ2-SUM('WA Apr 2020'!L2:O2))*'WA Apr 2020'!AA2/100)* 'WA Apr 2020'!AQ2,IF(AND('WA Apr 2020'!N2&gt;0,'WA Apr 2020'!O2=""),IF(($C$5*E8/'WA Apr 2020'!AQ2&lt; SUM('WA Apr 2020'!L2:N2)),(0),($C$5*E8/'WA Apr 2020'!AQ2-SUM('WA Apr 2020'!L2:N2))*'WA Apr 2020'!Z2/100)* 'WA Apr 2020'!AQ2,IF(AND('WA Apr 2020'!M2&gt;0,'WA Apr 2020'!N2=""),IF(($C$5*E8/'WA Apr 2020'!AQ2&lt;'WA Apr 2020'!M2+'WA Apr 2020'!L2),(0),(($C$5*E8/'WA Apr 2020'!AQ2-('WA Apr 2020'!M2+'WA Apr 2020'!L2))*'WA Apr 2020'!Y2/100))*'WA Apr 2020'!AQ2,IF(AND('WA Apr 2020'!L2&gt;0,'WA Apr 2020'!M2=""&gt;0),IF(($C$5*E8/'WA Apr 2020'!AQ2&lt;'WA Apr 2020'!L2),(0),($C$5*E8/'WA Apr 2020'!AQ2-'WA Apr 2020'!L2)*'WA Apr 2020'!X2/100)*'WA Apr 2020'!AQ2,0)))))</f>
        <v>0</v>
      </c>
      <c r="I8" s="113">
        <f>IF('WA Apr 2020'!K2="",($C$5*F8/'WA Apr 2020'!AR2*'WA Apr 2020'!AC2/100)*'WA Apr 2020'!AR2,IF($C$5*F8/'WA Apr 2020'!AR2&gt;='WA Apr 2020'!L2,('WA Apr 2020'!L2*'WA Apr 2020'!AC2/100)*'WA Apr 2020'!AR2,($C$5*F8/'WA Apr 2020'!AR2*'WA Apr 2020'!AC2/100)*'WA Apr 2020'!AR2))</f>
        <v>1745.4545454545453</v>
      </c>
      <c r="J8" s="113">
        <f>IF(AND('WA Apr 2020'!P2&gt;0,'WA Apr 2020'!O2&gt;0),IF(($C$5*F8/'WA Apr 2020'!AR2&lt;SUM('WA Apr 2020'!L2:P2)),(0),($C$5*F8/'WA Apr 2020'!AR2-SUM('WA Apr 2020'!L2:P2))*'WA Apr 2020'!AB2/100)* 'WA Apr 2020'!AR2,IF(AND('WA Apr 2020'!O2&gt;0,'WA Apr 2020'!P2=""),IF(($C$5*F8/'WA Apr 2020'!AR2&lt; SUM('WA Apr 2020'!L2:O2)),(0),($C$5*F8/'WA Apr 2020'!AR2-SUM('WA Apr 2020'!L2:O2))*'WA Apr 2020'!AG2/100)* 'WA Apr 2020'!AR2,IF(AND('WA Apr 2020'!N2&gt;0,'WA Apr 2020'!O2=""),IF(($C$5*F8/'WA Apr 2020'!AR2&lt; SUM('WA Apr 2020'!L2:N2)),(0),($C$5*F8/'WA Apr 2020'!AR2-SUM('WA Apr 2020'!L2:N2))*'WA Apr 2020'!AF2/100)* 'WA Apr 2020'!AR2,IF(AND('WA Apr 2020'!M2&gt;0,'WA Apr 2020'!N2=""),IF(($C$5*F8/'WA Apr 2020'!AR2&lt;'WA Apr 2020'!M2+'WA Apr 2020'!L2),(0),(($C$5*F8/'WA Apr 2020'!AR2-('WA Apr 2020'!M2+'WA Apr 2020'!L2))*'WA Apr 2020'!AE2/100))*'WA Apr 2020'!AR2,IF(AND('WA Apr 2020'!L2&gt;0,'WA Apr 2020'!M2=""&gt;0),IF(($C$5*F8/'WA Apr 2020'!AR2&lt;'WA Apr 2020'!L2),(0),($C$5*F8/'WA Apr 2020'!AR2-'WA Apr 2020'!L2)*'WA Apr 2020'!AD2/100)*'WA Apr 2020'!AR2,0)))))</f>
        <v>0</v>
      </c>
      <c r="K8" s="162">
        <f>SUM(G8:J8)</f>
        <v>3490.9090909090905</v>
      </c>
      <c r="L8" s="187">
        <f>K8+D8</f>
        <v>3624.565454545454</v>
      </c>
      <c r="M8" s="122">
        <f>L8*1.1</f>
        <v>3987.0219999999999</v>
      </c>
      <c r="N8" s="116">
        <f>'WA Apr 2020'!AT2</f>
        <v>0</v>
      </c>
      <c r="O8" s="116">
        <f>'WA Apr 2020'!AU2</f>
        <v>0</v>
      </c>
      <c r="P8" s="116">
        <f>'WA Apr 2020'!AV2</f>
        <v>0</v>
      </c>
      <c r="Q8" s="116">
        <f>'WA Apr 2020'!AW2</f>
        <v>0</v>
      </c>
      <c r="R8" s="192" t="str">
        <f t="shared" ref="R8:R12" si="0">IF(SUM(N8:Q8)=0,"No discount",IF(N8&gt;0,"Guaranteed off bill",IF(O8&gt;0,"Guaranteed off usage",IF(P8&gt;0,"Pay-on-time off bill","Pay-on-time off usage"))))</f>
        <v>No discount</v>
      </c>
      <c r="S8" s="192" t="str">
        <f>IF(OR(B8="Origin Energy",B8="Red Energy",B8="Powershop"),"Inclusive","Exclusive")</f>
        <v>Exclusive</v>
      </c>
      <c r="T8" s="167">
        <f>IF(AND(R8="Guaranteed off bill",S8="Inclusive"),((L8*1.1)-((L8*1.1)*N8/100))/1.1,IF(AND(R8="Guaranteed off usage",S8="Inclusive"),((L8*1.1)-((K8*1.1)*O8/100))/1.1,IF(AND(R8="Guaranteed off bill",S8="Exclusive"),L8-(L8*N8/100),IF(AND(R8="Guaranteed off usage",S8="Exclusive"),L8-(K8*O8/100),IF(S8="Inclusive",((L8*1.1))/1.1,L8)))))</f>
        <v>3624.565454545454</v>
      </c>
      <c r="U8" s="168">
        <f>IF(AND(R8="Pay-on-time off bill",S8="Inclusive"),((T8*1.1)-((T8*1.1)*P8/100))/1.1,IF(AND(R8="Pay-on-time off usage",S8="Inclusive"),((T8*1.1)-((K8*1.1)*Q8/100))/1.1,IF(AND(R8="Pay-on-time off bill",S8="Exclusive"),T8-(T8*P8/100),IF(AND(R8="Pay-on-time off usage",S8="Exclusive"),T8-(K8*Q8/100),IF(S8="Inclusive",((T8*1.1))/1.1,T8)))))</f>
        <v>3624.565454545454</v>
      </c>
      <c r="V8" s="115">
        <f t="shared" ref="V8:W12" si="1">T8*1.1</f>
        <v>3987.0219999999999</v>
      </c>
      <c r="W8" s="115">
        <f t="shared" si="1"/>
        <v>3987.0219999999999</v>
      </c>
      <c r="X8" s="130">
        <f>'WA Apr 2020'!BF2</f>
        <v>0</v>
      </c>
      <c r="Y8" s="131" t="str">
        <f>'WA Apr 2020'!BG2</f>
        <v>n</v>
      </c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</row>
    <row r="9" spans="1:71" ht="20" customHeight="1" x14ac:dyDescent="0.2">
      <c r="A9" s="281"/>
      <c r="B9" s="63" t="str">
        <f>'WA Apr 2020'!F3</f>
        <v>AGL</v>
      </c>
      <c r="C9" s="119" t="str">
        <f>'WA Apr 2020'!G3</f>
        <v>Business Savers</v>
      </c>
      <c r="D9" s="120">
        <f>365*'WA Apr 2020'!H3/100</f>
        <v>130.88900000000001</v>
      </c>
      <c r="E9" s="184">
        <f>IF('WA Apr 2020'!AQ3=3,0.5,IF('WA Apr 2020'!AQ3=2,0.33,0))</f>
        <v>0.5</v>
      </c>
      <c r="F9" s="184">
        <f t="shared" ref="F9:F12" si="2">1-E9</f>
        <v>0.5</v>
      </c>
      <c r="G9" s="120">
        <f>IF('WA Apr 2020'!K3="",($C$5*E9/'WA Apr 2020'!AQ3*'WA Apr 2020'!W3/100)*'WA Apr 2020'!AQ3,IF($C$5*E9/'WA Apr 2020'!AQ3&gt;='WA Apr 2020'!L3,('WA Apr 2020'!L3*'WA Apr 2020'!W3/100)*'WA Apr 2020'!AQ3,($C$5*E9/'WA Apr 2020'!AQ3*'WA Apr 2020'!W3/100)*'WA Apr 2020'!AQ3))</f>
        <v>1745.4545454545453</v>
      </c>
      <c r="H9" s="120">
        <f>IF(AND('WA Apr 2020'!P3&gt;0,'WA Apr 2020'!O3&gt;0),IF(($C$5*E9/'WA Apr 2020'!AQ3&lt;SUM('WA Apr 2020'!L3:P3)),(0),($C$5*E9/'WA Apr 2020'!AQ3-SUM('WA Apr 2020'!L3:P3))*'WA Apr 2020'!AB3/100)* 'WA Apr 2020'!AQ3,IF(AND('WA Apr 2020'!O3&gt;0,'WA Apr 2020'!P3=""),IF(($C$5*E9/'WA Apr 2020'!AQ3&lt; SUM('WA Apr 2020'!L3:O3)),(0),($C$5*E9/'WA Apr 2020'!AQ3-SUM('WA Apr 2020'!L3:O3))*'WA Apr 2020'!AA3/100)* 'WA Apr 2020'!AQ3,IF(AND('WA Apr 2020'!N3&gt;0,'WA Apr 2020'!O3=""),IF(($C$5*E9/'WA Apr 2020'!AQ3&lt; SUM('WA Apr 2020'!L3:N3)),(0),($C$5*E9/'WA Apr 2020'!AQ3-SUM('WA Apr 2020'!L3:N3))*'WA Apr 2020'!Z3/100)* 'WA Apr 2020'!AQ3,IF(AND('WA Apr 2020'!M3&gt;0,'WA Apr 2020'!N3=""),IF(($C$5*E9/'WA Apr 2020'!AQ3&lt;'WA Apr 2020'!M3+'WA Apr 2020'!L3),(0),(($C$5*E9/'WA Apr 2020'!AQ3-('WA Apr 2020'!M3+'WA Apr 2020'!L3))*'WA Apr 2020'!Y3/100))*'WA Apr 2020'!AQ3,IF(AND('WA Apr 2020'!L3&gt;0,'WA Apr 2020'!M3=""&gt;0),IF(($C$5*E9/'WA Apr 2020'!AQ3&lt;'WA Apr 2020'!L3),(0),($C$5*E9/'WA Apr 2020'!AQ3-'WA Apr 2020'!L3)*'WA Apr 2020'!X3/100)*'WA Apr 2020'!AQ3,0)))))</f>
        <v>0</v>
      </c>
      <c r="I9" s="120">
        <f>IF('WA Apr 2020'!K3="",($C$5*F9/'WA Apr 2020'!AR3*'WA Apr 2020'!AC3/100)*'WA Apr 2020'!AR3,IF($C$5*F9/'WA Apr 2020'!AR3&gt;='WA Apr 2020'!L3,('WA Apr 2020'!L3*'WA Apr 2020'!AC3/100)*'WA Apr 2020'!AR3,($C$5*F9/'WA Apr 2020'!AR3*'WA Apr 2020'!AC3/100)*'WA Apr 2020'!AR3))</f>
        <v>1745.4545454545453</v>
      </c>
      <c r="J9" s="120">
        <f>IF(AND('WA Apr 2020'!P3&gt;0,'WA Apr 2020'!O3&gt;0),IF(($C$5*F9/'WA Apr 2020'!AR3&lt;SUM('WA Apr 2020'!L3:P3)),(0),($C$5*F9/'WA Apr 2020'!AR3-SUM('WA Apr 2020'!L3:P3))*'WA Apr 2020'!AB3/100)* 'WA Apr 2020'!AR3,IF(AND('WA Apr 2020'!O3&gt;0,'WA Apr 2020'!P3=""),IF(($C$5*F9/'WA Apr 2020'!AR3&lt; SUM('WA Apr 2020'!L3:O3)),(0),($C$5*F9/'WA Apr 2020'!AR3-SUM('WA Apr 2020'!L3:O3))*'WA Apr 2020'!AG3/100)* 'WA Apr 2020'!AR3,IF(AND('WA Apr 2020'!N3&gt;0,'WA Apr 2020'!O3=""),IF(($C$5*F9/'WA Apr 2020'!AR3&lt; SUM('WA Apr 2020'!L3:N3)),(0),($C$5*F9/'WA Apr 2020'!AR3-SUM('WA Apr 2020'!L3:N3))*'WA Apr 2020'!AF3/100)* 'WA Apr 2020'!AR3,IF(AND('WA Apr 2020'!M3&gt;0,'WA Apr 2020'!N3=""),IF(($C$5*F9/'WA Apr 2020'!AR3&lt;'WA Apr 2020'!M3+'WA Apr 2020'!L3),(0),(($C$5*F9/'WA Apr 2020'!AR3-('WA Apr 2020'!M3+'WA Apr 2020'!L3))*'WA Apr 2020'!AE3/100))*'WA Apr 2020'!AR3,IF(AND('WA Apr 2020'!L3&gt;0,'WA Apr 2020'!M3=""&gt;0),IF(($C$5*F9/'WA Apr 2020'!AR3&lt;'WA Apr 2020'!L3),(0),($C$5*F9/'WA Apr 2020'!AR3-'WA Apr 2020'!L3)*'WA Apr 2020'!AD3/100)*'WA Apr 2020'!AR3,0)))))</f>
        <v>0</v>
      </c>
      <c r="K9" s="162">
        <f t="shared" ref="K9:K12" si="3">SUM(G9:J9)</f>
        <v>3490.9090909090905</v>
      </c>
      <c r="L9" s="187">
        <f t="shared" ref="L9:L12" si="4">K9+D9</f>
        <v>3621.7980909090907</v>
      </c>
      <c r="M9" s="122">
        <f t="shared" ref="M9:M12" si="5">L9*1.1</f>
        <v>3983.9778999999999</v>
      </c>
      <c r="N9" s="123">
        <f>'WA Apr 2020'!AT3</f>
        <v>0</v>
      </c>
      <c r="O9" s="123">
        <f>'WA Apr 2020'!AU3</f>
        <v>45</v>
      </c>
      <c r="P9" s="123">
        <f>'WA Apr 2020'!AV3</f>
        <v>0</v>
      </c>
      <c r="Q9" s="123">
        <f>'WA Apr 2020'!AW3</f>
        <v>0</v>
      </c>
      <c r="R9" s="193" t="str">
        <f t="shared" si="0"/>
        <v>Guaranteed off usage</v>
      </c>
      <c r="S9" s="193" t="str">
        <f>IF(OR(B9="Origin Energy",B9="Red Energy",B9="Powershop"),"Inclusive","Exclusive")</f>
        <v>Exclusive</v>
      </c>
      <c r="T9" s="169">
        <f>IF(AND(R9="Guaranteed off bill",S9="Inclusive"),((L9*1.1)-((L9*1.1)*N9/100))/1.1,IF(AND(R9="Guaranteed off usage",S9="Inclusive"),((L9*1.1)-((K9*1.1)*O9/100))/1.1,IF(AND(R9="Guaranteed off bill",S9="Exclusive"),L9-(L9*N9/100),IF(AND(R9="Guaranteed off usage",S9="Exclusive"),L9-(K9*O9/100),IF(S9="Inclusive",((L9*1.1))/1.1,L9)))))</f>
        <v>2050.8889999999997</v>
      </c>
      <c r="U9" s="170">
        <f>IF(AND(R9="Pay-on-time off bill",S9="Inclusive"),((T9*1.1)-((T9*1.1)*P9/100))/1.1,IF(AND(R9="Pay-on-time off usage",S9="Inclusive"),((T9*1.1)-((K9*1.1)*Q9/100))/1.1,IF(AND(R9="Pay-on-time off bill",S9="Exclusive"),T9-(T9*P9/100),IF(AND(R9="Pay-on-time off usage",S9="Exclusive"),T9-(K9*Q9/100),IF(S9="Inclusive",((T9*1.1))/1.1,T9)))))</f>
        <v>2050.8889999999997</v>
      </c>
      <c r="V9" s="122">
        <f t="shared" si="1"/>
        <v>2255.9778999999999</v>
      </c>
      <c r="W9" s="122">
        <f t="shared" si="1"/>
        <v>2255.9778999999999</v>
      </c>
      <c r="X9" s="132">
        <f>'WA Apr 2020'!BF3</f>
        <v>0</v>
      </c>
      <c r="Y9" s="133" t="str">
        <f>'WA Apr 2020'!BG3</f>
        <v>n</v>
      </c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</row>
    <row r="10" spans="1:71" ht="20" customHeight="1" thickBot="1" x14ac:dyDescent="0.25">
      <c r="A10" s="282"/>
      <c r="B10" s="65" t="str">
        <f>'WA Apr 2020'!F4</f>
        <v>Origin</v>
      </c>
      <c r="C10" s="65" t="str">
        <f>'WA Apr 2020'!G4</f>
        <v>Business Flexi</v>
      </c>
      <c r="D10" s="95">
        <f>365*'WA Apr 2020'!H4/100</f>
        <v>63.400500000000001</v>
      </c>
      <c r="E10" s="185">
        <f>IF('WA Apr 2020'!AQ4=3,0.5,IF('WA Apr 2020'!AQ4=2,0.33,0))</f>
        <v>0.5</v>
      </c>
      <c r="F10" s="185">
        <f t="shared" si="2"/>
        <v>0.5</v>
      </c>
      <c r="G10" s="95">
        <f>IF('WA Apr 2020'!K4="",($C$5*E10/'WA Apr 2020'!AQ4*'WA Apr 2020'!W4/100)*'WA Apr 2020'!AQ4,IF($C$5*E10/'WA Apr 2020'!AQ4&gt;='WA Apr 2020'!L4,('WA Apr 2020'!L4*'WA Apr 2020'!W4/100)*'WA Apr 2020'!AQ4,($C$5*E10/'WA Apr 2020'!AQ4*'WA Apr 2020'!W4/100)*'WA Apr 2020'!AQ4))</f>
        <v>1745.0000000000002</v>
      </c>
      <c r="H10" s="95">
        <f>IF(AND('WA Apr 2020'!P4&gt;0,'WA Apr 2020'!O4&gt;0),IF(($C$5*E10/'WA Apr 2020'!AQ4&lt;SUM('WA Apr 2020'!L4:P4)),(0),($C$5*E10/'WA Apr 2020'!AQ4-SUM('WA Apr 2020'!L4:P4))*'WA Apr 2020'!AB4/100)* 'WA Apr 2020'!AQ4,IF(AND('WA Apr 2020'!O4&gt;0,'WA Apr 2020'!P4=""),IF(($C$5*E10/'WA Apr 2020'!AQ4&lt; SUM('WA Apr 2020'!L4:O4)),(0),($C$5*E10/'WA Apr 2020'!AQ4-SUM('WA Apr 2020'!L4:O4))*'WA Apr 2020'!AA4/100)* 'WA Apr 2020'!AQ4,IF(AND('WA Apr 2020'!N4&gt;0,'WA Apr 2020'!O4=""),IF(($C$5*E10/'WA Apr 2020'!AQ4&lt; SUM('WA Apr 2020'!L4:N4)),(0),($C$5*E10/'WA Apr 2020'!AQ4-SUM('WA Apr 2020'!L4:N4))*'WA Apr 2020'!Z4/100)* 'WA Apr 2020'!AQ4,IF(AND('WA Apr 2020'!M4&gt;0,'WA Apr 2020'!N4=""),IF(($C$5*E10/'WA Apr 2020'!AQ4&lt;'WA Apr 2020'!M4+'WA Apr 2020'!L4),(0),(($C$5*E10/'WA Apr 2020'!AQ4-('WA Apr 2020'!M4+'WA Apr 2020'!L4))*'WA Apr 2020'!Y4/100))*'WA Apr 2020'!AQ4,IF(AND('WA Apr 2020'!L4&gt;0,'WA Apr 2020'!M4=""&gt;0),IF(($C$5*E10/'WA Apr 2020'!AQ4&lt;'WA Apr 2020'!L4),(0),($C$5*E10/'WA Apr 2020'!AQ4-'WA Apr 2020'!L4)*'WA Apr 2020'!X4/100)*'WA Apr 2020'!AQ4,0)))))</f>
        <v>0</v>
      </c>
      <c r="I10" s="95">
        <f>IF('WA Apr 2020'!K4="",($C$5*F10/'WA Apr 2020'!AR4*'WA Apr 2020'!AC4/100)*'WA Apr 2020'!AR4,IF($C$5*F10/'WA Apr 2020'!AR4&gt;='WA Apr 2020'!L4,('WA Apr 2020'!L4*'WA Apr 2020'!AC4/100)*'WA Apr 2020'!AR4,($C$5*F10/'WA Apr 2020'!AR4*'WA Apr 2020'!AC4/100)*'WA Apr 2020'!AR4))</f>
        <v>1745.0000000000002</v>
      </c>
      <c r="J10" s="95">
        <f>IF(AND('WA Apr 2020'!P4&gt;0,'WA Apr 2020'!O4&gt;0),IF(($C$5*F10/'WA Apr 2020'!AR4&lt;SUM('WA Apr 2020'!L4:P4)),(0),($C$5*F10/'WA Apr 2020'!AR4-SUM('WA Apr 2020'!L4:P4))*'WA Apr 2020'!AB4/100)* 'WA Apr 2020'!AR4,IF(AND('WA Apr 2020'!O4&gt;0,'WA Apr 2020'!P4=""),IF(($C$5*F10/'WA Apr 2020'!AR4&lt; SUM('WA Apr 2020'!L4:O4)),(0),($C$5*F10/'WA Apr 2020'!AR4-SUM('WA Apr 2020'!L4:O4))*'WA Apr 2020'!AG4/100)* 'WA Apr 2020'!AR4,IF(AND('WA Apr 2020'!N4&gt;0,'WA Apr 2020'!O4=""),IF(($C$5*F10/'WA Apr 2020'!AR4&lt; SUM('WA Apr 2020'!L4:N4)),(0),($C$5*F10/'WA Apr 2020'!AR4-SUM('WA Apr 2020'!L4:N4))*'WA Apr 2020'!AF4/100)* 'WA Apr 2020'!AR4,IF(AND('WA Apr 2020'!M4&gt;0,'WA Apr 2020'!N4=""),IF(($C$5*F10/'WA Apr 2020'!AR4&lt;'WA Apr 2020'!M4+'WA Apr 2020'!L4),(0),(($C$5*F10/'WA Apr 2020'!AR4-('WA Apr 2020'!M4+'WA Apr 2020'!L4))*'WA Apr 2020'!AE4/100))*'WA Apr 2020'!AR4,IF(AND('WA Apr 2020'!L4&gt;0,'WA Apr 2020'!M4=""&gt;0),IF(($C$5*F10/'WA Apr 2020'!AR4&lt;'WA Apr 2020'!L4),(0),($C$5*F10/'WA Apr 2020'!AR4-'WA Apr 2020'!L4)*'WA Apr 2020'!AD4/100)*'WA Apr 2020'!AR4,0)))))</f>
        <v>0</v>
      </c>
      <c r="K10" s="163">
        <f t="shared" si="3"/>
        <v>3490.0000000000005</v>
      </c>
      <c r="L10" s="188">
        <f t="shared" si="4"/>
        <v>3553.4005000000006</v>
      </c>
      <c r="M10" s="97">
        <f t="shared" si="5"/>
        <v>3908.7405500000009</v>
      </c>
      <c r="N10" s="98">
        <f>'WA Apr 2020'!AT4</f>
        <v>0</v>
      </c>
      <c r="O10" s="98">
        <f>'WA Apr 2020'!AU4</f>
        <v>30</v>
      </c>
      <c r="P10" s="98">
        <f>'WA Apr 2020'!AV4</f>
        <v>0</v>
      </c>
      <c r="Q10" s="98">
        <f>'WA Apr 2020'!AW4</f>
        <v>0</v>
      </c>
      <c r="R10" s="194" t="str">
        <f t="shared" si="0"/>
        <v>Guaranteed off usage</v>
      </c>
      <c r="S10" s="194" t="str">
        <f>IF(OR(B10="Origin Energy",B10="Red Energy",B10="Powershop"),"Inclusive","Exclusive")</f>
        <v>Exclusive</v>
      </c>
      <c r="T10" s="174">
        <f>IF(AND(R10="Guaranteed off bill",S10="Inclusive"),((L10*1.1)-((L10*1.1)*N10/100))/1.1,IF(AND(R10="Guaranteed off usage",S10="Inclusive"),((L10*1.1)-((K10*1.1)*O10/100))/1.1,IF(AND(R10="Guaranteed off bill",S10="Exclusive"),L10-(L10*N10/100),IF(AND(R10="Guaranteed off usage",S10="Exclusive"),L10-(K10*O10/100),IF(S10="Inclusive",((L10*1.1))/1.1,L10)))))</f>
        <v>2506.4005000000006</v>
      </c>
      <c r="U10" s="175">
        <f>IF(AND(R10="Pay-on-time off bill",S10="Inclusive"),((T10*1.1)-((T10*1.1)*P10/100))/1.1,IF(AND(R10="Pay-on-time off usage",S10="Inclusive"),((T10*1.1)-((K10*1.1)*Q10/100))/1.1,IF(AND(R10="Pay-on-time off bill",S10="Exclusive"),T10-(T10*P10/100),IF(AND(R10="Pay-on-time off usage",S10="Exclusive"),T10-(K10*Q10/100),IF(S10="Inclusive",((T10*1.1))/1.1,T10)))))</f>
        <v>2506.4005000000006</v>
      </c>
      <c r="V10" s="97">
        <f t="shared" si="1"/>
        <v>2757.0405500000011</v>
      </c>
      <c r="W10" s="97">
        <f t="shared" si="1"/>
        <v>2757.0405500000011</v>
      </c>
      <c r="X10" s="134">
        <f>'WA Apr 2020'!BF4</f>
        <v>0</v>
      </c>
      <c r="Y10" s="135" t="str">
        <f>'WA Apr 2020'!BG4</f>
        <v>n</v>
      </c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</row>
    <row r="11" spans="1:71" ht="20" customHeight="1" thickTop="1" thickBot="1" x14ac:dyDescent="0.25">
      <c r="A11" s="196" t="str">
        <f>'WA Apr 2020'!D5</f>
        <v>Albany</v>
      </c>
      <c r="B11" s="65" t="str">
        <f>'WA Apr 2020'!F5</f>
        <v>Alinta Energy</v>
      </c>
      <c r="C11" s="65" t="str">
        <f>'WA Apr 2020'!G5</f>
        <v>Business</v>
      </c>
      <c r="D11" s="95">
        <f>365*'WA Apr 2020'!H5/100</f>
        <v>148.98636363636362</v>
      </c>
      <c r="E11" s="185">
        <f>IF('WA Apr 2020'!AQ5=3,0.5,IF('WA Apr 2020'!AQ5=2,0.33,0))</f>
        <v>0.5</v>
      </c>
      <c r="F11" s="185">
        <f t="shared" si="2"/>
        <v>0.5</v>
      </c>
      <c r="G11" s="96">
        <f>IF('WA Apr 2020'!K5="",($C$5*E11/'WA Apr 2020'!AQ5*'WA Apr 2020'!W5/100)*'WA Apr 2020'!AQ5,IF($C$5*E11/'WA Apr 2020'!AQ5&gt;='WA Apr 2020'!L5,('WA Apr 2020'!L5*'WA Apr 2020'!W5/100)*'WA Apr 2020'!AQ5,($C$5*E11/'WA Apr 2020'!AQ5*'WA Apr 2020'!W5/100)*'WA Apr 2020'!AQ5))</f>
        <v>2177.2727272727275</v>
      </c>
      <c r="H11" s="96">
        <f>IF(AND('WA Apr 2020'!P5&gt;0,'WA Apr 2020'!O5&gt;0),IF(($C$5*E11/'WA Apr 2020'!AQ5&lt;SUM('WA Apr 2020'!L5:P5)),(0),($C$5*E11/'WA Apr 2020'!AQ5-SUM('WA Apr 2020'!L5:P5))*'WA Apr 2020'!AB5/100)* 'WA Apr 2020'!AQ5,IF(AND('WA Apr 2020'!O5&gt;0,'WA Apr 2020'!P5=""),IF(($C$5*E11/'WA Apr 2020'!AQ5&lt; SUM('WA Apr 2020'!L5:O5)),(0),($C$5*E11/'WA Apr 2020'!AQ5-SUM('WA Apr 2020'!L5:O5))*'WA Apr 2020'!AA5/100)* 'WA Apr 2020'!AQ5,IF(AND('WA Apr 2020'!N5&gt;0,'WA Apr 2020'!O5=""),IF(($C$5*E11/'WA Apr 2020'!AQ5&lt; SUM('WA Apr 2020'!L5:N5)),(0),($C$5*E11/'WA Apr 2020'!AQ5-SUM('WA Apr 2020'!L5:N5))*'WA Apr 2020'!Z5/100)* 'WA Apr 2020'!AQ5,IF(AND('WA Apr 2020'!M5&gt;0,'WA Apr 2020'!N5=""),IF(($C$5*E11/'WA Apr 2020'!AQ5&lt;'WA Apr 2020'!M5+'WA Apr 2020'!L5),(0),(($C$5*E11/'WA Apr 2020'!AQ5-('WA Apr 2020'!M5+'WA Apr 2020'!L5))*'WA Apr 2020'!Y5/100))*'WA Apr 2020'!AQ5,IF(AND('WA Apr 2020'!L5&gt;0,'WA Apr 2020'!M5=""&gt;0),IF(($C$5*E11/'WA Apr 2020'!AQ5&lt;'WA Apr 2020'!L5),(0),($C$5*E11/'WA Apr 2020'!AQ5-'WA Apr 2020'!L5)*'WA Apr 2020'!X5/100)*'WA Apr 2020'!AQ5,0)))))</f>
        <v>0</v>
      </c>
      <c r="I11" s="96">
        <f>IF('WA Apr 2020'!K5="",($C$5*F11/'WA Apr 2020'!AR5*'WA Apr 2020'!AC5/100)*'WA Apr 2020'!AR5,IF($C$5*F11/'WA Apr 2020'!AR5&gt;='WA Apr 2020'!L5,('WA Apr 2020'!L5*'WA Apr 2020'!AC5/100)*'WA Apr 2020'!AR5,($C$5*F11/'WA Apr 2020'!AR5*'WA Apr 2020'!AC5/100)*'WA Apr 2020'!AR5))</f>
        <v>2177.2727272727275</v>
      </c>
      <c r="J11" s="96">
        <f>IF(AND('WA Apr 2020'!P5&gt;0,'WA Apr 2020'!O5&gt;0),IF(($C$5*F11/'WA Apr 2020'!AR5&lt;SUM('WA Apr 2020'!L5:P5)),(0),($C$5*F11/'WA Apr 2020'!AR5-SUM('WA Apr 2020'!L5:P5))*'WA Apr 2020'!AB5/100)* 'WA Apr 2020'!AR5,IF(AND('WA Apr 2020'!O5&gt;0,'WA Apr 2020'!P5=""),IF(($C$5*F11/'WA Apr 2020'!AR5&lt; SUM('WA Apr 2020'!L5:O5)),(0),($C$5*F11/'WA Apr 2020'!AR5-SUM('WA Apr 2020'!L5:O5))*'WA Apr 2020'!AG5/100)* 'WA Apr 2020'!AR5,IF(AND('WA Apr 2020'!N5&gt;0,'WA Apr 2020'!O5=""),IF(($C$5*F11/'WA Apr 2020'!AR5&lt; SUM('WA Apr 2020'!L5:N5)),(0),($C$5*F11/'WA Apr 2020'!AR5-SUM('WA Apr 2020'!L5:N5))*'WA Apr 2020'!AF5/100)* 'WA Apr 2020'!AR5,IF(AND('WA Apr 2020'!M5&gt;0,'WA Apr 2020'!N5=""),IF(($C$5*F11/'WA Apr 2020'!AR5&lt;'WA Apr 2020'!M5+'WA Apr 2020'!L5),(0),(($C$5*F11/'WA Apr 2020'!AR5-('WA Apr 2020'!M5+'WA Apr 2020'!L5))*'WA Apr 2020'!AE5/100))*'WA Apr 2020'!AR5,IF(AND('WA Apr 2020'!L5&gt;0,'WA Apr 2020'!M5=""&gt;0),IF(($C$5*F11/'WA Apr 2020'!AR5&lt;'WA Apr 2020'!L5),(0),($C$5*F11/'WA Apr 2020'!AR5-'WA Apr 2020'!L5)*'WA Apr 2020'!AD5/100)*'WA Apr 2020'!AR5,0)))))</f>
        <v>0</v>
      </c>
      <c r="K11" s="163">
        <f t="shared" si="3"/>
        <v>4354.545454545455</v>
      </c>
      <c r="L11" s="188">
        <f t="shared" si="4"/>
        <v>4503.5318181818184</v>
      </c>
      <c r="M11" s="164">
        <f t="shared" si="5"/>
        <v>4953.8850000000002</v>
      </c>
      <c r="N11" s="98">
        <f>'WA Apr 2020'!AT5</f>
        <v>0</v>
      </c>
      <c r="O11" s="98">
        <f>'WA Apr 2020'!AU5</f>
        <v>0</v>
      </c>
      <c r="P11" s="98">
        <f>'WA Apr 2020'!AV5</f>
        <v>0</v>
      </c>
      <c r="Q11" s="98">
        <f>'WA Apr 2020'!AW5</f>
        <v>0</v>
      </c>
      <c r="R11" s="194" t="str">
        <f t="shared" si="0"/>
        <v>No discount</v>
      </c>
      <c r="S11" s="194" t="str">
        <f>IF(OR(B11="Origin Energy",B11="Red Energy",B11="Powershop"),"Inclusive","Exclusive")</f>
        <v>Exclusive</v>
      </c>
      <c r="T11" s="174">
        <f>IF(AND(R11="Guaranteed off bill",S11="Inclusive"),((L11*1.1)-((L11*1.1)*N11/100))/1.1,IF(AND(R11="Guaranteed off usage",S11="Inclusive"),((L11*1.1)-((K11*1.1)*O11/100))/1.1,IF(AND(R11="Guaranteed off bill",S11="Exclusive"),L11-(L11*N11/100),IF(AND(R11="Guaranteed off usage",S11="Exclusive"),L11-(K11*O11/100),IF(S11="Inclusive",((L11*1.1))/1.1,L11)))))</f>
        <v>4503.5318181818184</v>
      </c>
      <c r="U11" s="175">
        <f>IF(AND(R11="Pay-on-time off bill",S11="Inclusive"),((T11*1.1)-((T11*1.1)*P11/100))/1.1,IF(AND(R11="Pay-on-time off usage",S11="Inclusive"),((T11*1.1)-((K11*1.1)*Q11/100))/1.1,IF(AND(R11="Pay-on-time off bill",S11="Exclusive"),T11-(T11*P11/100),IF(AND(R11="Pay-on-time off usage",S11="Exclusive"),T11-(K11*Q11/100),IF(S11="Inclusive",((T11*1.1))/1.1,T11)))))</f>
        <v>4503.5318181818184</v>
      </c>
      <c r="V11" s="97">
        <f t="shared" si="1"/>
        <v>4953.8850000000002</v>
      </c>
      <c r="W11" s="97">
        <f t="shared" si="1"/>
        <v>4953.8850000000002</v>
      </c>
      <c r="X11" s="134">
        <f>'WA Apr 2020'!BF5</f>
        <v>0</v>
      </c>
      <c r="Y11" s="135" t="str">
        <f>'WA Apr 2020'!BG5</f>
        <v>n</v>
      </c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</row>
    <row r="12" spans="1:71" ht="20" customHeight="1" thickTop="1" thickBot="1" x14ac:dyDescent="0.25">
      <c r="A12" s="197" t="str">
        <f>'WA Apr 2020'!D6</f>
        <v>Kalgoorlie</v>
      </c>
      <c r="B12" s="103" t="str">
        <f>'WA Apr 2020'!F6</f>
        <v>Alinta Energy</v>
      </c>
      <c r="C12" s="103" t="str">
        <f>'WA Apr 2020'!G6</f>
        <v>Business</v>
      </c>
      <c r="D12" s="104">
        <f>365*'WA Apr 2020'!H6/100</f>
        <v>233.46727272727273</v>
      </c>
      <c r="E12" s="186">
        <f>IF('WA Apr 2020'!AQ6=3,0.5,IF('WA Apr 2020'!AQ6=2,0.33,0))</f>
        <v>0.5</v>
      </c>
      <c r="F12" s="186">
        <f t="shared" si="2"/>
        <v>0.5</v>
      </c>
      <c r="G12" s="106">
        <f>IF('WA Apr 2020'!K6="",($C$5*E12/'WA Apr 2020'!AQ6*'WA Apr 2020'!W6/100)*'WA Apr 2020'!AQ6,IF($C$5*E12/'WA Apr 2020'!AQ6&gt;='WA Apr 2020'!L6,('WA Apr 2020'!L6*'WA Apr 2020'!W6/100)*'WA Apr 2020'!AQ6,($C$5*E12/'WA Apr 2020'!AQ6*'WA Apr 2020'!W6/100)*'WA Apr 2020'!AQ6))</f>
        <v>1581.8181818181818</v>
      </c>
      <c r="H12" s="106">
        <f>IF(AND('WA Apr 2020'!P6&gt;0,'WA Apr 2020'!O6&gt;0),IF(($C$5*E12/'WA Apr 2020'!AQ6&lt;SUM('WA Apr 2020'!L6:P6)),(0),($C$5*E12/'WA Apr 2020'!AQ6-SUM('WA Apr 2020'!L6:P6))*'WA Apr 2020'!AB6/100)* 'WA Apr 2020'!AQ6,IF(AND('WA Apr 2020'!O6&gt;0,'WA Apr 2020'!P6=""),IF(($C$5*E12/'WA Apr 2020'!AQ6&lt; SUM('WA Apr 2020'!L6:O6)),(0),($C$5*E12/'WA Apr 2020'!AQ6-SUM('WA Apr 2020'!L6:O6))*'WA Apr 2020'!AA6/100)* 'WA Apr 2020'!AQ6,IF(AND('WA Apr 2020'!N6&gt;0,'WA Apr 2020'!O6=""),IF(($C$5*E12/'WA Apr 2020'!AQ6&lt; SUM('WA Apr 2020'!L6:N6)),(0),($C$5*E12/'WA Apr 2020'!AQ6-SUM('WA Apr 2020'!L6:N6))*'WA Apr 2020'!Z6/100)* 'WA Apr 2020'!AQ6,IF(AND('WA Apr 2020'!M6&gt;0,'WA Apr 2020'!N6=""),IF(($C$5*E12/'WA Apr 2020'!AQ6&lt;'WA Apr 2020'!M6+'WA Apr 2020'!L6),(0),(($C$5*E12/'WA Apr 2020'!AQ6-('WA Apr 2020'!M6+'WA Apr 2020'!L6))*'WA Apr 2020'!Y6/100))*'WA Apr 2020'!AQ6,IF(AND('WA Apr 2020'!L6&gt;0,'WA Apr 2020'!M6=""&gt;0),IF(($C$5*E12/'WA Apr 2020'!AQ6&lt;'WA Apr 2020'!L6),(0),($C$5*E12/'WA Apr 2020'!AQ6-'WA Apr 2020'!L6)*'WA Apr 2020'!X6/100)*'WA Apr 2020'!AQ6,0)))))</f>
        <v>0</v>
      </c>
      <c r="I12" s="106">
        <f>IF('WA Apr 2020'!K6="",($C$5*F12/'WA Apr 2020'!AR6*'WA Apr 2020'!AC6/100)*'WA Apr 2020'!AR6,IF($C$5*F12/'WA Apr 2020'!AR6&gt;='WA Apr 2020'!L6,('WA Apr 2020'!L6*'WA Apr 2020'!AC6/100)*'WA Apr 2020'!AR6,($C$5*F12/'WA Apr 2020'!AR6*'WA Apr 2020'!AC6/100)*'WA Apr 2020'!AR6))</f>
        <v>1581.8181818181818</v>
      </c>
      <c r="J12" s="106">
        <f>IF(AND('WA Apr 2020'!P6&gt;0,'WA Apr 2020'!O6&gt;0),IF(($C$5*F12/'WA Apr 2020'!AR6&lt;SUM('WA Apr 2020'!L6:P6)),(0),($C$5*F12/'WA Apr 2020'!AR6-SUM('WA Apr 2020'!L6:P6))*'WA Apr 2020'!AB6/100)* 'WA Apr 2020'!AR6,IF(AND('WA Apr 2020'!O6&gt;0,'WA Apr 2020'!P6=""),IF(($C$5*F12/'WA Apr 2020'!AR6&lt; SUM('WA Apr 2020'!L6:O6)),(0),($C$5*F12/'WA Apr 2020'!AR6-SUM('WA Apr 2020'!L6:O6))*'WA Apr 2020'!AG6/100)* 'WA Apr 2020'!AR6,IF(AND('WA Apr 2020'!N6&gt;0,'WA Apr 2020'!O6=""),IF(($C$5*F12/'WA Apr 2020'!AR6&lt; SUM('WA Apr 2020'!L6:N6)),(0),($C$5*F12/'WA Apr 2020'!AR6-SUM('WA Apr 2020'!L6:N6))*'WA Apr 2020'!AF6/100)* 'WA Apr 2020'!AR6,IF(AND('WA Apr 2020'!M6&gt;0,'WA Apr 2020'!N6=""),IF(($C$5*F12/'WA Apr 2020'!AR6&lt;'WA Apr 2020'!M6+'WA Apr 2020'!L6),(0),(($C$5*F12/'WA Apr 2020'!AR6-('WA Apr 2020'!M6+'WA Apr 2020'!L6))*'WA Apr 2020'!AE6/100))*'WA Apr 2020'!AR6,IF(AND('WA Apr 2020'!L6&gt;0,'WA Apr 2020'!M6=""&gt;0),IF(($C$5*F12/'WA Apr 2020'!AR6&lt;'WA Apr 2020'!L6),(0),($C$5*F12/'WA Apr 2020'!AR6-'WA Apr 2020'!L6)*'WA Apr 2020'!AD6/100)*'WA Apr 2020'!AR6,0)))))</f>
        <v>0</v>
      </c>
      <c r="K12" s="165">
        <f t="shared" si="3"/>
        <v>3163.6363636363635</v>
      </c>
      <c r="L12" s="189">
        <f t="shared" si="4"/>
        <v>3397.1036363636363</v>
      </c>
      <c r="M12" s="166">
        <f t="shared" si="5"/>
        <v>3736.8140000000003</v>
      </c>
      <c r="N12" s="108">
        <f>'WA Apr 2020'!AT6</f>
        <v>0</v>
      </c>
      <c r="O12" s="108">
        <f>'WA Apr 2020'!AU6</f>
        <v>0</v>
      </c>
      <c r="P12" s="108">
        <f>'WA Apr 2020'!AV6</f>
        <v>0</v>
      </c>
      <c r="Q12" s="108">
        <f>'WA Apr 2020'!AW6</f>
        <v>0</v>
      </c>
      <c r="R12" s="195" t="str">
        <f t="shared" si="0"/>
        <v>No discount</v>
      </c>
      <c r="S12" s="195" t="str">
        <f>IF(OR(B12="Origin Energy",B12="Red Energy",B12="Powershop"),"Inclusive","Exclusive")</f>
        <v>Exclusive</v>
      </c>
      <c r="T12" s="171">
        <f>IF(AND(R12="Guaranteed off bill",S12="Inclusive"),((L12*1.1)-((L12*1.1)*N12/100))/1.1,IF(AND(R12="Guaranteed off usage",S12="Inclusive"),((L12*1.1)-((K12*1.1)*O12/100))/1.1,IF(AND(R12="Guaranteed off bill",S12="Exclusive"),L12-(L12*N12/100),IF(AND(R12="Guaranteed off usage",S12="Exclusive"),L12-(K12*O12/100),IF(S12="Inclusive",((L12*1.1))/1.1,L12)))))</f>
        <v>3397.1036363636363</v>
      </c>
      <c r="U12" s="172">
        <f>IF(AND(R12="Pay-on-time off bill",S12="Inclusive"),((T12*1.1)-((T12*1.1)*P12/100))/1.1,IF(AND(R12="Pay-on-time off usage",S12="Inclusive"),((T12*1.1)-((K12*1.1)*Q12/100))/1.1,IF(AND(R12="Pay-on-time off bill",S12="Exclusive"),T12-(T12*P12/100),IF(AND(R12="Pay-on-time off usage",S12="Exclusive"),T12-(K12*Q12/100),IF(S12="Inclusive",((T12*1.1))/1.1,T12)))))</f>
        <v>3397.1036363636363</v>
      </c>
      <c r="V12" s="173">
        <f t="shared" si="1"/>
        <v>3736.8140000000003</v>
      </c>
      <c r="W12" s="173">
        <f t="shared" si="1"/>
        <v>3736.8140000000003</v>
      </c>
      <c r="X12" s="136">
        <f>'WA Apr 2020'!BF6</f>
        <v>0</v>
      </c>
      <c r="Y12" s="137" t="str">
        <f>'WA Apr 2020'!BG6</f>
        <v>n</v>
      </c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</row>
    <row r="13" spans="1:71" x14ac:dyDescent="0.2"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</row>
    <row r="14" spans="1:71" x14ac:dyDescent="0.2"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</row>
    <row r="15" spans="1:71" x14ac:dyDescent="0.2"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</row>
    <row r="16" spans="1:71" x14ac:dyDescent="0.2"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</row>
    <row r="17" spans="26:71" x14ac:dyDescent="0.2"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</row>
    <row r="18" spans="26:71" x14ac:dyDescent="0.2"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</row>
    <row r="19" spans="26:71" x14ac:dyDescent="0.2"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</row>
    <row r="20" spans="26:71" x14ac:dyDescent="0.2"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</row>
    <row r="21" spans="26:71" x14ac:dyDescent="0.2"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</row>
    <row r="22" spans="26:71" x14ac:dyDescent="0.2"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</row>
    <row r="23" spans="26:71" x14ac:dyDescent="0.2"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</row>
    <row r="24" spans="26:71" x14ac:dyDescent="0.2"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</row>
    <row r="25" spans="26:71" x14ac:dyDescent="0.2"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</row>
    <row r="26" spans="26:71" x14ac:dyDescent="0.2"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</row>
    <row r="27" spans="26:71" x14ac:dyDescent="0.2"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</row>
    <row r="28" spans="26:71" x14ac:dyDescent="0.2"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</row>
    <row r="29" spans="26:71" x14ac:dyDescent="0.2"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</row>
    <row r="30" spans="26:71" x14ac:dyDescent="0.2"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</row>
    <row r="31" spans="26:71" x14ac:dyDescent="0.2"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</row>
    <row r="32" spans="26:71" x14ac:dyDescent="0.2"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</row>
    <row r="33" spans="26:71" x14ac:dyDescent="0.2"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</row>
    <row r="34" spans="26:71" x14ac:dyDescent="0.2"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</row>
    <row r="35" spans="26:71" x14ac:dyDescent="0.2"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</row>
    <row r="36" spans="26:71" x14ac:dyDescent="0.2"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</row>
    <row r="37" spans="26:71" x14ac:dyDescent="0.2"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</row>
    <row r="38" spans="26:71" x14ac:dyDescent="0.2"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</row>
    <row r="39" spans="26:71" x14ac:dyDescent="0.2"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</row>
    <row r="40" spans="26:71" x14ac:dyDescent="0.2"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</row>
    <row r="41" spans="26:71" x14ac:dyDescent="0.2"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</row>
    <row r="42" spans="26:71" x14ac:dyDescent="0.2"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</row>
    <row r="43" spans="26:71" x14ac:dyDescent="0.2"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</row>
    <row r="44" spans="26:71" x14ac:dyDescent="0.2"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</row>
    <row r="45" spans="26:71" x14ac:dyDescent="0.2"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</row>
    <row r="46" spans="26:71" x14ac:dyDescent="0.2"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</row>
    <row r="47" spans="26:71" x14ac:dyDescent="0.2"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</row>
    <row r="48" spans="26:71" x14ac:dyDescent="0.2"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</row>
    <row r="49" spans="26:71" x14ac:dyDescent="0.2"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</row>
    <row r="50" spans="26:71" x14ac:dyDescent="0.2"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</row>
    <row r="51" spans="26:71" x14ac:dyDescent="0.2"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</row>
    <row r="52" spans="26:71" x14ac:dyDescent="0.2"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</row>
    <row r="53" spans="26:71" x14ac:dyDescent="0.2"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</row>
    <row r="54" spans="26:71" x14ac:dyDescent="0.2"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</row>
    <row r="55" spans="26:71" x14ac:dyDescent="0.2"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</row>
    <row r="56" spans="26:71" x14ac:dyDescent="0.2"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</row>
    <row r="57" spans="26:71" x14ac:dyDescent="0.2"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</row>
    <row r="58" spans="26:71" x14ac:dyDescent="0.2"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</row>
    <row r="59" spans="26:71" x14ac:dyDescent="0.2"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</row>
    <row r="60" spans="26:71" x14ac:dyDescent="0.2"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</row>
    <row r="61" spans="26:71" x14ac:dyDescent="0.2"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</row>
    <row r="62" spans="26:71" x14ac:dyDescent="0.2"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</row>
    <row r="63" spans="26:71" x14ac:dyDescent="0.2"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</row>
    <row r="64" spans="26:71" x14ac:dyDescent="0.2"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</row>
    <row r="65" spans="26:71" x14ac:dyDescent="0.2"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</row>
    <row r="66" spans="26:71" x14ac:dyDescent="0.2"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</row>
    <row r="67" spans="26:71" x14ac:dyDescent="0.2"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</row>
    <row r="68" spans="26:71" x14ac:dyDescent="0.2"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</row>
    <row r="69" spans="26:71" x14ac:dyDescent="0.2"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</row>
    <row r="70" spans="26:71" x14ac:dyDescent="0.2"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</row>
    <row r="71" spans="26:71" x14ac:dyDescent="0.2"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</row>
    <row r="72" spans="26:71" x14ac:dyDescent="0.2"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</row>
    <row r="73" spans="26:71" x14ac:dyDescent="0.2"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</row>
    <row r="74" spans="26:71" x14ac:dyDescent="0.2"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</row>
    <row r="75" spans="26:71" x14ac:dyDescent="0.2"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</row>
    <row r="76" spans="26:71" x14ac:dyDescent="0.2"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</row>
    <row r="77" spans="26:71" x14ac:dyDescent="0.2"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</row>
    <row r="78" spans="26:71" x14ac:dyDescent="0.2"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</row>
    <row r="79" spans="26:71" x14ac:dyDescent="0.2"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</row>
    <row r="80" spans="26:71" x14ac:dyDescent="0.2"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</row>
    <row r="81" spans="26:71" x14ac:dyDescent="0.2"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</row>
    <row r="82" spans="26:71" x14ac:dyDescent="0.2"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</row>
    <row r="83" spans="26:71" x14ac:dyDescent="0.2"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</row>
    <row r="84" spans="26:71" x14ac:dyDescent="0.2"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</row>
    <row r="85" spans="26:71" x14ac:dyDescent="0.2"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</row>
    <row r="86" spans="26:71" x14ac:dyDescent="0.2"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</row>
    <row r="87" spans="26:71" x14ac:dyDescent="0.2"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</row>
    <row r="88" spans="26:71" x14ac:dyDescent="0.2"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</row>
    <row r="89" spans="26:71" x14ac:dyDescent="0.2"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</row>
    <row r="90" spans="26:71" x14ac:dyDescent="0.2"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</row>
    <row r="91" spans="26:71" x14ac:dyDescent="0.2"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</row>
    <row r="92" spans="26:71" x14ac:dyDescent="0.2"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</row>
    <row r="93" spans="26:71" x14ac:dyDescent="0.2"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</row>
    <row r="94" spans="26:71" x14ac:dyDescent="0.2"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</row>
    <row r="95" spans="26:71" x14ac:dyDescent="0.2"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</row>
    <row r="96" spans="26:71" x14ac:dyDescent="0.2"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</row>
    <row r="97" spans="26:71" x14ac:dyDescent="0.2"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</row>
    <row r="98" spans="26:71" x14ac:dyDescent="0.2"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</row>
    <row r="99" spans="26:71" x14ac:dyDescent="0.2"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</row>
    <row r="100" spans="26:71" x14ac:dyDescent="0.2"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</row>
    <row r="101" spans="26:71" x14ac:dyDescent="0.2"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</row>
    <row r="102" spans="26:71" x14ac:dyDescent="0.2"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</row>
    <row r="103" spans="26:71" x14ac:dyDescent="0.2"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</row>
    <row r="104" spans="26:71" x14ac:dyDescent="0.2"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</row>
    <row r="105" spans="26:71" x14ac:dyDescent="0.2"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</row>
    <row r="106" spans="26:71" x14ac:dyDescent="0.2"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</row>
    <row r="107" spans="26:71" x14ac:dyDescent="0.2"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</row>
    <row r="108" spans="26:71" x14ac:dyDescent="0.2"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</row>
    <row r="109" spans="26:71" x14ac:dyDescent="0.2"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</row>
    <row r="110" spans="26:71" x14ac:dyDescent="0.2"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</row>
    <row r="111" spans="26:71" x14ac:dyDescent="0.2"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</row>
    <row r="112" spans="26:71" x14ac:dyDescent="0.2"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</row>
    <row r="113" spans="26:71" x14ac:dyDescent="0.2"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</row>
    <row r="114" spans="26:71" x14ac:dyDescent="0.2"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</row>
    <row r="115" spans="26:71" x14ac:dyDescent="0.2"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</row>
    <row r="116" spans="26:71" x14ac:dyDescent="0.2"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</row>
    <row r="117" spans="26:71" x14ac:dyDescent="0.2"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</row>
    <row r="118" spans="26:71" x14ac:dyDescent="0.2"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</row>
    <row r="119" spans="26:71" x14ac:dyDescent="0.2"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</row>
    <row r="120" spans="26:71" x14ac:dyDescent="0.2"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</row>
    <row r="121" spans="26:71" x14ac:dyDescent="0.2"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</row>
    <row r="122" spans="26:71" x14ac:dyDescent="0.2"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</row>
    <row r="123" spans="26:71" x14ac:dyDescent="0.2"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</row>
    <row r="124" spans="26:71" x14ac:dyDescent="0.2"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</row>
    <row r="125" spans="26:71" x14ac:dyDescent="0.2"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</row>
    <row r="126" spans="26:71" x14ac:dyDescent="0.2"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</row>
    <row r="127" spans="26:71" x14ac:dyDescent="0.2"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</row>
    <row r="128" spans="26:71" x14ac:dyDescent="0.2"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</row>
    <row r="129" spans="26:71" x14ac:dyDescent="0.2"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</row>
    <row r="130" spans="26:71" x14ac:dyDescent="0.2"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</row>
    <row r="131" spans="26:71" x14ac:dyDescent="0.2"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</row>
    <row r="132" spans="26:71" x14ac:dyDescent="0.2"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</row>
    <row r="133" spans="26:71" x14ac:dyDescent="0.2"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</row>
    <row r="134" spans="26:71" x14ac:dyDescent="0.2"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</row>
    <row r="135" spans="26:71" x14ac:dyDescent="0.2"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</row>
    <row r="136" spans="26:71" x14ac:dyDescent="0.2"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</row>
    <row r="137" spans="26:71" x14ac:dyDescent="0.2"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</row>
    <row r="138" spans="26:71" x14ac:dyDescent="0.2"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</row>
    <row r="139" spans="26:71" x14ac:dyDescent="0.2"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</row>
    <row r="140" spans="26:71" x14ac:dyDescent="0.2"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</row>
    <row r="141" spans="26:71" x14ac:dyDescent="0.2"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</row>
    <row r="142" spans="26:71" x14ac:dyDescent="0.2"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</row>
    <row r="143" spans="26:71" x14ac:dyDescent="0.2"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</row>
    <row r="144" spans="26:71" x14ac:dyDescent="0.2"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</row>
    <row r="145" spans="26:71" x14ac:dyDescent="0.2"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</row>
    <row r="146" spans="26:71" x14ac:dyDescent="0.2"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</row>
    <row r="147" spans="26:71" x14ac:dyDescent="0.2"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</row>
    <row r="148" spans="26:71" x14ac:dyDescent="0.2"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</row>
    <row r="149" spans="26:71" x14ac:dyDescent="0.2"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</row>
    <row r="150" spans="26:71" x14ac:dyDescent="0.2"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</row>
    <row r="151" spans="26:71" x14ac:dyDescent="0.2"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</row>
    <row r="152" spans="26:71" x14ac:dyDescent="0.2"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</row>
    <row r="153" spans="26:71" x14ac:dyDescent="0.2"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</row>
    <row r="154" spans="26:71" x14ac:dyDescent="0.2"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</row>
    <row r="155" spans="26:71" x14ac:dyDescent="0.2"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</row>
    <row r="156" spans="26:71" x14ac:dyDescent="0.2"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</row>
    <row r="157" spans="26:71" x14ac:dyDescent="0.2"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</row>
    <row r="158" spans="26:71" x14ac:dyDescent="0.2"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</row>
    <row r="159" spans="26:71" x14ac:dyDescent="0.2"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</row>
    <row r="160" spans="26:71" x14ac:dyDescent="0.2"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</row>
    <row r="161" spans="26:71" x14ac:dyDescent="0.2"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</row>
    <row r="162" spans="26:71" x14ac:dyDescent="0.2"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</row>
    <row r="163" spans="26:71" x14ac:dyDescent="0.2"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</row>
    <row r="164" spans="26:71" x14ac:dyDescent="0.2"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</row>
    <row r="165" spans="26:71" x14ac:dyDescent="0.2"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</row>
    <row r="166" spans="26:71" x14ac:dyDescent="0.2"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</row>
    <row r="167" spans="26:71" x14ac:dyDescent="0.2"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</row>
    <row r="168" spans="26:71" x14ac:dyDescent="0.2"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</row>
    <row r="169" spans="26:71" x14ac:dyDescent="0.2"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</row>
    <row r="170" spans="26:71" x14ac:dyDescent="0.2"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</row>
    <row r="171" spans="26:71" x14ac:dyDescent="0.2"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</row>
    <row r="172" spans="26:71" x14ac:dyDescent="0.2"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</row>
    <row r="173" spans="26:71" x14ac:dyDescent="0.2"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</row>
    <row r="174" spans="26:71" x14ac:dyDescent="0.2"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</row>
    <row r="175" spans="26:71" x14ac:dyDescent="0.2"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</row>
    <row r="176" spans="26:71" x14ac:dyDescent="0.2"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</row>
    <row r="177" spans="26:71" x14ac:dyDescent="0.2"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</row>
    <row r="178" spans="26:71" x14ac:dyDescent="0.2"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</row>
    <row r="179" spans="26:71" x14ac:dyDescent="0.2"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</row>
    <row r="180" spans="26:71" x14ac:dyDescent="0.2"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</row>
    <row r="181" spans="26:71" x14ac:dyDescent="0.2"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</row>
    <row r="182" spans="26:71" x14ac:dyDescent="0.2"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</row>
    <row r="183" spans="26:71" x14ac:dyDescent="0.2"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</row>
    <row r="184" spans="26:71" x14ac:dyDescent="0.2"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</row>
    <row r="185" spans="26:71" x14ac:dyDescent="0.2"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</row>
    <row r="186" spans="26:71" x14ac:dyDescent="0.2"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</row>
    <row r="187" spans="26:71" x14ac:dyDescent="0.2"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</row>
    <row r="188" spans="26:71" x14ac:dyDescent="0.2"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</row>
    <row r="189" spans="26:71" x14ac:dyDescent="0.2"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</row>
    <row r="190" spans="26:71" x14ac:dyDescent="0.2"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</row>
    <row r="191" spans="26:71" x14ac:dyDescent="0.2"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</row>
    <row r="192" spans="26:71" x14ac:dyDescent="0.2"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</row>
    <row r="193" spans="26:71" x14ac:dyDescent="0.2"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</row>
    <row r="194" spans="26:71" x14ac:dyDescent="0.2"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</row>
    <row r="195" spans="26:71" x14ac:dyDescent="0.2"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</row>
    <row r="196" spans="26:71" x14ac:dyDescent="0.2"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</row>
    <row r="197" spans="26:71" x14ac:dyDescent="0.2"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</row>
    <row r="198" spans="26:71" x14ac:dyDescent="0.2"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</row>
    <row r="199" spans="26:71" x14ac:dyDescent="0.2"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</row>
    <row r="200" spans="26:71" x14ac:dyDescent="0.2"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</row>
    <row r="201" spans="26:71" x14ac:dyDescent="0.2"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</row>
    <row r="202" spans="26:71" x14ac:dyDescent="0.2"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</row>
    <row r="203" spans="26:71" x14ac:dyDescent="0.2"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</row>
    <row r="204" spans="26:71" x14ac:dyDescent="0.2"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</row>
    <row r="205" spans="26:71" x14ac:dyDescent="0.2"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</row>
    <row r="206" spans="26:71" x14ac:dyDescent="0.2"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</row>
    <row r="207" spans="26:71" x14ac:dyDescent="0.2"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</row>
    <row r="208" spans="26:71" x14ac:dyDescent="0.2"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</row>
    <row r="209" spans="26:71" x14ac:dyDescent="0.2"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</row>
    <row r="210" spans="26:71" x14ac:dyDescent="0.2"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</row>
    <row r="211" spans="26:71" x14ac:dyDescent="0.2"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</row>
    <row r="212" spans="26:71" x14ac:dyDescent="0.2"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</row>
    <row r="213" spans="26:71" x14ac:dyDescent="0.2"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</row>
    <row r="214" spans="26:71" x14ac:dyDescent="0.2"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</row>
    <row r="215" spans="26:71" x14ac:dyDescent="0.2"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</row>
    <row r="216" spans="26:71" x14ac:dyDescent="0.2"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</row>
    <row r="217" spans="26:71" x14ac:dyDescent="0.2"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</row>
    <row r="218" spans="26:71" x14ac:dyDescent="0.2"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</row>
    <row r="219" spans="26:71" x14ac:dyDescent="0.2"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</row>
    <row r="220" spans="26:71" x14ac:dyDescent="0.2"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</row>
    <row r="221" spans="26:71" x14ac:dyDescent="0.2"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</row>
    <row r="222" spans="26:71" x14ac:dyDescent="0.2"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</row>
    <row r="223" spans="26:71" x14ac:dyDescent="0.2"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</row>
    <row r="224" spans="26:71" x14ac:dyDescent="0.2"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</row>
    <row r="225" spans="26:71" x14ac:dyDescent="0.2"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</row>
    <row r="226" spans="26:71" x14ac:dyDescent="0.2"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</row>
    <row r="227" spans="26:71" x14ac:dyDescent="0.2"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</row>
    <row r="228" spans="26:71" x14ac:dyDescent="0.2"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</row>
    <row r="229" spans="26:71" x14ac:dyDescent="0.2"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</row>
    <row r="230" spans="26:71" x14ac:dyDescent="0.2"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</row>
    <row r="231" spans="26:71" x14ac:dyDescent="0.2"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</row>
    <row r="232" spans="26:71" x14ac:dyDescent="0.2"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</row>
    <row r="233" spans="26:71" x14ac:dyDescent="0.2"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</row>
    <row r="234" spans="26:71" x14ac:dyDescent="0.2"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</row>
    <row r="235" spans="26:71" x14ac:dyDescent="0.2"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</row>
    <row r="236" spans="26:71" x14ac:dyDescent="0.2"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</row>
    <row r="237" spans="26:71" x14ac:dyDescent="0.2"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</row>
    <row r="238" spans="26:71" x14ac:dyDescent="0.2"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</row>
    <row r="239" spans="26:71" x14ac:dyDescent="0.2"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</row>
    <row r="240" spans="26:71" x14ac:dyDescent="0.2"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</row>
    <row r="241" spans="26:71" x14ac:dyDescent="0.2"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</row>
    <row r="242" spans="26:71" x14ac:dyDescent="0.2"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</row>
    <row r="243" spans="26:71" x14ac:dyDescent="0.2"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</row>
    <row r="244" spans="26:71" x14ac:dyDescent="0.2"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</row>
    <row r="245" spans="26:71" x14ac:dyDescent="0.2"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</row>
    <row r="246" spans="26:71" x14ac:dyDescent="0.2"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</row>
    <row r="247" spans="26:71" x14ac:dyDescent="0.2"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</row>
    <row r="248" spans="26:71" x14ac:dyDescent="0.2"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</row>
    <row r="249" spans="26:71" x14ac:dyDescent="0.2"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</row>
    <row r="250" spans="26:71" x14ac:dyDescent="0.2"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</row>
    <row r="251" spans="26:71" x14ac:dyDescent="0.2"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</row>
    <row r="252" spans="26:71" x14ac:dyDescent="0.2"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</row>
    <row r="253" spans="26:71" x14ac:dyDescent="0.2"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</row>
    <row r="254" spans="26:71" x14ac:dyDescent="0.2"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</row>
    <row r="255" spans="26:71" x14ac:dyDescent="0.2"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</row>
    <row r="256" spans="26:71" x14ac:dyDescent="0.2"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</row>
    <row r="257" spans="26:71" x14ac:dyDescent="0.2"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</row>
    <row r="258" spans="26:71" x14ac:dyDescent="0.2"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</row>
    <row r="259" spans="26:71" x14ac:dyDescent="0.2"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</row>
    <row r="260" spans="26:71" x14ac:dyDescent="0.2"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</row>
    <row r="261" spans="26:71" x14ac:dyDescent="0.2"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</row>
    <row r="262" spans="26:71" x14ac:dyDescent="0.2"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</row>
    <row r="263" spans="26:71" x14ac:dyDescent="0.2"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</row>
    <row r="264" spans="26:71" x14ac:dyDescent="0.2"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</row>
    <row r="265" spans="26:71" x14ac:dyDescent="0.2"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</row>
    <row r="266" spans="26:71" x14ac:dyDescent="0.2"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</row>
    <row r="267" spans="26:71" x14ac:dyDescent="0.2"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</row>
    <row r="268" spans="26:71" x14ac:dyDescent="0.2"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</row>
    <row r="269" spans="26:71" x14ac:dyDescent="0.2"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</row>
    <row r="270" spans="26:71" x14ac:dyDescent="0.2"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</row>
    <row r="271" spans="26:71" x14ac:dyDescent="0.2"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</row>
    <row r="272" spans="26:71" x14ac:dyDescent="0.2"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</row>
    <row r="273" spans="26:71" x14ac:dyDescent="0.2"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</row>
    <row r="274" spans="26:71" x14ac:dyDescent="0.2"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</row>
    <row r="275" spans="26:71" x14ac:dyDescent="0.2"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</row>
    <row r="276" spans="26:71" x14ac:dyDescent="0.2"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</row>
    <row r="277" spans="26:71" x14ac:dyDescent="0.2"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</row>
    <row r="278" spans="26:71" x14ac:dyDescent="0.2"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</row>
    <row r="279" spans="26:71" x14ac:dyDescent="0.2"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</row>
    <row r="280" spans="26:71" x14ac:dyDescent="0.2"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</row>
    <row r="281" spans="26:71" x14ac:dyDescent="0.2"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</row>
    <row r="282" spans="26:71" x14ac:dyDescent="0.2"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</row>
    <row r="283" spans="26:71" x14ac:dyDescent="0.2"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</row>
    <row r="284" spans="26:71" x14ac:dyDescent="0.2"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</row>
    <row r="285" spans="26:71" x14ac:dyDescent="0.2"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</row>
    <row r="286" spans="26:71" x14ac:dyDescent="0.2"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</row>
    <row r="287" spans="26:71" x14ac:dyDescent="0.2"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</row>
    <row r="288" spans="26:71" x14ac:dyDescent="0.2"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</row>
    <row r="289" spans="26:71" x14ac:dyDescent="0.2"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</row>
    <row r="290" spans="26:71" x14ac:dyDescent="0.2"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</row>
    <row r="291" spans="26:71" x14ac:dyDescent="0.2"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</row>
    <row r="292" spans="26:71" x14ac:dyDescent="0.2"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</row>
    <row r="293" spans="26:71" x14ac:dyDescent="0.2"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</row>
    <row r="294" spans="26:71" x14ac:dyDescent="0.2"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</row>
    <row r="295" spans="26:71" x14ac:dyDescent="0.2"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</row>
    <row r="296" spans="26:71" x14ac:dyDescent="0.2"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</row>
    <row r="297" spans="26:71" x14ac:dyDescent="0.2"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</row>
    <row r="298" spans="26:71" x14ac:dyDescent="0.2"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</row>
    <row r="299" spans="26:71" x14ac:dyDescent="0.2"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</row>
    <row r="300" spans="26:71" x14ac:dyDescent="0.2"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</row>
    <row r="301" spans="26:71" x14ac:dyDescent="0.2"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</row>
    <row r="302" spans="26:71" x14ac:dyDescent="0.2"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</row>
    <row r="303" spans="26:71" x14ac:dyDescent="0.2"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</row>
    <row r="304" spans="26:71" x14ac:dyDescent="0.2"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</row>
    <row r="305" spans="26:71" x14ac:dyDescent="0.2"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</row>
    <row r="306" spans="26:71" x14ac:dyDescent="0.2"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</row>
    <row r="307" spans="26:71" x14ac:dyDescent="0.2"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</row>
    <row r="308" spans="26:71" x14ac:dyDescent="0.2"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</row>
    <row r="309" spans="26:71" x14ac:dyDescent="0.2"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</row>
    <row r="310" spans="26:71" x14ac:dyDescent="0.2"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</row>
    <row r="311" spans="26:71" x14ac:dyDescent="0.2"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</row>
    <row r="312" spans="26:71" x14ac:dyDescent="0.2"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</row>
    <row r="313" spans="26:71" x14ac:dyDescent="0.2"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</row>
    <row r="314" spans="26:71" x14ac:dyDescent="0.2"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</row>
    <row r="315" spans="26:71" x14ac:dyDescent="0.2"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</row>
    <row r="316" spans="26:71" x14ac:dyDescent="0.2"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</row>
    <row r="317" spans="26:71" x14ac:dyDescent="0.2"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</row>
    <row r="318" spans="26:71" x14ac:dyDescent="0.2"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</row>
    <row r="319" spans="26:71" x14ac:dyDescent="0.2"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</row>
    <row r="320" spans="26:71" x14ac:dyDescent="0.2"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</row>
    <row r="321" spans="26:71" x14ac:dyDescent="0.2"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</row>
    <row r="322" spans="26:71" x14ac:dyDescent="0.2"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</row>
    <row r="323" spans="26:71" x14ac:dyDescent="0.2"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</row>
    <row r="324" spans="26:71" x14ac:dyDescent="0.2"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</row>
    <row r="325" spans="26:71" x14ac:dyDescent="0.2"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</row>
    <row r="326" spans="26:71" x14ac:dyDescent="0.2"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</row>
    <row r="327" spans="26:71" x14ac:dyDescent="0.2"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</row>
    <row r="328" spans="26:71" x14ac:dyDescent="0.2"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</row>
    <row r="329" spans="26:71" x14ac:dyDescent="0.2"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</row>
    <row r="330" spans="26:71" x14ac:dyDescent="0.2"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</row>
    <row r="331" spans="26:71" x14ac:dyDescent="0.2"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</row>
    <row r="332" spans="26:71" x14ac:dyDescent="0.2"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</row>
    <row r="333" spans="26:71" x14ac:dyDescent="0.2"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</row>
    <row r="334" spans="26:71" x14ac:dyDescent="0.2"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</row>
    <row r="335" spans="26:71" x14ac:dyDescent="0.2"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</row>
    <row r="336" spans="26:71" x14ac:dyDescent="0.2"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</row>
    <row r="337" spans="26:71" x14ac:dyDescent="0.2"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</row>
    <row r="338" spans="26:71" x14ac:dyDescent="0.2"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</row>
    <row r="339" spans="26:71" x14ac:dyDescent="0.2"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</row>
    <row r="340" spans="26:71" x14ac:dyDescent="0.2"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</row>
    <row r="341" spans="26:71" x14ac:dyDescent="0.2"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</row>
    <row r="342" spans="26:71" x14ac:dyDescent="0.2"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</row>
    <row r="343" spans="26:71" x14ac:dyDescent="0.2"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</row>
    <row r="344" spans="26:71" x14ac:dyDescent="0.2"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</row>
    <row r="345" spans="26:71" x14ac:dyDescent="0.2"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</row>
    <row r="346" spans="26:71" x14ac:dyDescent="0.2"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</row>
    <row r="347" spans="26:71" x14ac:dyDescent="0.2"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</row>
    <row r="348" spans="26:71" x14ac:dyDescent="0.2"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</row>
    <row r="349" spans="26:71" x14ac:dyDescent="0.2"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</row>
    <row r="350" spans="26:71" x14ac:dyDescent="0.2"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</row>
    <row r="351" spans="26:71" x14ac:dyDescent="0.2"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</row>
    <row r="352" spans="26:71" x14ac:dyDescent="0.2"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</row>
    <row r="353" spans="26:71" x14ac:dyDescent="0.2"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</row>
    <row r="354" spans="26:71" x14ac:dyDescent="0.2"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</row>
    <row r="355" spans="26:71" x14ac:dyDescent="0.2"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</row>
    <row r="356" spans="26:71" x14ac:dyDescent="0.2"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</row>
    <row r="357" spans="26:71" x14ac:dyDescent="0.2"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</row>
    <row r="358" spans="26:71" x14ac:dyDescent="0.2"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</row>
    <row r="359" spans="26:71" x14ac:dyDescent="0.2"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</row>
    <row r="360" spans="26:71" x14ac:dyDescent="0.2"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</row>
    <row r="361" spans="26:71" x14ac:dyDescent="0.2"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</row>
    <row r="362" spans="26:71" x14ac:dyDescent="0.2"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</row>
    <row r="363" spans="26:71" x14ac:dyDescent="0.2"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</row>
    <row r="364" spans="26:71" x14ac:dyDescent="0.2"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</row>
    <row r="365" spans="26:71" x14ac:dyDescent="0.2"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</row>
    <row r="366" spans="26:71" x14ac:dyDescent="0.2"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</row>
    <row r="367" spans="26:71" x14ac:dyDescent="0.2"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</row>
    <row r="368" spans="26:71" x14ac:dyDescent="0.2"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</row>
    <row r="369" spans="26:71" x14ac:dyDescent="0.2"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</row>
    <row r="370" spans="26:71" x14ac:dyDescent="0.2"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</row>
    <row r="371" spans="26:71" x14ac:dyDescent="0.2"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</row>
    <row r="372" spans="26:71" x14ac:dyDescent="0.2"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</row>
    <row r="373" spans="26:71" x14ac:dyDescent="0.2"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</row>
    <row r="374" spans="26:71" x14ac:dyDescent="0.2"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</row>
    <row r="375" spans="26:71" x14ac:dyDescent="0.2"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</row>
    <row r="376" spans="26:71" x14ac:dyDescent="0.2"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</row>
    <row r="377" spans="26:71" x14ac:dyDescent="0.2"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</row>
    <row r="378" spans="26:71" x14ac:dyDescent="0.2"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</row>
    <row r="379" spans="26:71" x14ac:dyDescent="0.2"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</row>
    <row r="380" spans="26:71" x14ac:dyDescent="0.2"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</row>
    <row r="381" spans="26:71" x14ac:dyDescent="0.2"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</row>
    <row r="382" spans="26:71" x14ac:dyDescent="0.2"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</row>
    <row r="383" spans="26:71" x14ac:dyDescent="0.2"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</row>
    <row r="384" spans="26:71" x14ac:dyDescent="0.2"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</row>
    <row r="385" spans="26:71" x14ac:dyDescent="0.2"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</row>
    <row r="386" spans="26:71" x14ac:dyDescent="0.2"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</row>
    <row r="387" spans="26:71" x14ac:dyDescent="0.2"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</row>
    <row r="388" spans="26:71" x14ac:dyDescent="0.2"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</row>
    <row r="389" spans="26:71" x14ac:dyDescent="0.2"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</row>
    <row r="390" spans="26:71" x14ac:dyDescent="0.2"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</row>
    <row r="391" spans="26:71" x14ac:dyDescent="0.2"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</row>
    <row r="392" spans="26:71" x14ac:dyDescent="0.2"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</row>
    <row r="393" spans="26:71" x14ac:dyDescent="0.2"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</row>
    <row r="394" spans="26:71" x14ac:dyDescent="0.2"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</row>
    <row r="395" spans="26:71" x14ac:dyDescent="0.2"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</row>
    <row r="396" spans="26:71" x14ac:dyDescent="0.2"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</row>
    <row r="397" spans="26:71" x14ac:dyDescent="0.2"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</row>
    <row r="398" spans="26:71" x14ac:dyDescent="0.2"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</row>
    <row r="399" spans="26:71" x14ac:dyDescent="0.2"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</row>
    <row r="400" spans="26:71" x14ac:dyDescent="0.2"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</row>
    <row r="401" spans="26:71" x14ac:dyDescent="0.2"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</row>
    <row r="402" spans="26:71" x14ac:dyDescent="0.2"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</row>
    <row r="403" spans="26:71" x14ac:dyDescent="0.2"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</row>
    <row r="404" spans="26:71" x14ac:dyDescent="0.2"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</row>
    <row r="405" spans="26:71" x14ac:dyDescent="0.2"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</row>
    <row r="406" spans="26:71" x14ac:dyDescent="0.2"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</row>
    <row r="407" spans="26:71" x14ac:dyDescent="0.2"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</row>
    <row r="408" spans="26:71" x14ac:dyDescent="0.2"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</row>
    <row r="409" spans="26:71" x14ac:dyDescent="0.2"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</row>
    <row r="410" spans="26:71" x14ac:dyDescent="0.2"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</row>
    <row r="411" spans="26:71" x14ac:dyDescent="0.2"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</row>
    <row r="412" spans="26:71" x14ac:dyDescent="0.2"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</row>
    <row r="413" spans="26:71" x14ac:dyDescent="0.2"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</row>
    <row r="414" spans="26:71" x14ac:dyDescent="0.2"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</row>
    <row r="415" spans="26:71" x14ac:dyDescent="0.2"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</row>
    <row r="416" spans="26:71" x14ac:dyDescent="0.2"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</row>
    <row r="417" spans="26:71" x14ac:dyDescent="0.2"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</row>
    <row r="418" spans="26:71" x14ac:dyDescent="0.2"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</row>
    <row r="419" spans="26:71" x14ac:dyDescent="0.2"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</row>
    <row r="420" spans="26:71" x14ac:dyDescent="0.2"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</row>
    <row r="421" spans="26:71" x14ac:dyDescent="0.2"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</row>
    <row r="422" spans="26:71" x14ac:dyDescent="0.2"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</row>
    <row r="423" spans="26:71" x14ac:dyDescent="0.2"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</row>
    <row r="424" spans="26:71" x14ac:dyDescent="0.2"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</row>
    <row r="425" spans="26:71" x14ac:dyDescent="0.2"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</row>
    <row r="426" spans="26:71" x14ac:dyDescent="0.2"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</row>
    <row r="427" spans="26:71" x14ac:dyDescent="0.2"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</row>
    <row r="428" spans="26:71" x14ac:dyDescent="0.2"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</row>
    <row r="429" spans="26:71" x14ac:dyDescent="0.2"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</row>
    <row r="430" spans="26:71" x14ac:dyDescent="0.2"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</row>
    <row r="431" spans="26:71" x14ac:dyDescent="0.2"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</row>
    <row r="432" spans="26:71" x14ac:dyDescent="0.2"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</row>
    <row r="433" spans="26:71" x14ac:dyDescent="0.2"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</row>
    <row r="434" spans="26:71" x14ac:dyDescent="0.2"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</row>
    <row r="435" spans="26:71" x14ac:dyDescent="0.2"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</row>
    <row r="436" spans="26:71" x14ac:dyDescent="0.2"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</row>
    <row r="437" spans="26:71" x14ac:dyDescent="0.2"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</row>
    <row r="438" spans="26:71" x14ac:dyDescent="0.2"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</row>
    <row r="439" spans="26:71" x14ac:dyDescent="0.2"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</row>
    <row r="440" spans="26:71" x14ac:dyDescent="0.2"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</row>
    <row r="441" spans="26:71" x14ac:dyDescent="0.2"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</row>
    <row r="442" spans="26:71" x14ac:dyDescent="0.2"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</row>
    <row r="443" spans="26:71" x14ac:dyDescent="0.2"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</row>
    <row r="444" spans="26:71" x14ac:dyDescent="0.2"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</row>
    <row r="445" spans="26:71" x14ac:dyDescent="0.2"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</row>
    <row r="446" spans="26:71" x14ac:dyDescent="0.2"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</row>
    <row r="447" spans="26:71" x14ac:dyDescent="0.2"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</row>
    <row r="448" spans="26:71" x14ac:dyDescent="0.2"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</row>
    <row r="449" spans="26:71" x14ac:dyDescent="0.2"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</row>
    <row r="450" spans="26:71" x14ac:dyDescent="0.2"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</row>
    <row r="451" spans="26:71" x14ac:dyDescent="0.2"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</row>
    <row r="452" spans="26:71" x14ac:dyDescent="0.2"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</row>
    <row r="453" spans="26:71" x14ac:dyDescent="0.2"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</row>
    <row r="454" spans="26:71" x14ac:dyDescent="0.2"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</row>
    <row r="455" spans="26:71" x14ac:dyDescent="0.2"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</row>
    <row r="456" spans="26:71" x14ac:dyDescent="0.2"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</row>
    <row r="457" spans="26:71" x14ac:dyDescent="0.2"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</row>
    <row r="458" spans="26:71" x14ac:dyDescent="0.2"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</row>
    <row r="459" spans="26:71" x14ac:dyDescent="0.2"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</row>
    <row r="460" spans="26:71" x14ac:dyDescent="0.2"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</row>
    <row r="461" spans="26:71" x14ac:dyDescent="0.2"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</row>
    <row r="462" spans="26:71" x14ac:dyDescent="0.2"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</row>
    <row r="463" spans="26:71" x14ac:dyDescent="0.2"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</row>
    <row r="464" spans="26:71" x14ac:dyDescent="0.2"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</row>
    <row r="465" spans="26:71" x14ac:dyDescent="0.2"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</row>
    <row r="466" spans="26:71" x14ac:dyDescent="0.2"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</row>
    <row r="467" spans="26:71" x14ac:dyDescent="0.2"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</row>
    <row r="468" spans="26:71" x14ac:dyDescent="0.2"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</row>
    <row r="469" spans="26:71" x14ac:dyDescent="0.2"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</row>
    <row r="470" spans="26:71" x14ac:dyDescent="0.2"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</row>
    <row r="471" spans="26:71" x14ac:dyDescent="0.2"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</row>
    <row r="472" spans="26:71" x14ac:dyDescent="0.2"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</row>
    <row r="473" spans="26:71" x14ac:dyDescent="0.2"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</row>
    <row r="474" spans="26:71" x14ac:dyDescent="0.2"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</row>
    <row r="475" spans="26:71" x14ac:dyDescent="0.2"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</row>
    <row r="476" spans="26:71" x14ac:dyDescent="0.2"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</row>
    <row r="477" spans="26:71" x14ac:dyDescent="0.2"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</row>
    <row r="478" spans="26:71" x14ac:dyDescent="0.2"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</row>
    <row r="479" spans="26:71" x14ac:dyDescent="0.2"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</row>
    <row r="480" spans="26:71" x14ac:dyDescent="0.2"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</row>
    <row r="481" spans="26:71" x14ac:dyDescent="0.2"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</row>
    <row r="482" spans="26:71" x14ac:dyDescent="0.2"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</row>
    <row r="483" spans="26:71" x14ac:dyDescent="0.2"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</row>
    <row r="484" spans="26:71" x14ac:dyDescent="0.2"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</row>
    <row r="485" spans="26:71" x14ac:dyDescent="0.2"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</row>
    <row r="486" spans="26:71" x14ac:dyDescent="0.2"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</row>
    <row r="487" spans="26:71" x14ac:dyDescent="0.2"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</row>
    <row r="488" spans="26:71" x14ac:dyDescent="0.2"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</row>
    <row r="489" spans="26:71" x14ac:dyDescent="0.2"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</row>
    <row r="490" spans="26:71" x14ac:dyDescent="0.2"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</row>
    <row r="491" spans="26:71" x14ac:dyDescent="0.2"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</row>
    <row r="492" spans="26:71" x14ac:dyDescent="0.2"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</row>
    <row r="493" spans="26:71" x14ac:dyDescent="0.2"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</row>
    <row r="494" spans="26:71" x14ac:dyDescent="0.2"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</row>
    <row r="495" spans="26:71" x14ac:dyDescent="0.2"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</row>
    <row r="496" spans="26:71" x14ac:dyDescent="0.2"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</row>
    <row r="497" spans="26:71" x14ac:dyDescent="0.2"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</row>
    <row r="498" spans="26:71" x14ac:dyDescent="0.2"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</row>
    <row r="499" spans="26:71" x14ac:dyDescent="0.2"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</row>
    <row r="500" spans="26:71" x14ac:dyDescent="0.2"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</row>
    <row r="501" spans="26:71" x14ac:dyDescent="0.2"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</row>
    <row r="502" spans="26:71" x14ac:dyDescent="0.2"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</row>
    <row r="503" spans="26:71" x14ac:dyDescent="0.2"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</row>
    <row r="504" spans="26:71" x14ac:dyDescent="0.2"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</row>
    <row r="505" spans="26:71" x14ac:dyDescent="0.2"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</row>
    <row r="506" spans="26:71" x14ac:dyDescent="0.2"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</row>
    <row r="507" spans="26:71" x14ac:dyDescent="0.2"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</row>
    <row r="508" spans="26:71" x14ac:dyDescent="0.2"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</row>
    <row r="509" spans="26:71" x14ac:dyDescent="0.2"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</row>
    <row r="510" spans="26:71" x14ac:dyDescent="0.2"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</row>
    <row r="511" spans="26:71" x14ac:dyDescent="0.2"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</row>
    <row r="512" spans="26:71" x14ac:dyDescent="0.2"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</row>
    <row r="513" spans="26:71" x14ac:dyDescent="0.2"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</row>
    <row r="514" spans="26:71" x14ac:dyDescent="0.2"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</row>
    <row r="515" spans="26:71" x14ac:dyDescent="0.2"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</row>
    <row r="516" spans="26:71" x14ac:dyDescent="0.2"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</row>
    <row r="517" spans="26:71" x14ac:dyDescent="0.2"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</row>
    <row r="518" spans="26:71" x14ac:dyDescent="0.2"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</row>
    <row r="519" spans="26:71" x14ac:dyDescent="0.2"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</row>
    <row r="520" spans="26:71" x14ac:dyDescent="0.2"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</row>
    <row r="521" spans="26:71" x14ac:dyDescent="0.2"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</row>
    <row r="522" spans="26:71" x14ac:dyDescent="0.2"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</row>
    <row r="523" spans="26:71" x14ac:dyDescent="0.2"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</row>
    <row r="524" spans="26:71" x14ac:dyDescent="0.2"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</row>
    <row r="525" spans="26:71" x14ac:dyDescent="0.2"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</row>
    <row r="526" spans="26:71" x14ac:dyDescent="0.2"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</row>
    <row r="527" spans="26:71" x14ac:dyDescent="0.2"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</row>
    <row r="528" spans="26:71" x14ac:dyDescent="0.2"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</row>
    <row r="529" spans="26:71" x14ac:dyDescent="0.2"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</row>
    <row r="530" spans="26:71" x14ac:dyDescent="0.2"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</row>
    <row r="531" spans="26:71" x14ac:dyDescent="0.2"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</row>
    <row r="532" spans="26:71" x14ac:dyDescent="0.2"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</row>
    <row r="533" spans="26:71" x14ac:dyDescent="0.2"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</row>
    <row r="534" spans="26:71" x14ac:dyDescent="0.2"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</row>
    <row r="535" spans="26:71" x14ac:dyDescent="0.2"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</row>
    <row r="536" spans="26:71" x14ac:dyDescent="0.2"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</row>
    <row r="537" spans="26:71" x14ac:dyDescent="0.2"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</row>
    <row r="538" spans="26:71" x14ac:dyDescent="0.2"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</row>
    <row r="539" spans="26:71" x14ac:dyDescent="0.2"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</row>
    <row r="540" spans="26:71" x14ac:dyDescent="0.2"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</row>
    <row r="541" spans="26:71" x14ac:dyDescent="0.2"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</row>
    <row r="542" spans="26:71" x14ac:dyDescent="0.2"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</row>
    <row r="543" spans="26:71" x14ac:dyDescent="0.2"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</row>
    <row r="544" spans="26:71" x14ac:dyDescent="0.2"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</row>
    <row r="545" spans="26:71" x14ac:dyDescent="0.2"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</row>
    <row r="546" spans="26:71" x14ac:dyDescent="0.2"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</row>
    <row r="547" spans="26:71" x14ac:dyDescent="0.2"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</row>
    <row r="548" spans="26:71" x14ac:dyDescent="0.2"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</row>
    <row r="549" spans="26:71" x14ac:dyDescent="0.2"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</row>
    <row r="550" spans="26:71" x14ac:dyDescent="0.2"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</row>
    <row r="551" spans="26:71" x14ac:dyDescent="0.2"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</row>
    <row r="552" spans="26:71" x14ac:dyDescent="0.2"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</row>
    <row r="553" spans="26:71" x14ac:dyDescent="0.2"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</row>
    <row r="554" spans="26:71" x14ac:dyDescent="0.2"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</row>
    <row r="555" spans="26:71" x14ac:dyDescent="0.2"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</row>
    <row r="556" spans="26:71" x14ac:dyDescent="0.2"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</row>
    <row r="557" spans="26:71" x14ac:dyDescent="0.2"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</row>
    <row r="558" spans="26:71" x14ac:dyDescent="0.2"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</row>
    <row r="559" spans="26:71" x14ac:dyDescent="0.2"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</row>
    <row r="560" spans="26:71" x14ac:dyDescent="0.2"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</row>
    <row r="561" spans="26:71" x14ac:dyDescent="0.2"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</row>
    <row r="562" spans="26:71" x14ac:dyDescent="0.2"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</row>
    <row r="563" spans="26:71" x14ac:dyDescent="0.2"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</row>
    <row r="564" spans="26:71" x14ac:dyDescent="0.2"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</row>
    <row r="565" spans="26:71" x14ac:dyDescent="0.2"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</row>
    <row r="566" spans="26:71" x14ac:dyDescent="0.2"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</row>
    <row r="567" spans="26:71" x14ac:dyDescent="0.2"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</row>
    <row r="568" spans="26:71" x14ac:dyDescent="0.2"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</row>
    <row r="569" spans="26:71" x14ac:dyDescent="0.2"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</row>
    <row r="570" spans="26:71" x14ac:dyDescent="0.2"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</row>
    <row r="571" spans="26:71" x14ac:dyDescent="0.2"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</row>
    <row r="572" spans="26:71" x14ac:dyDescent="0.2"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</row>
    <row r="573" spans="26:71" x14ac:dyDescent="0.2"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</row>
    <row r="574" spans="26:71" x14ac:dyDescent="0.2"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</row>
    <row r="575" spans="26:71" x14ac:dyDescent="0.2"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</row>
    <row r="576" spans="26:71" x14ac:dyDescent="0.2"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</row>
    <row r="577" spans="26:71" x14ac:dyDescent="0.2"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</row>
    <row r="578" spans="26:71" x14ac:dyDescent="0.2"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</row>
    <row r="579" spans="26:71" x14ac:dyDescent="0.2"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</row>
    <row r="580" spans="26:71" x14ac:dyDescent="0.2"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</row>
    <row r="581" spans="26:71" x14ac:dyDescent="0.2"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</row>
    <row r="582" spans="26:71" x14ac:dyDescent="0.2"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</row>
    <row r="583" spans="26:71" x14ac:dyDescent="0.2"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</row>
    <row r="584" spans="26:71" x14ac:dyDescent="0.2"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</row>
    <row r="585" spans="26:71" x14ac:dyDescent="0.2"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</row>
    <row r="586" spans="26:71" x14ac:dyDescent="0.2"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</row>
    <row r="587" spans="26:71" x14ac:dyDescent="0.2"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</row>
    <row r="588" spans="26:71" x14ac:dyDescent="0.2"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</row>
    <row r="589" spans="26:71" x14ac:dyDescent="0.2"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</row>
    <row r="590" spans="26:71" x14ac:dyDescent="0.2"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</row>
    <row r="591" spans="26:71" x14ac:dyDescent="0.2"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</row>
    <row r="592" spans="26:71" x14ac:dyDescent="0.2"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</row>
    <row r="593" spans="26:71" x14ac:dyDescent="0.2"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</row>
    <row r="594" spans="26:71" x14ac:dyDescent="0.2"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</row>
    <row r="595" spans="26:71" x14ac:dyDescent="0.2"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</row>
    <row r="596" spans="26:71" x14ac:dyDescent="0.2"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</row>
    <row r="597" spans="26:71" x14ac:dyDescent="0.2"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</row>
    <row r="598" spans="26:71" x14ac:dyDescent="0.2"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</row>
    <row r="599" spans="26:71" x14ac:dyDescent="0.2"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</row>
    <row r="600" spans="26:71" x14ac:dyDescent="0.2"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</row>
    <row r="601" spans="26:71" x14ac:dyDescent="0.2"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</row>
    <row r="602" spans="26:71" x14ac:dyDescent="0.2"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</row>
    <row r="603" spans="26:71" x14ac:dyDescent="0.2"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</row>
    <row r="604" spans="26:71" x14ac:dyDescent="0.2"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</row>
    <row r="605" spans="26:71" x14ac:dyDescent="0.2"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</row>
    <row r="606" spans="26:71" x14ac:dyDescent="0.2"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</row>
    <row r="607" spans="26:71" x14ac:dyDescent="0.2"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</row>
    <row r="608" spans="26:71" x14ac:dyDescent="0.2"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</row>
    <row r="609" spans="26:71" x14ac:dyDescent="0.2"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</row>
    <row r="610" spans="26:71" x14ac:dyDescent="0.2"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</row>
    <row r="611" spans="26:71" x14ac:dyDescent="0.2"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</row>
    <row r="612" spans="26:71" x14ac:dyDescent="0.2"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</row>
    <row r="613" spans="26:71" x14ac:dyDescent="0.2"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</row>
    <row r="614" spans="26:71" x14ac:dyDescent="0.2"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</row>
    <row r="615" spans="26:71" x14ac:dyDescent="0.2"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</row>
    <row r="616" spans="26:71" x14ac:dyDescent="0.2"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</row>
    <row r="617" spans="26:71" x14ac:dyDescent="0.2"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</row>
    <row r="618" spans="26:71" x14ac:dyDescent="0.2"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</row>
    <row r="619" spans="26:71" x14ac:dyDescent="0.2"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</row>
    <row r="620" spans="26:71" x14ac:dyDescent="0.2"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</row>
    <row r="621" spans="26:71" x14ac:dyDescent="0.2"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</row>
    <row r="622" spans="26:71" x14ac:dyDescent="0.2"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</row>
  </sheetData>
  <sheetProtection algorithmName="SHA-512" hashValue="1MzPx1Q0D+2gYEbBd7S2QzSDSSIZl3nIFnKuR58nwFfUK95pIHsX0iANIsEN98Gdsm/2UP7kmrXOglXow2VztA==" saltValue="CDwiLtV9KP2GOqM6njXSmg==" spinCount="100000" sheet="1" objects="1" scenarios="1"/>
  <mergeCells count="1">
    <mergeCell ref="A8:A10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Notes</vt:lpstr>
      <vt:lpstr>WA Bills October 2023</vt:lpstr>
      <vt:lpstr>WA Bills April 2023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Oct 2023</vt:lpstr>
      <vt:lpstr>WA Apr 2023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2016-04-24T04:24:05Z</dcterms:created>
  <dcterms:modified xsi:type="dcterms:W3CDTF">2023-12-07T01:52:28Z</dcterms:modified>
</cp:coreProperties>
</file>