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514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maymauseth/Alviss Consulting Dropbox/ECA SME TT April 2023/Workbooks Apr 2023 - Locked/WB ACT/"/>
    </mc:Choice>
  </mc:AlternateContent>
  <xr:revisionPtr revIDLastSave="0" documentId="13_ncr:1_{A274DEF5-845F-534C-8D7E-7F5CED31EE56}" xr6:coauthVersionLast="47" xr6:coauthVersionMax="47" xr10:uidLastSave="{00000000-0000-0000-0000-000000000000}"/>
  <workbookProtection workbookAlgorithmName="SHA-512" workbookHashValue="sWg6FpYBvF6wzbpqBro2um74GblhrVsNfRRAjkoGw9uLYI3UGzJ5QdceJqFgxeDKLTs2Q/YJgVf+PP9kMTNofA==" workbookSaltValue="+s2DuQv5Hik8p/ayJM6o4A==" workbookSpinCount="100000" lockStructure="1"/>
  <bookViews>
    <workbookView xWindow="3940" yWindow="1220" windowWidth="38400" windowHeight="19540" xr2:uid="{00000000-000D-0000-FFFF-FFFF00000000}"/>
  </bookViews>
  <sheets>
    <sheet name="Notes" sheetId="3" r:id="rId1"/>
    <sheet name="Bills ACT Apr 2023" sheetId="30" r:id="rId2"/>
    <sheet name="Bills ACT October 2022" sheetId="28" r:id="rId3"/>
    <sheet name="Bills ACT April 2022" sheetId="26" r:id="rId4"/>
    <sheet name="Bills ACT October 2021" sheetId="24" r:id="rId5"/>
    <sheet name="Bills ACT April 2021" sheetId="21" r:id="rId6"/>
    <sheet name="Bills ACT October 2020" sheetId="20" r:id="rId7"/>
    <sheet name="Bills ACT April 2020" sheetId="18" r:id="rId8"/>
    <sheet name="Bills ACT October 2019" sheetId="16" r:id="rId9"/>
    <sheet name="Bills ACT April 2019" sheetId="14" r:id="rId10"/>
    <sheet name="Bills ACT October 2018" sheetId="12" r:id="rId11"/>
    <sheet name="Bills ACT April 2018" sheetId="9" r:id="rId12"/>
    <sheet name="Bills ACT October 2017" sheetId="7" r:id="rId13"/>
    <sheet name="Bills ACT April 2017" sheetId="5" r:id="rId14"/>
    <sheet name="Bills ACT April 2016" sheetId="2" r:id="rId15"/>
    <sheet name="ACT Apr 2023" sheetId="29" state="hidden" r:id="rId16"/>
    <sheet name="ACT Oct 2022" sheetId="27" state="hidden" r:id="rId17"/>
    <sheet name="ACT Apr 2022" sheetId="25" state="hidden" r:id="rId18"/>
    <sheet name="ACT Oct 2021" sheetId="23" state="hidden" r:id="rId19"/>
    <sheet name="ACT Apr 2021" sheetId="22" state="hidden" r:id="rId20"/>
    <sheet name="ACT Oct 2020" sheetId="19" state="hidden" r:id="rId21"/>
    <sheet name="ACT Apr 2020" sheetId="17" state="hidden" r:id="rId22"/>
    <sheet name="ACT Oct 2019" sheetId="15" state="hidden" r:id="rId23"/>
    <sheet name="ACT Apr 2019" sheetId="13" state="hidden" r:id="rId24"/>
    <sheet name="ACT Oct 2018" sheetId="11" state="hidden" r:id="rId25"/>
    <sheet name="ACT Apr 2018" sheetId="8" state="hidden" r:id="rId26"/>
    <sheet name="ACT Oct 2017" sheetId="6" state="hidden" r:id="rId27"/>
    <sheet name="ACT Apr 2017" sheetId="4" state="hidden" r:id="rId28"/>
    <sheet name="ACT Apr 2016" sheetId="1" state="hidden" r:id="rId29"/>
  </sheets>
  <calcPr calcId="191029"/>
  <extLst>
    <ext xmlns:x14="http://schemas.microsoft.com/office/spreadsheetml/2009/9/main" uri="{79F54976-1DA5-4618-B147-4CDE4B953A38}">
      <x14:workbookPr defaultImageDpi="32767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W12" i="30" l="1"/>
  <c r="V12" i="30"/>
  <c r="U12" i="30"/>
  <c r="T12" i="30"/>
  <c r="O12" i="30"/>
  <c r="J12" i="30"/>
  <c r="E12" i="30"/>
  <c r="H12" i="30" s="1"/>
  <c r="D12" i="30"/>
  <c r="C12" i="30"/>
  <c r="B12" i="30"/>
  <c r="Y12" i="30" s="1"/>
  <c r="A12" i="30"/>
  <c r="W11" i="30"/>
  <c r="V11" i="30"/>
  <c r="U11" i="30"/>
  <c r="T11" i="30"/>
  <c r="O11" i="30"/>
  <c r="J11" i="30"/>
  <c r="E11" i="30"/>
  <c r="K11" i="30" s="1"/>
  <c r="D11" i="30"/>
  <c r="C11" i="30"/>
  <c r="B11" i="30"/>
  <c r="A11" i="30"/>
  <c r="W10" i="30"/>
  <c r="V10" i="30"/>
  <c r="U10" i="30"/>
  <c r="T10" i="30"/>
  <c r="O10" i="30"/>
  <c r="N10" i="30"/>
  <c r="J10" i="30"/>
  <c r="I10" i="30"/>
  <c r="E10" i="30"/>
  <c r="H10" i="30" s="1"/>
  <c r="D10" i="30"/>
  <c r="C10" i="30"/>
  <c r="B10" i="30"/>
  <c r="Y10" i="30" s="1"/>
  <c r="A10" i="30"/>
  <c r="W9" i="30"/>
  <c r="V9" i="30"/>
  <c r="U9" i="30"/>
  <c r="T9" i="30"/>
  <c r="O9" i="30"/>
  <c r="J9" i="30"/>
  <c r="E9" i="30"/>
  <c r="K9" i="30" s="1"/>
  <c r="D9" i="30"/>
  <c r="C9" i="30"/>
  <c r="B9" i="30"/>
  <c r="Y9" i="30" s="1"/>
  <c r="A9" i="30"/>
  <c r="W8" i="30"/>
  <c r="V8" i="30"/>
  <c r="U8" i="30"/>
  <c r="T8" i="30"/>
  <c r="O8" i="30"/>
  <c r="J8" i="30"/>
  <c r="E8" i="30"/>
  <c r="I8" i="30" s="1"/>
  <c r="D8" i="30"/>
  <c r="C8" i="30"/>
  <c r="B8" i="30"/>
  <c r="Y8" i="30" s="1"/>
  <c r="A8" i="30"/>
  <c r="Y11" i="30"/>
  <c r="AE12" i="28"/>
  <c r="AD12" i="28"/>
  <c r="W12" i="28"/>
  <c r="V12" i="28"/>
  <c r="U12" i="28"/>
  <c r="T12" i="28"/>
  <c r="X12" i="28" s="1"/>
  <c r="O12" i="28"/>
  <c r="J12" i="28"/>
  <c r="E12" i="28"/>
  <c r="I12" i="28" s="1"/>
  <c r="D12" i="28"/>
  <c r="C12" i="28"/>
  <c r="B12" i="28"/>
  <c r="Y12" i="28" s="1"/>
  <c r="A12" i="28"/>
  <c r="AE11" i="28"/>
  <c r="AD11" i="28"/>
  <c r="W11" i="28"/>
  <c r="V11" i="28"/>
  <c r="U11" i="28"/>
  <c r="T11" i="28"/>
  <c r="O11" i="28"/>
  <c r="J11" i="28"/>
  <c r="E11" i="28"/>
  <c r="K11" i="28" s="1"/>
  <c r="D11" i="28"/>
  <c r="C11" i="28"/>
  <c r="B11" i="28"/>
  <c r="A11" i="28"/>
  <c r="AE10" i="28"/>
  <c r="AD10" i="28"/>
  <c r="W10" i="28"/>
  <c r="V10" i="28"/>
  <c r="U10" i="28"/>
  <c r="T10" i="28"/>
  <c r="O10" i="28"/>
  <c r="N10" i="28"/>
  <c r="J10" i="28"/>
  <c r="I10" i="28"/>
  <c r="E10" i="28"/>
  <c r="H10" i="28" s="1"/>
  <c r="D10" i="28"/>
  <c r="C10" i="28"/>
  <c r="B10" i="28"/>
  <c r="A10" i="28"/>
  <c r="AE9" i="28"/>
  <c r="AD9" i="28"/>
  <c r="W9" i="28"/>
  <c r="V9" i="28"/>
  <c r="U9" i="28"/>
  <c r="T9" i="28"/>
  <c r="O9" i="28"/>
  <c r="J9" i="28"/>
  <c r="E9" i="28"/>
  <c r="K9" i="28" s="1"/>
  <c r="D9" i="28"/>
  <c r="C9" i="28"/>
  <c r="B9" i="28"/>
  <c r="Y9" i="28" s="1"/>
  <c r="A9" i="28"/>
  <c r="AE8" i="28"/>
  <c r="AD8" i="28"/>
  <c r="W8" i="28"/>
  <c r="V8" i="28"/>
  <c r="U8" i="28"/>
  <c r="T8" i="28"/>
  <c r="O8" i="28"/>
  <c r="J8" i="28"/>
  <c r="E8" i="28"/>
  <c r="I8" i="28" s="1"/>
  <c r="D8" i="28"/>
  <c r="C8" i="28"/>
  <c r="B8" i="28"/>
  <c r="Y8" i="28" s="1"/>
  <c r="A8" i="28"/>
  <c r="Y11" i="28"/>
  <c r="Y10" i="28"/>
  <c r="A9" i="26"/>
  <c r="AE12" i="26"/>
  <c r="AE11" i="26"/>
  <c r="AE10" i="26"/>
  <c r="AE9" i="26"/>
  <c r="AE8" i="26"/>
  <c r="AD12" i="26"/>
  <c r="AD11" i="26"/>
  <c r="AD10" i="26"/>
  <c r="AD9" i="26"/>
  <c r="AD8" i="26"/>
  <c r="W12" i="26"/>
  <c r="W11" i="26"/>
  <c r="W10" i="26"/>
  <c r="W9" i="26"/>
  <c r="W8" i="26"/>
  <c r="V12" i="26"/>
  <c r="V11" i="26"/>
  <c r="V10" i="26"/>
  <c r="V9" i="26"/>
  <c r="V8" i="26"/>
  <c r="U12" i="26"/>
  <c r="U11" i="26"/>
  <c r="U10" i="26"/>
  <c r="U9" i="26"/>
  <c r="U8" i="26"/>
  <c r="T12" i="26"/>
  <c r="T11" i="26"/>
  <c r="T10" i="26"/>
  <c r="T9" i="26"/>
  <c r="T8" i="26"/>
  <c r="O12" i="26"/>
  <c r="O11" i="26"/>
  <c r="O10" i="26"/>
  <c r="O9" i="26"/>
  <c r="O8" i="26"/>
  <c r="N10" i="26"/>
  <c r="J12" i="26"/>
  <c r="J11" i="26"/>
  <c r="J10" i="26"/>
  <c r="J9" i="26"/>
  <c r="J8" i="26"/>
  <c r="I11" i="26"/>
  <c r="I10" i="26"/>
  <c r="H12" i="26"/>
  <c r="G12" i="26"/>
  <c r="G11" i="26"/>
  <c r="E12" i="26"/>
  <c r="K12" i="26" s="1"/>
  <c r="E11" i="26"/>
  <c r="H11" i="26" s="1"/>
  <c r="E10" i="26"/>
  <c r="H10" i="26" s="1"/>
  <c r="E9" i="26"/>
  <c r="K9" i="26" s="1"/>
  <c r="E8" i="26"/>
  <c r="G8" i="26" s="1"/>
  <c r="D12" i="26"/>
  <c r="D11" i="26"/>
  <c r="D10" i="26"/>
  <c r="D9" i="26"/>
  <c r="D8" i="26"/>
  <c r="C12" i="26"/>
  <c r="C11" i="26"/>
  <c r="C10" i="26"/>
  <c r="C9" i="26"/>
  <c r="C8" i="26"/>
  <c r="B12" i="26"/>
  <c r="B11" i="26"/>
  <c r="B10" i="26"/>
  <c r="B9" i="26"/>
  <c r="B8" i="26"/>
  <c r="A12" i="26"/>
  <c r="A11" i="26"/>
  <c r="A10" i="26"/>
  <c r="A8" i="26"/>
  <c r="X8" i="30" l="1"/>
  <c r="K10" i="30"/>
  <c r="X11" i="30"/>
  <c r="H9" i="30"/>
  <c r="K12" i="30"/>
  <c r="I9" i="30"/>
  <c r="X12" i="30"/>
  <c r="F9" i="30"/>
  <c r="L9" i="30" s="1"/>
  <c r="X9" i="30"/>
  <c r="G12" i="30"/>
  <c r="I12" i="30"/>
  <c r="X10" i="30"/>
  <c r="K8" i="30"/>
  <c r="G9" i="30"/>
  <c r="I11" i="30"/>
  <c r="G8" i="30"/>
  <c r="H11" i="30"/>
  <c r="H8" i="30"/>
  <c r="G10" i="30"/>
  <c r="F11" i="30"/>
  <c r="G11" i="30"/>
  <c r="F10" i="30"/>
  <c r="F8" i="30"/>
  <c r="F12" i="30"/>
  <c r="X10" i="28"/>
  <c r="X11" i="28"/>
  <c r="K8" i="28"/>
  <c r="X9" i="28"/>
  <c r="K12" i="28"/>
  <c r="I11" i="28"/>
  <c r="X8" i="28"/>
  <c r="G12" i="28"/>
  <c r="F11" i="28"/>
  <c r="G8" i="28"/>
  <c r="H12" i="28"/>
  <c r="H11" i="28"/>
  <c r="H8" i="28"/>
  <c r="K10" i="28"/>
  <c r="G9" i="28"/>
  <c r="H9" i="28"/>
  <c r="I9" i="28"/>
  <c r="G11" i="28"/>
  <c r="F9" i="28"/>
  <c r="G10" i="28"/>
  <c r="F10" i="28"/>
  <c r="F12" i="28"/>
  <c r="F8" i="28"/>
  <c r="I9" i="26"/>
  <c r="G9" i="26"/>
  <c r="G10" i="26"/>
  <c r="I8" i="26"/>
  <c r="H9" i="26"/>
  <c r="I12" i="26"/>
  <c r="K10" i="26"/>
  <c r="K11" i="26"/>
  <c r="K8" i="26"/>
  <c r="H8" i="26"/>
  <c r="M9" i="30" l="1"/>
  <c r="P9" i="30"/>
  <c r="N9" i="30"/>
  <c r="P10" i="30"/>
  <c r="M10" i="30"/>
  <c r="L10" i="30"/>
  <c r="N12" i="30"/>
  <c r="M12" i="30"/>
  <c r="L12" i="30"/>
  <c r="P12" i="30"/>
  <c r="P8" i="30"/>
  <c r="N8" i="30"/>
  <c r="L8" i="30"/>
  <c r="M8" i="30"/>
  <c r="N11" i="30"/>
  <c r="P11" i="30"/>
  <c r="M11" i="30"/>
  <c r="L11" i="30"/>
  <c r="N11" i="28"/>
  <c r="M11" i="28"/>
  <c r="L11" i="28"/>
  <c r="P11" i="28"/>
  <c r="P10" i="28"/>
  <c r="M10" i="28"/>
  <c r="L10" i="28"/>
  <c r="M9" i="28"/>
  <c r="N9" i="28"/>
  <c r="L9" i="28"/>
  <c r="P9" i="28"/>
  <c r="P8" i="28"/>
  <c r="N8" i="28"/>
  <c r="M8" i="28"/>
  <c r="L8" i="28"/>
  <c r="N12" i="28"/>
  <c r="M12" i="28"/>
  <c r="L12" i="28"/>
  <c r="P12" i="28"/>
  <c r="X12" i="26"/>
  <c r="Y12" i="26"/>
  <c r="Y11" i="26"/>
  <c r="X11" i="26"/>
  <c r="F11" i="26"/>
  <c r="N11" i="26" s="1"/>
  <c r="Y10" i="26"/>
  <c r="X10" i="26"/>
  <c r="F10" i="26"/>
  <c r="Y9" i="26"/>
  <c r="X9" i="26"/>
  <c r="Y8" i="26"/>
  <c r="X8" i="26"/>
  <c r="F8" i="26"/>
  <c r="A12" i="24"/>
  <c r="B12" i="24"/>
  <c r="C12" i="24"/>
  <c r="D12" i="24"/>
  <c r="E12" i="24"/>
  <c r="I12" i="24" s="1"/>
  <c r="F12" i="24"/>
  <c r="L12" i="24" s="1"/>
  <c r="G12" i="24"/>
  <c r="H12" i="24"/>
  <c r="J12" i="24"/>
  <c r="O12" i="24"/>
  <c r="P12" i="24"/>
  <c r="T12" i="24"/>
  <c r="U12" i="24"/>
  <c r="V12" i="24"/>
  <c r="W12" i="24"/>
  <c r="X12" i="24"/>
  <c r="Y12" i="24"/>
  <c r="AD12" i="24"/>
  <c r="AE12" i="24"/>
  <c r="AE11" i="24"/>
  <c r="AD11" i="24"/>
  <c r="W11" i="24"/>
  <c r="V11" i="24"/>
  <c r="U11" i="24"/>
  <c r="T11" i="24"/>
  <c r="X11" i="24" s="1"/>
  <c r="O11" i="24"/>
  <c r="N11" i="24"/>
  <c r="J11" i="24"/>
  <c r="I11" i="24"/>
  <c r="E11" i="24"/>
  <c r="F11" i="24" s="1"/>
  <c r="M11" i="24" s="1"/>
  <c r="D11" i="24"/>
  <c r="C11" i="24"/>
  <c r="B11" i="24"/>
  <c r="Y11" i="24" s="1"/>
  <c r="A11" i="24"/>
  <c r="AE10" i="24"/>
  <c r="AD10" i="24"/>
  <c r="W10" i="24"/>
  <c r="V10" i="24"/>
  <c r="U10" i="24"/>
  <c r="T10" i="24"/>
  <c r="O10" i="24"/>
  <c r="N10" i="24"/>
  <c r="J10" i="24"/>
  <c r="I10" i="24"/>
  <c r="E10" i="24"/>
  <c r="K10" i="24" s="1"/>
  <c r="D10" i="24"/>
  <c r="C10" i="24"/>
  <c r="B10" i="24"/>
  <c r="Y10" i="24" s="1"/>
  <c r="A10" i="24"/>
  <c r="AE9" i="24"/>
  <c r="AD9" i="24"/>
  <c r="W9" i="24"/>
  <c r="V9" i="24"/>
  <c r="U9" i="24"/>
  <c r="T9" i="24"/>
  <c r="O9" i="24"/>
  <c r="J9" i="24"/>
  <c r="E9" i="24"/>
  <c r="H9" i="24" s="1"/>
  <c r="D9" i="24"/>
  <c r="C9" i="24"/>
  <c r="B9" i="24"/>
  <c r="Y9" i="24" s="1"/>
  <c r="A9" i="24"/>
  <c r="AE8" i="24"/>
  <c r="AD8" i="24"/>
  <c r="W8" i="24"/>
  <c r="V8" i="24"/>
  <c r="U8" i="24"/>
  <c r="T8" i="24"/>
  <c r="O8" i="24"/>
  <c r="J8" i="24"/>
  <c r="E8" i="24"/>
  <c r="K8" i="24" s="1"/>
  <c r="D8" i="24"/>
  <c r="C8" i="24"/>
  <c r="B8" i="24"/>
  <c r="Y8" i="24" s="1"/>
  <c r="A8" i="24"/>
  <c r="AE11" i="21"/>
  <c r="AD11" i="21"/>
  <c r="W11" i="21"/>
  <c r="V11" i="21"/>
  <c r="U11" i="21"/>
  <c r="T11" i="21"/>
  <c r="O11" i="21"/>
  <c r="N11" i="21"/>
  <c r="L11" i="21"/>
  <c r="J11" i="21"/>
  <c r="I11" i="21"/>
  <c r="H11" i="21"/>
  <c r="E11" i="21"/>
  <c r="K11" i="21" s="1"/>
  <c r="D11" i="21"/>
  <c r="C11" i="21"/>
  <c r="B11" i="21"/>
  <c r="Y11" i="21" s="1"/>
  <c r="A11" i="21"/>
  <c r="AE10" i="21"/>
  <c r="AD10" i="21"/>
  <c r="W10" i="21"/>
  <c r="V10" i="21"/>
  <c r="U10" i="21"/>
  <c r="T10" i="21"/>
  <c r="O10" i="21"/>
  <c r="N10" i="21"/>
  <c r="L10" i="21"/>
  <c r="J10" i="21"/>
  <c r="I10" i="21"/>
  <c r="H10" i="21"/>
  <c r="G10" i="21"/>
  <c r="E10" i="21"/>
  <c r="K10" i="21" s="1"/>
  <c r="D10" i="21"/>
  <c r="C10" i="21"/>
  <c r="B10" i="21"/>
  <c r="Y10" i="21" s="1"/>
  <c r="A10" i="21"/>
  <c r="AE9" i="21"/>
  <c r="AD9" i="21"/>
  <c r="W9" i="21"/>
  <c r="V9" i="21"/>
  <c r="U9" i="21"/>
  <c r="T9" i="21"/>
  <c r="O9" i="21"/>
  <c r="J9" i="21"/>
  <c r="E9" i="21"/>
  <c r="K9" i="21" s="1"/>
  <c r="D9" i="21"/>
  <c r="C9" i="21"/>
  <c r="B9" i="21"/>
  <c r="A9" i="21"/>
  <c r="AE8" i="21"/>
  <c r="AD8" i="21"/>
  <c r="W8" i="21"/>
  <c r="V8" i="21"/>
  <c r="U8" i="21"/>
  <c r="T8" i="21"/>
  <c r="O8" i="21"/>
  <c r="N8" i="21"/>
  <c r="J8" i="21"/>
  <c r="I8" i="21"/>
  <c r="E8" i="21"/>
  <c r="H8" i="21" s="1"/>
  <c r="D8" i="21"/>
  <c r="C8" i="21"/>
  <c r="B8" i="21"/>
  <c r="Y8" i="21" s="1"/>
  <c r="A8" i="21"/>
  <c r="X11" i="21"/>
  <c r="F11" i="21"/>
  <c r="M11" i="21" s="1"/>
  <c r="F10" i="21"/>
  <c r="M10" i="21" s="1"/>
  <c r="Y9" i="21"/>
  <c r="AB11" i="20"/>
  <c r="AC11" i="20"/>
  <c r="AD11" i="20"/>
  <c r="AE11" i="20"/>
  <c r="S11" i="20"/>
  <c r="T11" i="20"/>
  <c r="U11" i="20"/>
  <c r="V11" i="20"/>
  <c r="X11" i="20" s="1"/>
  <c r="W11" i="20"/>
  <c r="Y11" i="20"/>
  <c r="A11" i="20"/>
  <c r="B11" i="20"/>
  <c r="C11" i="20"/>
  <c r="D11" i="20"/>
  <c r="E11" i="20"/>
  <c r="F11" i="20"/>
  <c r="M11" i="20" s="1"/>
  <c r="G11" i="20"/>
  <c r="H11" i="20"/>
  <c r="Q11" i="20" s="1"/>
  <c r="R11" i="20" s="1"/>
  <c r="I11" i="20"/>
  <c r="J11" i="20"/>
  <c r="K11" i="20"/>
  <c r="L11" i="20"/>
  <c r="N11" i="20"/>
  <c r="O11" i="20"/>
  <c r="P11" i="20"/>
  <c r="Q11" i="30" l="1"/>
  <c r="R11" i="30" s="1"/>
  <c r="Q9" i="30"/>
  <c r="R9" i="30" s="1"/>
  <c r="S9" i="30" s="1"/>
  <c r="Z9" i="30"/>
  <c r="AB9" i="30" s="1"/>
  <c r="Q8" i="30"/>
  <c r="R8" i="30" s="1"/>
  <c r="S8" i="30" s="1"/>
  <c r="Q10" i="30"/>
  <c r="R10" i="30" s="1"/>
  <c r="S10" i="30" s="1"/>
  <c r="Z10" i="30"/>
  <c r="AB10" i="30" s="1"/>
  <c r="S11" i="30"/>
  <c r="Z11" i="30"/>
  <c r="AB11" i="30" s="1"/>
  <c r="Q12" i="30"/>
  <c r="R12" i="30" s="1"/>
  <c r="Q8" i="28"/>
  <c r="R8" i="28" s="1"/>
  <c r="Q11" i="28"/>
  <c r="R11" i="28" s="1"/>
  <c r="S11" i="28" s="1"/>
  <c r="Z11" i="28"/>
  <c r="AB11" i="28" s="1"/>
  <c r="Q10" i="28"/>
  <c r="R10" i="28" s="1"/>
  <c r="S10" i="28"/>
  <c r="Z10" i="28"/>
  <c r="AB10" i="28" s="1"/>
  <c r="Q9" i="28"/>
  <c r="R9" i="28" s="1"/>
  <c r="S8" i="28"/>
  <c r="Z8" i="28"/>
  <c r="Q12" i="28"/>
  <c r="R12" i="28" s="1"/>
  <c r="N8" i="26"/>
  <c r="M8" i="26"/>
  <c r="P8" i="26"/>
  <c r="L8" i="26"/>
  <c r="Q8" i="26" s="1"/>
  <c r="R8" i="26" s="1"/>
  <c r="P11" i="26"/>
  <c r="L11" i="26"/>
  <c r="M11" i="26"/>
  <c r="M10" i="26"/>
  <c r="P10" i="26"/>
  <c r="L10" i="26"/>
  <c r="Q10" i="26"/>
  <c r="R10" i="26" s="1"/>
  <c r="S10" i="26" s="1"/>
  <c r="F9" i="26"/>
  <c r="Z10" i="26"/>
  <c r="AB10" i="26" s="1"/>
  <c r="F12" i="26"/>
  <c r="N12" i="24"/>
  <c r="M12" i="24"/>
  <c r="K12" i="24"/>
  <c r="Q12" i="24" s="1"/>
  <c r="R12" i="24" s="1"/>
  <c r="I8" i="24"/>
  <c r="X8" i="24"/>
  <c r="X9" i="24"/>
  <c r="H11" i="24"/>
  <c r="I9" i="24"/>
  <c r="X10" i="24"/>
  <c r="G9" i="24"/>
  <c r="F9" i="24"/>
  <c r="P9" i="24" s="1"/>
  <c r="G11" i="24"/>
  <c r="K9" i="24"/>
  <c r="K11" i="24"/>
  <c r="G8" i="24"/>
  <c r="P11" i="24"/>
  <c r="H8" i="24"/>
  <c r="M9" i="24"/>
  <c r="H10" i="24"/>
  <c r="L11" i="24"/>
  <c r="F10" i="24"/>
  <c r="G10" i="24"/>
  <c r="F8" i="24"/>
  <c r="N8" i="24" s="1"/>
  <c r="I9" i="21"/>
  <c r="F9" i="21"/>
  <c r="P9" i="21" s="1"/>
  <c r="H9" i="21"/>
  <c r="X9" i="21"/>
  <c r="X10" i="21"/>
  <c r="X8" i="21"/>
  <c r="P10" i="21"/>
  <c r="G11" i="21"/>
  <c r="Q11" i="21" s="1"/>
  <c r="R11" i="21" s="1"/>
  <c r="P11" i="21"/>
  <c r="F8" i="21"/>
  <c r="G8" i="21"/>
  <c r="K8" i="21"/>
  <c r="N9" i="21"/>
  <c r="G9" i="21"/>
  <c r="M9" i="21"/>
  <c r="L9" i="21"/>
  <c r="Q10" i="21"/>
  <c r="R10" i="21" s="1"/>
  <c r="AA11" i="20"/>
  <c r="Z11" i="20"/>
  <c r="AE10" i="20"/>
  <c r="AD10" i="20"/>
  <c r="W10" i="20"/>
  <c r="V10" i="20"/>
  <c r="U10" i="20"/>
  <c r="X10" i="20" s="1"/>
  <c r="T10" i="20"/>
  <c r="O10" i="20"/>
  <c r="N10" i="20"/>
  <c r="J10" i="20"/>
  <c r="I10" i="20"/>
  <c r="E10" i="20"/>
  <c r="H10" i="20" s="1"/>
  <c r="D10" i="20"/>
  <c r="C10" i="20"/>
  <c r="B10" i="20"/>
  <c r="A10" i="20"/>
  <c r="AE9" i="20"/>
  <c r="AD9" i="20"/>
  <c r="W9" i="20"/>
  <c r="V9" i="20"/>
  <c r="X9" i="20" s="1"/>
  <c r="U9" i="20"/>
  <c r="T9" i="20"/>
  <c r="P9" i="20"/>
  <c r="O9" i="20"/>
  <c r="L9" i="20"/>
  <c r="K9" i="20"/>
  <c r="J9" i="20"/>
  <c r="H9" i="20"/>
  <c r="G9" i="20"/>
  <c r="E9" i="20"/>
  <c r="I9" i="20" s="1"/>
  <c r="D9" i="20"/>
  <c r="C9" i="20"/>
  <c r="B9" i="20"/>
  <c r="Y9" i="20" s="1"/>
  <c r="A9" i="20"/>
  <c r="AE8" i="20"/>
  <c r="AD8" i="20"/>
  <c r="W8" i="20"/>
  <c r="V8" i="20"/>
  <c r="U8" i="20"/>
  <c r="T8" i="20"/>
  <c r="P8" i="20"/>
  <c r="O8" i="20"/>
  <c r="N8" i="20"/>
  <c r="M8" i="20"/>
  <c r="L8" i="20"/>
  <c r="K8" i="20"/>
  <c r="J8" i="20"/>
  <c r="I8" i="20"/>
  <c r="H8" i="20"/>
  <c r="G8" i="20"/>
  <c r="E8" i="20"/>
  <c r="D8" i="20"/>
  <c r="C8" i="20"/>
  <c r="B8" i="20"/>
  <c r="Y8" i="20" s="1"/>
  <c r="A8" i="20"/>
  <c r="Y10" i="20"/>
  <c r="F9" i="20"/>
  <c r="N9" i="20" s="1"/>
  <c r="X8" i="20"/>
  <c r="F8" i="20"/>
  <c r="AA9" i="30" l="1"/>
  <c r="AC9" i="30" s="1"/>
  <c r="AA10" i="30"/>
  <c r="AC10" i="30" s="1"/>
  <c r="Z8" i="30"/>
  <c r="AA8" i="30" s="1"/>
  <c r="AC8" i="30" s="1"/>
  <c r="AA11" i="30"/>
  <c r="AC11" i="30" s="1"/>
  <c r="S12" i="30"/>
  <c r="Z12" i="30"/>
  <c r="AB8" i="30"/>
  <c r="AA11" i="28"/>
  <c r="AC11" i="28" s="1"/>
  <c r="AA10" i="28"/>
  <c r="AC10" i="28" s="1"/>
  <c r="S9" i="28"/>
  <c r="Z9" i="28"/>
  <c r="S12" i="28"/>
  <c r="Z12" i="28"/>
  <c r="AB8" i="28"/>
  <c r="AA8" i="28"/>
  <c r="AC8" i="28" s="1"/>
  <c r="Q11" i="26"/>
  <c r="R11" i="26" s="1"/>
  <c r="S11" i="26" s="1"/>
  <c r="Z11" i="26"/>
  <c r="AB11" i="26" s="1"/>
  <c r="M9" i="26"/>
  <c r="P9" i="26"/>
  <c r="N9" i="26"/>
  <c r="L9" i="26"/>
  <c r="Q9" i="26" s="1"/>
  <c r="R9" i="26" s="1"/>
  <c r="N12" i="26"/>
  <c r="L12" i="26"/>
  <c r="M12" i="26"/>
  <c r="P12" i="26"/>
  <c r="S8" i="26"/>
  <c r="Z8" i="26"/>
  <c r="AA10" i="26"/>
  <c r="AC10" i="26" s="1"/>
  <c r="AA11" i="26"/>
  <c r="AC11" i="26" s="1"/>
  <c r="S12" i="24"/>
  <c r="Z12" i="24"/>
  <c r="L9" i="24"/>
  <c r="N9" i="24"/>
  <c r="Q9" i="24"/>
  <c r="R9" i="24" s="1"/>
  <c r="Q11" i="24"/>
  <c r="R11" i="24" s="1"/>
  <c r="S11" i="24" s="1"/>
  <c r="Z11" i="24"/>
  <c r="AB11" i="24" s="1"/>
  <c r="M8" i="24"/>
  <c r="P8" i="24"/>
  <c r="L8" i="24"/>
  <c r="P10" i="24"/>
  <c r="M10" i="24"/>
  <c r="L10" i="24"/>
  <c r="S9" i="24"/>
  <c r="Z9" i="24"/>
  <c r="AA11" i="24"/>
  <c r="AC11" i="24" s="1"/>
  <c r="Q9" i="21"/>
  <c r="R9" i="21" s="1"/>
  <c r="M8" i="21"/>
  <c r="P8" i="21"/>
  <c r="L8" i="21"/>
  <c r="Q8" i="21" s="1"/>
  <c r="R8" i="21" s="1"/>
  <c r="S9" i="21"/>
  <c r="Z9" i="21"/>
  <c r="S11" i="21"/>
  <c r="Z11" i="21"/>
  <c r="S10" i="21"/>
  <c r="Z10" i="21"/>
  <c r="G10" i="20"/>
  <c r="K10" i="20"/>
  <c r="M9" i="20"/>
  <c r="Q9" i="20"/>
  <c r="R9" i="20" s="1"/>
  <c r="Q8" i="20"/>
  <c r="R8" i="20" s="1"/>
  <c r="F10" i="20"/>
  <c r="AE10" i="18"/>
  <c r="AD10" i="18"/>
  <c r="W10" i="18"/>
  <c r="V10" i="18"/>
  <c r="U10" i="18"/>
  <c r="T10" i="18"/>
  <c r="E10" i="18"/>
  <c r="F10" i="18"/>
  <c r="P10" i="18"/>
  <c r="O10" i="18"/>
  <c r="N10" i="18"/>
  <c r="M10" i="18"/>
  <c r="L10" i="18"/>
  <c r="K10" i="18"/>
  <c r="J10" i="18"/>
  <c r="I10" i="18"/>
  <c r="H10" i="18"/>
  <c r="G10" i="18"/>
  <c r="D10" i="18"/>
  <c r="C10" i="18"/>
  <c r="B10" i="18"/>
  <c r="A10" i="18"/>
  <c r="AE9" i="18"/>
  <c r="AD9" i="18"/>
  <c r="W9" i="18"/>
  <c r="V9" i="18"/>
  <c r="U9" i="18"/>
  <c r="T9" i="18"/>
  <c r="E9" i="18"/>
  <c r="F9" i="18"/>
  <c r="P9" i="18"/>
  <c r="O9" i="18"/>
  <c r="N9" i="18"/>
  <c r="M9" i="18"/>
  <c r="L9" i="18"/>
  <c r="K9" i="18"/>
  <c r="J9" i="18"/>
  <c r="I9" i="18"/>
  <c r="H9" i="18"/>
  <c r="G9" i="18"/>
  <c r="D9" i="18"/>
  <c r="C9" i="18"/>
  <c r="B9" i="18"/>
  <c r="A9" i="18"/>
  <c r="AE8" i="18"/>
  <c r="AD8" i="18"/>
  <c r="W8" i="18"/>
  <c r="V8" i="18"/>
  <c r="U8" i="18"/>
  <c r="T8" i="18"/>
  <c r="E8" i="18"/>
  <c r="F8" i="18"/>
  <c r="P8" i="18"/>
  <c r="O8" i="18"/>
  <c r="N8" i="18"/>
  <c r="M8" i="18"/>
  <c r="L8" i="18"/>
  <c r="K8" i="18"/>
  <c r="J8" i="18"/>
  <c r="I8" i="18"/>
  <c r="H8" i="18"/>
  <c r="G8" i="18"/>
  <c r="D8" i="18"/>
  <c r="C8" i="18"/>
  <c r="B8" i="18"/>
  <c r="A8" i="18"/>
  <c r="X10" i="18"/>
  <c r="Y10" i="18"/>
  <c r="Q10" i="18"/>
  <c r="R10" i="18"/>
  <c r="Z10" i="18"/>
  <c r="AA10" i="18"/>
  <c r="AC10" i="18"/>
  <c r="AB10" i="18"/>
  <c r="S10" i="18"/>
  <c r="X9" i="18"/>
  <c r="Y9" i="18"/>
  <c r="Q9" i="18"/>
  <c r="R9" i="18"/>
  <c r="Z9" i="18"/>
  <c r="AA9" i="18"/>
  <c r="AC9" i="18"/>
  <c r="AB9" i="18"/>
  <c r="S9" i="18"/>
  <c r="X8" i="18"/>
  <c r="Y8" i="18"/>
  <c r="Q8" i="18"/>
  <c r="R8" i="18"/>
  <c r="Z8" i="18"/>
  <c r="AA8" i="18"/>
  <c r="AC8" i="18"/>
  <c r="AB8" i="18"/>
  <c r="S8" i="18"/>
  <c r="F8" i="16"/>
  <c r="Z8" i="14"/>
  <c r="E10" i="16"/>
  <c r="G10" i="16"/>
  <c r="H10" i="16"/>
  <c r="I10" i="16"/>
  <c r="J10" i="16"/>
  <c r="K10" i="16"/>
  <c r="Q10" i="16" s="1"/>
  <c r="R10" i="16" s="1"/>
  <c r="F10" i="16"/>
  <c r="L10" i="16"/>
  <c r="M10" i="16"/>
  <c r="N10" i="16"/>
  <c r="O10" i="16"/>
  <c r="P10" i="16"/>
  <c r="D10" i="16"/>
  <c r="E9" i="16"/>
  <c r="G9" i="16"/>
  <c r="H9" i="16"/>
  <c r="I9" i="16"/>
  <c r="J9" i="16"/>
  <c r="K9" i="16"/>
  <c r="F9" i="16"/>
  <c r="L9" i="16"/>
  <c r="M9" i="16"/>
  <c r="N9" i="16"/>
  <c r="O9" i="16"/>
  <c r="P9" i="16"/>
  <c r="Q9" i="16" s="1"/>
  <c r="R9" i="16" s="1"/>
  <c r="D9" i="16"/>
  <c r="E8" i="16"/>
  <c r="G8" i="16"/>
  <c r="H8" i="16"/>
  <c r="I8" i="16"/>
  <c r="J8" i="16"/>
  <c r="K8" i="16"/>
  <c r="L8" i="16"/>
  <c r="M8" i="16"/>
  <c r="N8" i="16"/>
  <c r="O8" i="16"/>
  <c r="P8" i="16"/>
  <c r="Q8" i="16"/>
  <c r="R8" i="16" s="1"/>
  <c r="D8" i="16"/>
  <c r="R10" i="14"/>
  <c r="R9" i="14"/>
  <c r="R8" i="14"/>
  <c r="Q10" i="14"/>
  <c r="Q9" i="14"/>
  <c r="Q8" i="14"/>
  <c r="I10" i="14"/>
  <c r="J10" i="14"/>
  <c r="K10" i="14"/>
  <c r="N10" i="14"/>
  <c r="O10" i="14"/>
  <c r="P10" i="14"/>
  <c r="Z10" i="14"/>
  <c r="AA10" i="14"/>
  <c r="AC10" i="14"/>
  <c r="I9" i="14"/>
  <c r="J9" i="14"/>
  <c r="K9" i="14"/>
  <c r="N9" i="14"/>
  <c r="O9" i="14"/>
  <c r="P9" i="14"/>
  <c r="Z9" i="14"/>
  <c r="AA9" i="14"/>
  <c r="AC9" i="14"/>
  <c r="AA8" i="14"/>
  <c r="AC8" i="14"/>
  <c r="T8" i="14"/>
  <c r="U8" i="14"/>
  <c r="V8" i="14"/>
  <c r="W8" i="14"/>
  <c r="X8" i="14"/>
  <c r="D8" i="14"/>
  <c r="E8" i="14"/>
  <c r="F8" i="14"/>
  <c r="G8" i="14"/>
  <c r="H8" i="14"/>
  <c r="I8" i="14"/>
  <c r="J8" i="14"/>
  <c r="K8" i="14"/>
  <c r="L8" i="14"/>
  <c r="M8" i="14"/>
  <c r="N8" i="14"/>
  <c r="O8" i="14"/>
  <c r="P8" i="14"/>
  <c r="T10" i="14"/>
  <c r="U10" i="14"/>
  <c r="V10" i="14"/>
  <c r="W10" i="14"/>
  <c r="X10" i="14"/>
  <c r="D10" i="14"/>
  <c r="E10" i="14"/>
  <c r="F10" i="14"/>
  <c r="G10" i="14"/>
  <c r="H10" i="14"/>
  <c r="L10" i="14"/>
  <c r="M10" i="14"/>
  <c r="T9" i="14"/>
  <c r="U9" i="14"/>
  <c r="V9" i="14"/>
  <c r="W9" i="14"/>
  <c r="X9" i="14"/>
  <c r="D9" i="14"/>
  <c r="E9" i="14"/>
  <c r="F9" i="14"/>
  <c r="G9" i="14"/>
  <c r="H9" i="14"/>
  <c r="L9" i="14"/>
  <c r="M9" i="14"/>
  <c r="S10" i="14"/>
  <c r="S9" i="14"/>
  <c r="S8" i="14"/>
  <c r="T10" i="16"/>
  <c r="U10" i="16"/>
  <c r="V10" i="16"/>
  <c r="W10" i="16"/>
  <c r="X10" i="16"/>
  <c r="B10" i="16"/>
  <c r="Y10" i="16"/>
  <c r="T9" i="16"/>
  <c r="U9" i="16"/>
  <c r="V9" i="16"/>
  <c r="W9" i="16"/>
  <c r="X9" i="16"/>
  <c r="B9" i="16"/>
  <c r="Y9" i="16"/>
  <c r="T8" i="16"/>
  <c r="U8" i="16"/>
  <c r="V8" i="16"/>
  <c r="W8" i="16"/>
  <c r="X8" i="16"/>
  <c r="B8" i="16"/>
  <c r="Y8" i="16"/>
  <c r="AE10" i="16"/>
  <c r="AD10" i="16"/>
  <c r="C10" i="16"/>
  <c r="A10" i="16"/>
  <c r="AE9" i="16"/>
  <c r="AD9" i="16"/>
  <c r="C9" i="16"/>
  <c r="A9" i="16"/>
  <c r="AE8" i="16"/>
  <c r="AD8" i="16"/>
  <c r="C8" i="16"/>
  <c r="A8" i="16"/>
  <c r="AE10" i="14"/>
  <c r="AD10" i="14"/>
  <c r="C10" i="14"/>
  <c r="B10" i="14"/>
  <c r="A10" i="14"/>
  <c r="AE9" i="14"/>
  <c r="AD9" i="14"/>
  <c r="C9" i="14"/>
  <c r="B9" i="14"/>
  <c r="A9" i="14"/>
  <c r="AE8" i="14"/>
  <c r="AD8" i="14"/>
  <c r="C8" i="14"/>
  <c r="B8" i="14"/>
  <c r="A8" i="14"/>
  <c r="Y10" i="12"/>
  <c r="X10" i="12"/>
  <c r="S10" i="12"/>
  <c r="R10" i="12"/>
  <c r="Q10" i="12"/>
  <c r="P10" i="12"/>
  <c r="N10" i="12"/>
  <c r="K10" i="12"/>
  <c r="J10" i="12"/>
  <c r="I10" i="12"/>
  <c r="G10" i="12"/>
  <c r="F10" i="12"/>
  <c r="E10" i="12"/>
  <c r="D10" i="12"/>
  <c r="O10" i="12"/>
  <c r="T10" i="12"/>
  <c r="C10" i="12"/>
  <c r="B10" i="12"/>
  <c r="A10" i="12"/>
  <c r="Y9" i="12"/>
  <c r="X9" i="12"/>
  <c r="S9" i="12"/>
  <c r="R9" i="12"/>
  <c r="Q9" i="12"/>
  <c r="P9" i="12"/>
  <c r="N9" i="12"/>
  <c r="L9" i="12"/>
  <c r="K9" i="12"/>
  <c r="J9" i="12"/>
  <c r="I9" i="12"/>
  <c r="G9" i="12"/>
  <c r="D9" i="12"/>
  <c r="E9" i="12"/>
  <c r="F9" i="12"/>
  <c r="O9" i="12"/>
  <c r="T9" i="12"/>
  <c r="C9" i="12"/>
  <c r="B9" i="12"/>
  <c r="A9" i="12"/>
  <c r="Y8" i="12"/>
  <c r="X8" i="12"/>
  <c r="S8" i="12"/>
  <c r="R8" i="12"/>
  <c r="Q8" i="12"/>
  <c r="P8" i="12"/>
  <c r="N8" i="12"/>
  <c r="K8" i="12"/>
  <c r="J8" i="12"/>
  <c r="I8" i="12"/>
  <c r="D8" i="12"/>
  <c r="E8" i="12"/>
  <c r="F8" i="12"/>
  <c r="O8" i="12"/>
  <c r="T8" i="12"/>
  <c r="C8" i="12"/>
  <c r="B8" i="12"/>
  <c r="A8" i="12"/>
  <c r="Y10" i="9"/>
  <c r="X10" i="9"/>
  <c r="S10" i="9"/>
  <c r="R10" i="9"/>
  <c r="Q10" i="9"/>
  <c r="P10" i="9"/>
  <c r="N10" i="9"/>
  <c r="K10" i="9"/>
  <c r="J10" i="9"/>
  <c r="I10" i="9"/>
  <c r="G10" i="9"/>
  <c r="F10" i="9"/>
  <c r="E10" i="9"/>
  <c r="D10" i="9"/>
  <c r="C10" i="9"/>
  <c r="B10" i="9"/>
  <c r="A10" i="9"/>
  <c r="Y9" i="9"/>
  <c r="X9" i="9"/>
  <c r="S9" i="9"/>
  <c r="R9" i="9"/>
  <c r="Q9" i="9"/>
  <c r="P9" i="9"/>
  <c r="N9" i="9"/>
  <c r="L9" i="9"/>
  <c r="K9" i="9"/>
  <c r="J9" i="9"/>
  <c r="I9" i="9"/>
  <c r="G9" i="9"/>
  <c r="F9" i="9"/>
  <c r="E9" i="9"/>
  <c r="D9" i="9"/>
  <c r="C9" i="9"/>
  <c r="B9" i="9"/>
  <c r="A9" i="9"/>
  <c r="Y8" i="9"/>
  <c r="X8" i="9"/>
  <c r="S8" i="9"/>
  <c r="R8" i="9"/>
  <c r="Q8" i="9"/>
  <c r="P8" i="9"/>
  <c r="N8" i="9"/>
  <c r="K8" i="9"/>
  <c r="J8" i="9"/>
  <c r="I8" i="9"/>
  <c r="F8" i="9"/>
  <c r="E8" i="9"/>
  <c r="D8" i="9"/>
  <c r="C8" i="9"/>
  <c r="B8" i="9"/>
  <c r="A8" i="9"/>
  <c r="Y10" i="7"/>
  <c r="X10" i="7"/>
  <c r="S10" i="7"/>
  <c r="R10" i="7"/>
  <c r="Q10" i="7"/>
  <c r="P10" i="7"/>
  <c r="N10" i="7"/>
  <c r="K10" i="7"/>
  <c r="J10" i="7"/>
  <c r="I10" i="7"/>
  <c r="G10" i="7"/>
  <c r="F10" i="7"/>
  <c r="E10" i="7"/>
  <c r="D10" i="7"/>
  <c r="C10" i="7"/>
  <c r="B10" i="7"/>
  <c r="A10" i="7"/>
  <c r="Y9" i="7"/>
  <c r="X9" i="7"/>
  <c r="S9" i="7"/>
  <c r="R9" i="7"/>
  <c r="Q9" i="7"/>
  <c r="P9" i="7"/>
  <c r="N9" i="7"/>
  <c r="L9" i="7"/>
  <c r="K9" i="7"/>
  <c r="J9" i="7"/>
  <c r="I9" i="7"/>
  <c r="G9" i="7"/>
  <c r="F9" i="7"/>
  <c r="D9" i="7"/>
  <c r="E9" i="7"/>
  <c r="O9" i="7"/>
  <c r="T9" i="7"/>
  <c r="C9" i="7"/>
  <c r="B9" i="7"/>
  <c r="A9" i="7"/>
  <c r="Y8" i="7"/>
  <c r="X8" i="7"/>
  <c r="S8" i="7"/>
  <c r="R8" i="7"/>
  <c r="Q8" i="7"/>
  <c r="P8" i="7"/>
  <c r="N8" i="7"/>
  <c r="K8" i="7"/>
  <c r="J8" i="7"/>
  <c r="I8" i="7"/>
  <c r="F8" i="7"/>
  <c r="E8" i="7"/>
  <c r="D8" i="7"/>
  <c r="C8" i="7"/>
  <c r="B8" i="7"/>
  <c r="A8" i="7"/>
  <c r="G8" i="2"/>
  <c r="D9" i="2"/>
  <c r="E9" i="2"/>
  <c r="F9" i="2"/>
  <c r="G9" i="2"/>
  <c r="I9" i="2"/>
  <c r="J9" i="2"/>
  <c r="K9" i="2"/>
  <c r="L9" i="2"/>
  <c r="N9" i="2"/>
  <c r="Q9" i="2"/>
  <c r="D10" i="2"/>
  <c r="E10" i="2"/>
  <c r="F10" i="2"/>
  <c r="G10" i="2"/>
  <c r="I10" i="2"/>
  <c r="J10" i="2"/>
  <c r="K10" i="2"/>
  <c r="L10" i="2"/>
  <c r="N10" i="2"/>
  <c r="Q10" i="2"/>
  <c r="D8" i="2"/>
  <c r="E8" i="2"/>
  <c r="F8" i="2"/>
  <c r="I8" i="2"/>
  <c r="J8" i="2"/>
  <c r="K8" i="2"/>
  <c r="L8" i="2"/>
  <c r="N8" i="2"/>
  <c r="A8" i="2"/>
  <c r="X9" i="2"/>
  <c r="Y9" i="2"/>
  <c r="X10" i="2"/>
  <c r="Y10" i="2"/>
  <c r="Y8" i="2"/>
  <c r="X8" i="2"/>
  <c r="P9" i="2"/>
  <c r="R9" i="2"/>
  <c r="S9" i="2"/>
  <c r="P10" i="2"/>
  <c r="R10" i="2"/>
  <c r="S10" i="2"/>
  <c r="S8" i="2"/>
  <c r="R8" i="2"/>
  <c r="Q8" i="2"/>
  <c r="P8" i="2"/>
  <c r="A9" i="2"/>
  <c r="B9" i="2"/>
  <c r="C9" i="2"/>
  <c r="A10" i="2"/>
  <c r="B10" i="2"/>
  <c r="C10" i="2"/>
  <c r="C8" i="2"/>
  <c r="B8" i="2"/>
  <c r="I10" i="5"/>
  <c r="I8" i="5"/>
  <c r="F10" i="5"/>
  <c r="F8" i="5"/>
  <c r="N8" i="5"/>
  <c r="K8" i="5"/>
  <c r="N10" i="5"/>
  <c r="K10" i="5"/>
  <c r="G10" i="5"/>
  <c r="Y10" i="5"/>
  <c r="X10" i="5"/>
  <c r="S10" i="5"/>
  <c r="R10" i="5"/>
  <c r="Q10" i="5"/>
  <c r="P10" i="5"/>
  <c r="J10" i="5"/>
  <c r="E10" i="5"/>
  <c r="D10" i="5"/>
  <c r="C10" i="5"/>
  <c r="B10" i="5"/>
  <c r="A10" i="5"/>
  <c r="Y9" i="5"/>
  <c r="X9" i="5"/>
  <c r="S9" i="5"/>
  <c r="R9" i="5"/>
  <c r="Q9" i="5"/>
  <c r="P9" i="5"/>
  <c r="N9" i="5"/>
  <c r="L9" i="5"/>
  <c r="K9" i="5"/>
  <c r="J9" i="5"/>
  <c r="I9" i="5"/>
  <c r="G9" i="5"/>
  <c r="F9" i="5"/>
  <c r="E9" i="5"/>
  <c r="D9" i="5"/>
  <c r="C9" i="5"/>
  <c r="B9" i="5"/>
  <c r="A9" i="5"/>
  <c r="Y8" i="5"/>
  <c r="X8" i="5"/>
  <c r="S8" i="5"/>
  <c r="R8" i="5"/>
  <c r="Q8" i="5"/>
  <c r="P8" i="5"/>
  <c r="J8" i="5"/>
  <c r="E8" i="5"/>
  <c r="D8" i="5"/>
  <c r="O8" i="5"/>
  <c r="T8" i="5"/>
  <c r="C8" i="5"/>
  <c r="B8" i="5"/>
  <c r="A8" i="5"/>
  <c r="O9" i="5"/>
  <c r="T9" i="5"/>
  <c r="O9" i="2"/>
  <c r="T9" i="2"/>
  <c r="O10" i="7"/>
  <c r="T10" i="7"/>
  <c r="U10" i="7"/>
  <c r="W10" i="7"/>
  <c r="O10" i="5"/>
  <c r="T10" i="5"/>
  <c r="V10" i="5"/>
  <c r="O8" i="2"/>
  <c r="T8" i="2"/>
  <c r="V8" i="2"/>
  <c r="O10" i="2"/>
  <c r="T10" i="2"/>
  <c r="O8" i="7"/>
  <c r="T8" i="7"/>
  <c r="U8" i="7"/>
  <c r="W8" i="7"/>
  <c r="O8" i="9"/>
  <c r="T8" i="9"/>
  <c r="O9" i="9"/>
  <c r="T9" i="9"/>
  <c r="U9" i="9"/>
  <c r="W9" i="9"/>
  <c r="O10" i="9"/>
  <c r="T10" i="9"/>
  <c r="U9" i="7"/>
  <c r="W9" i="7"/>
  <c r="V9" i="7"/>
  <c r="V9" i="9"/>
  <c r="V10" i="2"/>
  <c r="U10" i="2"/>
  <c r="W10" i="2"/>
  <c r="V10" i="9"/>
  <c r="U10" i="9"/>
  <c r="W10" i="9"/>
  <c r="V10" i="7"/>
  <c r="U8" i="9"/>
  <c r="W8" i="9"/>
  <c r="V8" i="9"/>
  <c r="U8" i="2"/>
  <c r="W8" i="2"/>
  <c r="V8" i="7"/>
  <c r="U9" i="5"/>
  <c r="W9" i="5"/>
  <c r="V9" i="5"/>
  <c r="V8" i="5"/>
  <c r="U8" i="5"/>
  <c r="W8" i="5"/>
  <c r="U9" i="2"/>
  <c r="W9" i="2"/>
  <c r="V9" i="2"/>
  <c r="U10" i="5"/>
  <c r="W10" i="5"/>
  <c r="V10" i="12"/>
  <c r="U10" i="12"/>
  <c r="W10" i="12"/>
  <c r="U8" i="12"/>
  <c r="W8" i="12"/>
  <c r="V8" i="12"/>
  <c r="U9" i="12"/>
  <c r="W9" i="12"/>
  <c r="V9" i="12"/>
  <c r="AB10" i="14"/>
  <c r="AB9" i="14"/>
  <c r="AB8" i="14"/>
  <c r="AB12" i="30" l="1"/>
  <c r="AA12" i="30"/>
  <c r="AC12" i="30" s="1"/>
  <c r="AA9" i="28"/>
  <c r="AC9" i="28" s="1"/>
  <c r="AB9" i="28"/>
  <c r="AB12" i="28"/>
  <c r="AA12" i="28"/>
  <c r="AC12" i="28" s="1"/>
  <c r="Q12" i="26"/>
  <c r="R12" i="26" s="1"/>
  <c r="S9" i="26"/>
  <c r="Z9" i="26"/>
  <c r="AB8" i="26"/>
  <c r="AA8" i="26"/>
  <c r="AC8" i="26" s="1"/>
  <c r="S12" i="26"/>
  <c r="Z12" i="26"/>
  <c r="AB12" i="24"/>
  <c r="AA12" i="24"/>
  <c r="AC12" i="24" s="1"/>
  <c r="Q8" i="24"/>
  <c r="R8" i="24" s="1"/>
  <c r="Q10" i="24"/>
  <c r="R10" i="24" s="1"/>
  <c r="S10" i="24" s="1"/>
  <c r="Z10" i="24"/>
  <c r="AB10" i="24" s="1"/>
  <c r="S8" i="24"/>
  <c r="Z8" i="24"/>
  <c r="AB9" i="24"/>
  <c r="AA9" i="24"/>
  <c r="AC9" i="24" s="1"/>
  <c r="AB11" i="21"/>
  <c r="AA11" i="21"/>
  <c r="AC11" i="21" s="1"/>
  <c r="S8" i="21"/>
  <c r="Z8" i="21"/>
  <c r="AB10" i="21"/>
  <c r="AA10" i="21"/>
  <c r="AC10" i="21" s="1"/>
  <c r="AB9" i="21"/>
  <c r="AA9" i="21"/>
  <c r="AC9" i="21" s="1"/>
  <c r="M10" i="20"/>
  <c r="P10" i="20"/>
  <c r="L10" i="20"/>
  <c r="S8" i="20"/>
  <c r="Z8" i="20"/>
  <c r="S9" i="20"/>
  <c r="Z9" i="20"/>
  <c r="S9" i="16"/>
  <c r="Z9" i="16"/>
  <c r="Z8" i="16"/>
  <c r="S8" i="16"/>
  <c r="Z10" i="16"/>
  <c r="S10" i="16"/>
  <c r="AB12" i="26" l="1"/>
  <c r="AA12" i="26"/>
  <c r="AC12" i="26" s="1"/>
  <c r="AB9" i="26"/>
  <c r="AA9" i="26"/>
  <c r="AC9" i="26" s="1"/>
  <c r="AA10" i="24"/>
  <c r="AC10" i="24" s="1"/>
  <c r="AB8" i="24"/>
  <c r="AA8" i="24"/>
  <c r="AC8" i="24" s="1"/>
  <c r="AB8" i="21"/>
  <c r="AA8" i="21"/>
  <c r="AC8" i="21" s="1"/>
  <c r="AB9" i="20"/>
  <c r="AA9" i="20"/>
  <c r="AC9" i="20" s="1"/>
  <c r="Q10" i="20"/>
  <c r="R10" i="20" s="1"/>
  <c r="AB8" i="20"/>
  <c r="AA8" i="20"/>
  <c r="AC8" i="20" s="1"/>
  <c r="AB9" i="16"/>
  <c r="AA9" i="16"/>
  <c r="AC9" i="16" s="1"/>
  <c r="AB8" i="16"/>
  <c r="AA8" i="16"/>
  <c r="AC8" i="16" s="1"/>
  <c r="AA10" i="16"/>
  <c r="AC10" i="16" s="1"/>
  <c r="AB10" i="16"/>
  <c r="S10" i="20" l="1"/>
  <c r="Z10" i="20"/>
  <c r="AB10" i="20" l="1"/>
  <c r="AA10" i="20"/>
  <c r="AC10" i="2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Y7" authorId="0" shapeId="0" xr:uid="{E03F3C88-FB2E-9F46-8BCD-A2461634284A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Y7" authorId="0" shapeId="0" xr:uid="{E9C3BDBE-2854-1F41-B60D-DDCF37CCB2C7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Y7" authorId="0" shapeId="0" xr:uid="{3F78A9DF-F3DC-D84F-BD0E-76044D673E03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Y7" authorId="0" shapeId="0" xr:uid="{4F9CED20-324F-A045-A02C-C8EC60518B49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Y7" authorId="0" shapeId="0" xr:uid="{43E4A42D-6DC1-114B-871E-A3318682203E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Y7" authorId="0" shapeId="0" xr:uid="{6C099114-5316-9B44-9CF4-C0AA0B088898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Y7" authorId="0" shapeId="0" xr:uid="{ECE2EA52-9743-514B-905A-2385435B2086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Y7" authorId="0" shapeId="0" xr:uid="{13584C2A-FB0D-574F-913F-B8228A4629A6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sharedStrings.xml><?xml version="1.0" encoding="utf-8"?>
<sst xmlns="http://schemas.openxmlformats.org/spreadsheetml/2006/main" count="1939" uniqueCount="266">
  <si>
    <t>POT discount off bill (%)</t>
    <phoneticPr fontId="3" type="noConversion"/>
  </si>
  <si>
    <t>State</t>
    <phoneticPr fontId="0" type="noConversion"/>
  </si>
  <si>
    <t>Pricing zone</t>
    <phoneticPr fontId="0" type="noConversion"/>
  </si>
  <si>
    <t>Effective from</t>
    <phoneticPr fontId="0" type="noConversion"/>
  </si>
  <si>
    <t>Retailer</t>
  </si>
  <si>
    <t>Name</t>
    <phoneticPr fontId="0" type="noConversion"/>
  </si>
  <si>
    <t>Supply (c/day)</t>
  </si>
  <si>
    <t>block type</t>
    <phoneticPr fontId="0" type="noConversion"/>
  </si>
  <si>
    <t>1st step (MJ)</t>
    <phoneticPr fontId="0" type="noConversion"/>
  </si>
  <si>
    <t>2nd step (MJ)</t>
    <phoneticPr fontId="0" type="noConversion"/>
  </si>
  <si>
    <t>3rd step (MJ)</t>
    <phoneticPr fontId="0" type="noConversion"/>
  </si>
  <si>
    <t>4th step (MJ)</t>
    <phoneticPr fontId="0" type="noConversion"/>
  </si>
  <si>
    <t>5th step (MJ)</t>
    <phoneticPr fontId="0" type="noConversion"/>
  </si>
  <si>
    <t>1st peak rate (c/MJ)</t>
    <phoneticPr fontId="0" type="noConversion"/>
  </si>
  <si>
    <t>2nd peak rate (c/MJ)</t>
    <phoneticPr fontId="0" type="noConversion"/>
  </si>
  <si>
    <t>3rd peak rate (c/MJ)</t>
    <phoneticPr fontId="0" type="noConversion"/>
  </si>
  <si>
    <t>4th peak rate (c/MJ)</t>
    <phoneticPr fontId="0" type="noConversion"/>
  </si>
  <si>
    <t>5th peak rate (c/MJ)</t>
    <phoneticPr fontId="0" type="noConversion"/>
  </si>
  <si>
    <t>6th peak rate (c/MJ)</t>
    <phoneticPr fontId="0" type="noConversion"/>
  </si>
  <si>
    <t>1st off-peak rate (c/MJ)</t>
    <phoneticPr fontId="0" type="noConversion"/>
  </si>
  <si>
    <t>2nd off-peak rate (c/MJ)</t>
    <phoneticPr fontId="0" type="noConversion"/>
  </si>
  <si>
    <t>3rd off-peak rate (c/MJ)</t>
    <phoneticPr fontId="0" type="noConversion"/>
  </si>
  <si>
    <t>4th off-peak rate (c/MJ)</t>
    <phoneticPr fontId="0" type="noConversion"/>
  </si>
  <si>
    <t>DISCLAIMER:</t>
  </si>
  <si>
    <t xml:space="preserve">The energy offers, tariffs and bill calculations presented in this workbook should be used as a general guide only and should not be </t>
  </si>
  <si>
    <t>POT discount off bill (%)</t>
    <phoneticPr fontId="0" type="noConversion"/>
  </si>
  <si>
    <t>POT discount off usage (%)</t>
    <phoneticPr fontId="0" type="noConversion"/>
  </si>
  <si>
    <t>DD discount off bill (%)</t>
    <phoneticPr fontId="0" type="noConversion"/>
  </si>
  <si>
    <t>DD discount off usage (%)</t>
    <phoneticPr fontId="0" type="noConversion"/>
  </si>
  <si>
    <t>E-bill discount off bill (%)</t>
    <phoneticPr fontId="0" type="noConversion"/>
  </si>
  <si>
    <t>E-bill discount off usage (%)</t>
    <phoneticPr fontId="0" type="noConversion"/>
  </si>
  <si>
    <t>Small Business Gas Offers</t>
    <phoneticPr fontId="3" type="noConversion"/>
  </si>
  <si>
    <t>Annual bill incl guaranteed discounts (incl GST)</t>
    <phoneticPr fontId="3" type="noConversion"/>
  </si>
  <si>
    <t>Annual bill incl conditional discounts (incl GST)</t>
    <phoneticPr fontId="3" type="noConversion"/>
  </si>
  <si>
    <t>Dual Fuel discount off bill (%)</t>
    <phoneticPr fontId="0" type="noConversion"/>
  </si>
  <si>
    <t>Dual Fuel discount off usage (%)</t>
    <phoneticPr fontId="0" type="noConversion"/>
  </si>
  <si>
    <t>Contract length (months)</t>
    <phoneticPr fontId="0" type="noConversion"/>
  </si>
  <si>
    <t>Other Direct Debit Incentive (y/n)</t>
    <phoneticPr fontId="0" type="noConversion"/>
  </si>
  <si>
    <t>Other incentives</t>
    <phoneticPr fontId="0" type="noConversion"/>
  </si>
  <si>
    <t>Incentive type</t>
    <phoneticPr fontId="0" type="noConversion"/>
  </si>
  <si>
    <t>Approx. incentive value ($)</t>
    <phoneticPr fontId="0" type="noConversion"/>
  </si>
  <si>
    <t>Dual fuel condition? (Y/N)</t>
    <phoneticPr fontId="0" type="noConversion"/>
  </si>
  <si>
    <t>Comments</t>
    <phoneticPr fontId="0" type="noConversion"/>
  </si>
  <si>
    <t>ACT</t>
    <phoneticPr fontId="0" type="noConversion"/>
  </si>
  <si>
    <t>ActewAGL ACT</t>
    <phoneticPr fontId="0" type="noConversion"/>
  </si>
  <si>
    <t>Origin Energy</t>
    <phoneticPr fontId="0" type="noConversion"/>
  </si>
  <si>
    <t>bi-monthly</t>
    <phoneticPr fontId="0" type="noConversion"/>
  </si>
  <si>
    <t>n</t>
    <phoneticPr fontId="0" type="noConversion"/>
  </si>
  <si>
    <t>N</t>
    <phoneticPr fontId="0" type="noConversion"/>
  </si>
  <si>
    <t>EnergyAustralia</t>
  </si>
  <si>
    <t>ActewAGL</t>
    <phoneticPr fontId="0" type="noConversion"/>
  </si>
  <si>
    <t>Business Saver</t>
  </si>
  <si>
    <t>Everyday Saver</t>
  </si>
  <si>
    <t>y</t>
  </si>
  <si>
    <t>Business plan</t>
  </si>
  <si>
    <t>n</t>
  </si>
  <si>
    <t>Number of peak bills</t>
    <phoneticPr fontId="3" type="noConversion"/>
  </si>
  <si>
    <t>Number of off-peak bills</t>
    <phoneticPr fontId="3" type="noConversion"/>
  </si>
  <si>
    <t>Proportion peak time (%)</t>
    <phoneticPr fontId="3" type="noConversion"/>
  </si>
  <si>
    <t>Proportion off-peak time (%)</t>
    <phoneticPr fontId="3" type="noConversion"/>
  </si>
  <si>
    <t>Gas offers</t>
    <phoneticPr fontId="3" type="noConversion"/>
  </si>
  <si>
    <t xml:space="preserve">relied upon. The workbook is not an appropriate substitute for obtaining an offer from an energy retailer.  The information presented </t>
  </si>
  <si>
    <t>The main purpose of this workbook is to provide consumer advocates with a tool to track and analyse</t>
  </si>
  <si>
    <t xml:space="preserve">in the workbook is not provided as financial advice. While we have taken great care to ensure accuracy of the information provided in this </t>
  </si>
  <si>
    <t xml:space="preserve">changes to SME energy offers in the ACT.  </t>
    <phoneticPr fontId="3" type="noConversion"/>
  </si>
  <si>
    <t xml:space="preserve">workbook, it is suitable for use only as a research and advocacy tool. We do not accept any legal responsibility for errors or inaccuracies. </t>
  </si>
  <si>
    <t xml:space="preserve">Alviss Consulting Pty Ltd does not accept liability for any action taken based on the information provided in this workbook or for any loss, </t>
    <phoneticPr fontId="1" type="noConversion"/>
  </si>
  <si>
    <t>Pricing zone</t>
    <phoneticPr fontId="3" type="noConversion"/>
  </si>
  <si>
    <t>Retailer</t>
    <phoneticPr fontId="3" type="noConversion"/>
  </si>
  <si>
    <t>Offer</t>
    <phoneticPr fontId="3" type="noConversion"/>
  </si>
  <si>
    <t>Supply charge (per annum)</t>
    <phoneticPr fontId="3" type="noConversion"/>
  </si>
  <si>
    <t>Winter bill 1st block peak</t>
  </si>
  <si>
    <t>Winter bill 2nd block peak</t>
  </si>
  <si>
    <t>Winter bill 3rd block peak</t>
  </si>
  <si>
    <t>Summer bill 4th block Off-peak</t>
  </si>
  <si>
    <t>Winter bill Peak balance</t>
  </si>
  <si>
    <t>Summer bill 1st block Off-peak</t>
    <phoneticPr fontId="3" type="noConversion"/>
  </si>
  <si>
    <t xml:space="preserve">Summer bill 2nd block Off-peak </t>
  </si>
  <si>
    <t>Summer bill 3rd block Off-peak</t>
  </si>
  <si>
    <t xml:space="preserve">Summer bill Off-peak balance </t>
  </si>
  <si>
    <t>Annual bill (excl GST)</t>
    <phoneticPr fontId="3" type="noConversion"/>
  </si>
  <si>
    <t>Guaranteed discount off bill (%)</t>
    <phoneticPr fontId="3" type="noConversion"/>
  </si>
  <si>
    <t>Guaranteed discount off usage (%)</t>
    <phoneticPr fontId="3" type="noConversion"/>
  </si>
  <si>
    <t xml:space="preserve">economic or otherwise, suffered as a result of reliance on the information presented in this workbook.  </t>
    <phoneticPr fontId="1" type="noConversion"/>
  </si>
  <si>
    <t>This workbook contains:</t>
  </si>
  <si>
    <t>If you would like to obtain information about energy offers available to you as a customer, go to AER’s "Energy Made Easy" website</t>
    <phoneticPr fontId="3" type="noConversion"/>
  </si>
  <si>
    <t>www.energymadeeasy.gov.au or contact the energy retailers directly.</t>
    <phoneticPr fontId="3" type="noConversion"/>
  </si>
  <si>
    <t>POT discount off usage (%)</t>
    <phoneticPr fontId="3" type="noConversion"/>
  </si>
  <si>
    <t>Annual bill incl guaranteed discounts</t>
    <phoneticPr fontId="3" type="noConversion"/>
  </si>
  <si>
    <t>Annual bill incl conditional discounts</t>
    <phoneticPr fontId="3" type="noConversion"/>
  </si>
  <si>
    <t>Contract length (months)</t>
    <phoneticPr fontId="3" type="noConversion"/>
  </si>
  <si>
    <t>Exit fee (yes/no)</t>
    <phoneticPr fontId="3" type="noConversion"/>
  </si>
  <si>
    <t>ACT</t>
    <phoneticPr fontId="3" type="noConversion"/>
  </si>
  <si>
    <t>ActewAGL ACT</t>
    <phoneticPr fontId="0" type="noConversion"/>
  </si>
  <si>
    <t>ID</t>
  </si>
  <si>
    <t>Timestamp</t>
    <phoneticPr fontId="0" type="noConversion"/>
  </si>
  <si>
    <t>5th off-peak rate (c/MJ)</t>
    <phoneticPr fontId="0" type="noConversion"/>
  </si>
  <si>
    <t>6th off-peak rate (c/MJ)</t>
    <phoneticPr fontId="0" type="noConversion"/>
  </si>
  <si>
    <t>1st shoulder rate (c/MJ)</t>
    <phoneticPr fontId="0" type="noConversion"/>
  </si>
  <si>
    <t>2nd shoulder rate (c/MJ)</t>
    <phoneticPr fontId="0" type="noConversion"/>
  </si>
  <si>
    <t>3rd shoulder rate (c/MJ)</t>
    <phoneticPr fontId="0" type="noConversion"/>
  </si>
  <si>
    <t>4th shoulder rate (c/MJ)</t>
    <phoneticPr fontId="0" type="noConversion"/>
  </si>
  <si>
    <t>5th shoulder rate (c/MJ)</t>
    <phoneticPr fontId="0" type="noConversion"/>
  </si>
  <si>
    <t>6th shoulder rate (c/MJ)</t>
    <phoneticPr fontId="0" type="noConversion"/>
  </si>
  <si>
    <t>Seasonal? (y/n)</t>
    <phoneticPr fontId="0" type="noConversion"/>
  </si>
  <si>
    <t>Summer or winter peak (s/w)</t>
    <phoneticPr fontId="0" type="noConversion"/>
  </si>
  <si>
    <t>Guaranteed discount off bill (%)</t>
    <phoneticPr fontId="0" type="noConversion"/>
  </si>
  <si>
    <t>Guaranteed discount off usage (%)</t>
    <phoneticPr fontId="0" type="noConversion"/>
  </si>
  <si>
    <r>
      <t>Workbook prepared by Alviss Consulting for</t>
    </r>
    <r>
      <rPr>
        <b/>
        <sz val="11"/>
        <color indexed="48"/>
        <rFont val="Arial"/>
        <family val="2"/>
      </rPr>
      <t xml:space="preserve"> Energy Consumers Australia (ECA)</t>
    </r>
    <phoneticPr fontId="3" type="noConversion"/>
  </si>
  <si>
    <t>SME Tariff-Tracker</t>
    <phoneticPr fontId="3" type="noConversion"/>
  </si>
  <si>
    <t>Tab colours:</t>
  </si>
  <si>
    <t>April</t>
  </si>
  <si>
    <t>Source: www.actewagl.com.au</t>
  </si>
  <si>
    <t>ETF (Y/N)</t>
    <phoneticPr fontId="0" type="noConversion"/>
  </si>
  <si>
    <t>ACT Workbook 2 - Gas offers</t>
    <phoneticPr fontId="3" type="noConversion"/>
  </si>
  <si>
    <t>All red cells contain variables for the user to insert</t>
    <phoneticPr fontId="3" type="noConversion"/>
  </si>
  <si>
    <t>*All supply charges published as bi-monthly charges have been divided by 60 days.</t>
    <phoneticPr fontId="3" type="noConversion"/>
  </si>
  <si>
    <t xml:space="preserve">*Analysis of bills (consumption level/pattern variable) </t>
    <phoneticPr fontId="3" type="noConversion"/>
  </si>
  <si>
    <t>ACT Retailers:</t>
    <phoneticPr fontId="3" type="noConversion"/>
  </si>
  <si>
    <t>Purpose of SME Tariff-Tracking project:project</t>
    <phoneticPr fontId="3" type="noConversion"/>
  </si>
  <si>
    <t>Limited benefit period? (months)</t>
    <phoneticPr fontId="0" type="noConversion"/>
  </si>
  <si>
    <t>October</t>
  </si>
  <si>
    <t>ACT</t>
    <phoneticPr fontId="0" type="noConversion"/>
  </si>
  <si>
    <t>ActewAGL ACT</t>
    <phoneticPr fontId="0" type="noConversion"/>
  </si>
  <si>
    <t>ActewAGL</t>
    <phoneticPr fontId="0" type="noConversion"/>
  </si>
  <si>
    <t>bi-monthly</t>
    <phoneticPr fontId="0" type="noConversion"/>
  </si>
  <si>
    <t>n</t>
    <phoneticPr fontId="0" type="noConversion"/>
  </si>
  <si>
    <t>N</t>
    <phoneticPr fontId="0" type="noConversion"/>
  </si>
  <si>
    <t>Origin Energy</t>
    <phoneticPr fontId="0" type="noConversion"/>
  </si>
  <si>
    <t>https://www.energymadeeasy.gov.au/offer/619137?utm_source=ActewAGL&amp;utm_campaign=bpi-retailer&amp;utm_content=ACT619137SS</t>
  </si>
  <si>
    <t>Business Plan</t>
  </si>
  <si>
    <t>https://www.energymadeeasy.gov.au/offer/588574?utm_source=EnergyAustralia&amp;utm_campaign=bpi-retailer&amp;utm_content=ENE588574MS</t>
  </si>
  <si>
    <t>Business  Saver</t>
  </si>
  <si>
    <t>https://www.energymadeeasy.gov.au/offer/685914?postcode=2601&amp;fuelType=G&amp;customerType=smallBusiness&amp;distributor-G=3&amp;provider-G=9639&amp;gasBillStart=01/07/2018&amp;gasBillEnd=01/10/2018&amp;gasTotalUsage=10000</t>
  </si>
  <si>
    <t>https://www.energymadeeasy.gov.au/offer/769791?utm_source=EnergyAustralia&amp;utm_campaign=bpi-retailer&amp;utm_medium=retailer&amp;postcode=2603</t>
  </si>
  <si>
    <t xml:space="preserve">April </t>
  </si>
  <si>
    <t>EvoEnergy</t>
  </si>
  <si>
    <t xml:space="preserve">*Gas market offers as of April 2016, April 2017, October 2017, April 2018, </t>
  </si>
  <si>
    <t>Timestamp</t>
  </si>
  <si>
    <t>State</t>
  </si>
  <si>
    <t>Pricing zone</t>
  </si>
  <si>
    <t>Effective from</t>
  </si>
  <si>
    <t>Name</t>
  </si>
  <si>
    <t>block type</t>
  </si>
  <si>
    <t>1st step (MJ)</t>
  </si>
  <si>
    <t>2nd step (MJ)</t>
  </si>
  <si>
    <t>3rd step (MJ)</t>
  </si>
  <si>
    <t>4th step (MJ)</t>
  </si>
  <si>
    <t>5th step (MJ)</t>
  </si>
  <si>
    <t>1st peak rate (c/MJ)</t>
  </si>
  <si>
    <t>2nd peak rate (c/MJ)</t>
  </si>
  <si>
    <t>3rd peak rate (c/MJ)</t>
  </si>
  <si>
    <t>4th peak rate (c/MJ)</t>
  </si>
  <si>
    <t>5th peak rate (c/MJ)</t>
  </si>
  <si>
    <t>6th peak rate (c/MJ)</t>
  </si>
  <si>
    <t>1st off-peak rate (c/MJ)</t>
  </si>
  <si>
    <t>2nd off-peak rate (c/MJ)</t>
  </si>
  <si>
    <t>3rd off-peak rate (c/MJ)</t>
  </si>
  <si>
    <t>4th off-peak rate (c/MJ)</t>
  </si>
  <si>
    <t>5th off-peak rate (c/MJ)</t>
  </si>
  <si>
    <t>6th off-peak rate (c/MJ)</t>
  </si>
  <si>
    <t>1st shoulder rate (c/MJ)</t>
  </si>
  <si>
    <t>2nd shoulder rate (c/MJ)</t>
  </si>
  <si>
    <t>3rd shoulder rate (c/MJ)</t>
  </si>
  <si>
    <t>4th shoulder rate (c/MJ)</t>
  </si>
  <si>
    <t>5th shoulder rate (c/MJ)</t>
  </si>
  <si>
    <t>6th shoulder rate (c/MJ)</t>
  </si>
  <si>
    <t>Seasonal? (y/n)</t>
  </si>
  <si>
    <t>Summer or winter peak (s/w)</t>
  </si>
  <si>
    <t>Number of peak bills</t>
  </si>
  <si>
    <t>Number of off-peak bills</t>
  </si>
  <si>
    <t>Guaranteed discount off bill (%)</t>
  </si>
  <si>
    <t>Guaranteed discount off usage (%)</t>
  </si>
  <si>
    <t>POT discount off bill (%)</t>
  </si>
  <si>
    <t>POT discount off usage (%)</t>
  </si>
  <si>
    <t>DD discount off bill (%)</t>
  </si>
  <si>
    <t>DD discount off usage (%)</t>
  </si>
  <si>
    <t>E-bill discount off bill (%)</t>
  </si>
  <si>
    <t>E-bill discount off usage (%)</t>
  </si>
  <si>
    <t>Dual Fuel discount off bill (%)</t>
  </si>
  <si>
    <t>Dual Fuel discount off usage (%)</t>
  </si>
  <si>
    <t>Contract length (months)</t>
  </si>
  <si>
    <t>ETF (Y/N)</t>
  </si>
  <si>
    <t>Limited benefit period? (months)</t>
  </si>
  <si>
    <t>Other Direct Debit Incentive (y/n)</t>
  </si>
  <si>
    <t>Other incentives</t>
  </si>
  <si>
    <t>Incentive type</t>
  </si>
  <si>
    <t>Approx. incentive value ($)</t>
  </si>
  <si>
    <t>Dual fuel condition? (Y/N)</t>
  </si>
  <si>
    <t>Comments</t>
  </si>
  <si>
    <t>ACT</t>
  </si>
  <si>
    <t>ActewAGL</t>
  </si>
  <si>
    <t>bi-monthly</t>
  </si>
  <si>
    <t>N</t>
  </si>
  <si>
    <t>https://www.energymadeeasy.gov.au/offer/1009215?utm_source=EnergyAustralia&amp;utm_campaign=bpi-retailer&amp;utm_medium=retailer&amp;postcode=2603</t>
  </si>
  <si>
    <t>Origin Energy</t>
  </si>
  <si>
    <t>Business  Flexi</t>
  </si>
  <si>
    <t>https://www.energymadeeasy.gov.au/offer/991266?postcode=2603&amp;fuelType=G&amp;customerType=smallBusiness&amp;distributor-G=3&amp;provider-G=notSure&amp;gasBillStart=01/09/2019&amp;gasBillEnd=01/10/2019&amp;gasTotalUsage=4000</t>
  </si>
  <si>
    <t>Toatal Plan</t>
  </si>
  <si>
    <t>https://www.energymadeeasy.gov.au/offer/927638?utm_source=ActewAGL&amp;utm_campaign=bpi-retailer&amp;utm_medium=retailer</t>
  </si>
  <si>
    <t>Standard Business Plan</t>
  </si>
  <si>
    <t>Off-peak supply (c/day)</t>
  </si>
  <si>
    <t xml:space="preserve">Seasonal block types (Y) </t>
  </si>
  <si>
    <t>off-peak block type</t>
  </si>
  <si>
    <t>off-peak 1st step (MJ)</t>
  </si>
  <si>
    <t>off-peak 2nd step (MJ)</t>
  </si>
  <si>
    <t>off-peak 3rd step (MJ)</t>
  </si>
  <si>
    <t>off-peak 4th step (MJ)</t>
  </si>
  <si>
    <t>off-peak 5th step (MJ)</t>
  </si>
  <si>
    <t>Time structure code</t>
  </si>
  <si>
    <t>Online sign up discount off bill (%)</t>
  </si>
  <si>
    <t>Online sign up discount off usage (%)</t>
  </si>
  <si>
    <t>Mandatory shortened billing cycle (months)</t>
  </si>
  <si>
    <t>Peak proportion</t>
  </si>
  <si>
    <t>Off peak proportion</t>
  </si>
  <si>
    <t>Winter bill 4th block peak</t>
  </si>
  <si>
    <t>Annual consumption only</t>
    <phoneticPr fontId="17" type="noConversion"/>
  </si>
  <si>
    <t>Annual bill excl discounts (incl GST)</t>
    <phoneticPr fontId="17" type="noConversion"/>
  </si>
  <si>
    <t>Type of discount</t>
  </si>
  <si>
    <t>Discount is inclusive or exclusive of GST</t>
  </si>
  <si>
    <t>Price fix (months)</t>
  </si>
  <si>
    <t>Price fix (date)</t>
  </si>
  <si>
    <t>Source</t>
    <phoneticPr fontId="4" type="noConversion"/>
  </si>
  <si>
    <t>Update status</t>
    <phoneticPr fontId="4" type="noConversion"/>
  </si>
  <si>
    <t>Source</t>
  </si>
  <si>
    <t>Exclusive</t>
  </si>
  <si>
    <t>Winter bill 4th block Off-peak</t>
  </si>
  <si>
    <t xml:space="preserve">*The spreadsheets are interactive where the user can adjust annual consumption (MJ) </t>
  </si>
  <si>
    <t>Insert annual consumption (MJ):</t>
  </si>
  <si>
    <t>https://www.energymadeeasy.gov.au/plan?id=ENE32432MBG&amp;utm_source=EnergyAustralia&amp;utm_campaign=bpi-retailer&amp;utm_medium=retailer&amp;postcode=2603</t>
  </si>
  <si>
    <t>https://www.energymadeeasy.gov.au/plan?utm_source=Origin%20Energy&amp;utm_campaign=bpi-retailer&amp;utm_medium=retailer&amp;id=ORI18963MBG1&amp;postcode=2600</t>
  </si>
  <si>
    <t>https://www.energymadeeasy.gov.au/plan?id=ACT64471SBG&amp;utm_source=ActewAGL&amp;utm_campaign=bpi-retailer&amp;utm_medium=retailer</t>
  </si>
  <si>
    <t>https://www.energymadeeasy.gov.au/plan?id=ORI18963MBG3&amp;utm_source=Origin%20Energy&amp;utm_campaign=bpi-retailer&amp;utm_medium=retailer&amp;postcode=2600</t>
  </si>
  <si>
    <t>Red Energy</t>
  </si>
  <si>
    <t>Red Business Saver</t>
  </si>
  <si>
    <t>https://www.energymadeeasy.gov.au/plan?id=RED21306MBG&amp;postcode=2603</t>
  </si>
  <si>
    <t>https://www.energymadeeasy.gov.au/plan?id=ORI18965MBG4&amp;utm_source=Origin%20Energy&amp;utm_campaign=bpi-retailer&amp;utm_medium=retailer&amp;postcode=2600</t>
  </si>
  <si>
    <t>https://www.energymadeeasy.gov.au/plan?id=ACT68157MBG3&amp;utm_source=ActewAGL&amp;utm_campaign=bpi-retailer&amp;utm_medium=retailer&amp;postcode=2600</t>
  </si>
  <si>
    <t>Business Gas</t>
  </si>
  <si>
    <t>https://www.energymadeeasy.gov.au/plan?id=ENE32432MBG4&amp;postcode=2603</t>
  </si>
  <si>
    <t>https://www.energymadeeasy.gov.au/plan?id=ACT304047MBG1&amp;postcode=2603</t>
  </si>
  <si>
    <t>https://www.energymadeeasy.gov.au/plan?id=RED21306MBG11&amp;postcode=2603</t>
  </si>
  <si>
    <t>Covau</t>
  </si>
  <si>
    <t>Freedom</t>
  </si>
  <si>
    <t>https://www.energymadeeasy.gov.au/plan?id=COV280127MBG1&amp;postcode=2603</t>
  </si>
  <si>
    <t>Business  Go</t>
  </si>
  <si>
    <t>https://www.energymadeeasy.gov.au/plan?id=ORI151087MBG5&amp;postcode=2603</t>
  </si>
  <si>
    <t>https://www.energymadeeasy.gov.au/plan?id=ACT304047MBG2&amp;postcode=2603</t>
  </si>
  <si>
    <t>Total Plan</t>
  </si>
  <si>
    <t>https://www.energymadeeasy.gov.au/plan?id=ENE32432MBG5&amp;postcode=2603</t>
  </si>
  <si>
    <t>https://www.energymadeeasy.gov.au/plan?id=ORI151087MBG6&amp;postcode=2603</t>
  </si>
  <si>
    <t>https://www.energymadeeasy.gov.au/plan?id=COV346185MBG1&amp;postcode=2603</t>
  </si>
  <si>
    <t>https://www.energymadeeasy.gov.au/plan?id=RED21306MBG12&amp;postcode=2603</t>
  </si>
  <si>
    <t>https://www.energymadeeasy.gov.au/plan?id=RED21306MBG15&amp;postcode=2603</t>
  </si>
  <si>
    <t>https://www.energymadeeasy.gov.au/plan?id=ACT304047MBG3&amp;postcode=2603</t>
  </si>
  <si>
    <t>Business  Go Variable</t>
  </si>
  <si>
    <t>https://www.energymadeeasy.gov.au/plan?id=ORI430612MBG1&amp;postcode=2603</t>
  </si>
  <si>
    <t>Business Balance Plan</t>
  </si>
  <si>
    <t>https://www.energymadeeasy.gov.au/plan?id=COV480638MBG1&amp;postcode=2603</t>
  </si>
  <si>
    <t>https://www.energymadeeasy.gov.au/plan?id=ENE211806MBG11&amp;postcode=2603</t>
  </si>
  <si>
    <t>October 2018, April 2019, October 2019, April 2020, October 2020, April 2021, October 2021, April 2022, October 2022 and April 2023</t>
  </si>
  <si>
    <t>https://www.energymadeeasy.gov.au/plan?id=ENE211806MBG&amp;utm_source=EnergyAustralia&amp;utm_campaign=bpi-retailer&amp;utm_medium=retailer&amp;postcode=2603</t>
  </si>
  <si>
    <t>https://www.energymadeeasy.gov.au/plan?id=ORI430612MBG4&amp;postcode=2603</t>
  </si>
  <si>
    <t>$50 sign-up credit</t>
  </si>
  <si>
    <t>Account credit</t>
  </si>
  <si>
    <t>https://www.energymadeeasy.gov.au/plan?id=COV522946MBG2&amp;postcode=2603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</si>
</sst>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_-;\-* #,##0.00_-;_-* &quot;-&quot;??_-;_-@_-"/>
    <numFmt numFmtId="165" formatCode="_-* #,##0_-;\-* #,##0_-;_-* &quot;-&quot;??_-;_-@_-"/>
  </numFmts>
  <fonts count="20" x14ac:knownFonts="1">
    <font>
      <sz val="11"/>
      <color theme="1"/>
      <name val="Calibri"/>
      <family val="2"/>
      <scheme val="minor"/>
    </font>
    <font>
      <sz val="10"/>
      <name val="Verdana"/>
      <family val="2"/>
    </font>
    <font>
      <sz val="11"/>
      <color theme="1"/>
      <name val="Calibri"/>
      <family val="2"/>
      <scheme val="minor"/>
    </font>
    <font>
      <sz val="8"/>
      <name val="Verdana"/>
      <family val="2"/>
    </font>
    <font>
      <sz val="11"/>
      <name val="Arial"/>
      <family val="2"/>
    </font>
    <font>
      <b/>
      <sz val="11"/>
      <name val="Arial"/>
      <family val="2"/>
    </font>
    <font>
      <b/>
      <sz val="11"/>
      <color indexed="18"/>
      <name val="Arial"/>
      <family val="2"/>
    </font>
    <font>
      <sz val="11"/>
      <color indexed="8"/>
      <name val="Arial"/>
      <family val="2"/>
    </font>
    <font>
      <sz val="11"/>
      <color indexed="48"/>
      <name val="Arial"/>
      <family val="2"/>
    </font>
    <font>
      <b/>
      <sz val="11"/>
      <color indexed="48"/>
      <name val="Arial"/>
      <family val="2"/>
    </font>
    <font>
      <sz val="10"/>
      <name val="Arial"/>
      <family val="2"/>
    </font>
    <font>
      <sz val="11"/>
      <name val="Verdana"/>
      <family val="2"/>
    </font>
    <font>
      <b/>
      <sz val="11"/>
      <name val="Verdana"/>
      <family val="2"/>
    </font>
    <font>
      <sz val="11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10"/>
      <color rgb="FF000000"/>
      <name val="Tahoma"/>
      <family val="2"/>
    </font>
    <font>
      <b/>
      <sz val="10"/>
      <color rgb="FF000000"/>
      <name val="Tahoma"/>
      <family val="2"/>
    </font>
    <font>
      <b/>
      <sz val="15"/>
      <color theme="3"/>
      <name val="Calibri"/>
      <family val="2"/>
      <scheme val="minor"/>
    </font>
    <font>
      <sz val="10"/>
      <color theme="1"/>
      <name val="Verdana"/>
      <family val="2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6FF5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A9A6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D7B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39997558519241921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4" fontId="2" fillId="0" borderId="0" applyFont="0" applyFill="0" applyBorder="0" applyAlignment="0" applyProtection="0"/>
    <xf numFmtId="0" fontId="14" fillId="0" borderId="0" applyNumberFormat="0" applyFill="0" applyBorder="0" applyAlignment="0" applyProtection="0"/>
    <xf numFmtId="9" fontId="2" fillId="0" borderId="0" applyFont="0" applyFill="0" applyBorder="0" applyAlignment="0" applyProtection="0"/>
  </cellStyleXfs>
  <cellXfs count="221">
    <xf numFmtId="0" fontId="0" fillId="0" borderId="0" xfId="0"/>
    <xf numFmtId="0" fontId="0" fillId="2" borderId="0" xfId="0" applyFill="1" applyAlignment="1">
      <alignment horizontal="right" wrapText="1"/>
    </xf>
    <xf numFmtId="0" fontId="0" fillId="2" borderId="0" xfId="0" applyFill="1" applyAlignment="1">
      <alignment horizontal="left" wrapText="1"/>
    </xf>
    <xf numFmtId="0" fontId="0" fillId="2" borderId="0" xfId="0" applyFill="1" applyAlignment="1">
      <alignment wrapText="1"/>
    </xf>
    <xf numFmtId="0" fontId="0" fillId="3" borderId="1" xfId="0" applyFill="1" applyBorder="1" applyAlignment="1">
      <alignment horizontal="right" wrapText="1"/>
    </xf>
    <xf numFmtId="0" fontId="0" fillId="4" borderId="0" xfId="0" applyFill="1" applyAlignment="1">
      <alignment horizontal="right" wrapText="1"/>
    </xf>
    <xf numFmtId="0" fontId="0" fillId="4" borderId="2" xfId="0" applyFill="1" applyBorder="1" applyAlignment="1">
      <alignment horizontal="right" wrapText="1"/>
    </xf>
    <xf numFmtId="0" fontId="0" fillId="5" borderId="0" xfId="0" applyFill="1" applyAlignment="1">
      <alignment horizontal="right" wrapText="1"/>
    </xf>
    <xf numFmtId="0" fontId="0" fillId="5" borderId="2" xfId="0" applyFill="1" applyBorder="1" applyAlignment="1">
      <alignment horizontal="right" wrapText="1"/>
    </xf>
    <xf numFmtId="0" fontId="0" fillId="6" borderId="0" xfId="0" applyFill="1" applyAlignment="1">
      <alignment horizontal="right" wrapText="1"/>
    </xf>
    <xf numFmtId="0" fontId="0" fillId="6" borderId="2" xfId="0" applyFill="1" applyBorder="1" applyAlignment="1">
      <alignment horizontal="right" wrapText="1"/>
    </xf>
    <xf numFmtId="0" fontId="0" fillId="7" borderId="0" xfId="0" applyFill="1" applyAlignment="1">
      <alignment horizontal="right" wrapText="1"/>
    </xf>
    <xf numFmtId="0" fontId="0" fillId="7" borderId="2" xfId="0" applyFill="1" applyBorder="1" applyAlignment="1">
      <alignment horizontal="right" wrapText="1"/>
    </xf>
    <xf numFmtId="0" fontId="0" fillId="8" borderId="0" xfId="0" applyFill="1" applyAlignment="1">
      <alignment horizontal="center" wrapText="1"/>
    </xf>
    <xf numFmtId="0" fontId="0" fillId="8" borderId="3" xfId="0" applyFill="1" applyBorder="1" applyAlignment="1">
      <alignment horizontal="center" wrapText="1"/>
    </xf>
    <xf numFmtId="0" fontId="0" fillId="9" borderId="0" xfId="0" applyFill="1" applyAlignment="1">
      <alignment horizontal="center" wrapText="1"/>
    </xf>
    <xf numFmtId="0" fontId="0" fillId="5" borderId="0" xfId="0" applyFill="1" applyAlignment="1">
      <alignment horizontal="center" wrapText="1"/>
    </xf>
    <xf numFmtId="0" fontId="0" fillId="9" borderId="0" xfId="0" applyFill="1" applyAlignment="1">
      <alignment horizontal="right" wrapText="1"/>
    </xf>
    <xf numFmtId="0" fontId="0" fillId="2" borderId="0" xfId="0" applyFill="1" applyAlignment="1">
      <alignment horizontal="center" wrapText="1"/>
    </xf>
    <xf numFmtId="0" fontId="0" fillId="2" borderId="2" xfId="0" applyFill="1" applyBorder="1" applyAlignment="1">
      <alignment horizontal="right" wrapText="1"/>
    </xf>
    <xf numFmtId="14" fontId="0" fillId="0" borderId="4" xfId="0" applyNumberFormat="1" applyBorder="1"/>
    <xf numFmtId="0" fontId="4" fillId="10" borderId="9" xfId="0" applyFont="1" applyFill="1" applyBorder="1"/>
    <xf numFmtId="0" fontId="4" fillId="10" borderId="10" xfId="0" applyFont="1" applyFill="1" applyBorder="1"/>
    <xf numFmtId="0" fontId="4" fillId="10" borderId="5" xfId="0" applyFont="1" applyFill="1" applyBorder="1"/>
    <xf numFmtId="0" fontId="4" fillId="10" borderId="0" xfId="0" applyFont="1" applyFill="1"/>
    <xf numFmtId="0" fontId="7" fillId="0" borderId="5" xfId="0" applyFont="1" applyBorder="1" applyProtection="1">
      <protection hidden="1"/>
    </xf>
    <xf numFmtId="0" fontId="0" fillId="10" borderId="0" xfId="0" applyFill="1"/>
    <xf numFmtId="0" fontId="0" fillId="0" borderId="4" xfId="0" applyBorder="1"/>
    <xf numFmtId="0" fontId="0" fillId="0" borderId="4" xfId="0" applyBorder="1" applyAlignment="1">
      <alignment horizontal="left"/>
    </xf>
    <xf numFmtId="0" fontId="0" fillId="0" borderId="4" xfId="0" applyBorder="1" applyAlignment="1">
      <alignment horizontal="right"/>
    </xf>
    <xf numFmtId="165" fontId="0" fillId="0" borderId="4" xfId="1" applyNumberFormat="1" applyFont="1" applyFill="1" applyBorder="1"/>
    <xf numFmtId="0" fontId="0" fillId="0" borderId="4" xfId="0" applyBorder="1" applyAlignment="1">
      <alignment horizontal="center"/>
    </xf>
    <xf numFmtId="9" fontId="0" fillId="0" borderId="4" xfId="0" applyNumberFormat="1" applyBorder="1" applyAlignment="1">
      <alignment horizontal="center"/>
    </xf>
    <xf numFmtId="0" fontId="8" fillId="10" borderId="0" xfId="0" applyFont="1" applyFill="1"/>
    <xf numFmtId="0" fontId="10" fillId="10" borderId="0" xfId="0" applyFont="1" applyFill="1"/>
    <xf numFmtId="0" fontId="9" fillId="10" borderId="0" xfId="0" applyFont="1" applyFill="1"/>
    <xf numFmtId="0" fontId="9" fillId="10" borderId="8" xfId="0" applyFont="1" applyFill="1" applyBorder="1"/>
    <xf numFmtId="0" fontId="11" fillId="10" borderId="9" xfId="0" applyFont="1" applyFill="1" applyBorder="1"/>
    <xf numFmtId="0" fontId="10" fillId="10" borderId="9" xfId="0" applyFont="1" applyFill="1" applyBorder="1"/>
    <xf numFmtId="0" fontId="10" fillId="10" borderId="10" xfId="0" applyFont="1" applyFill="1" applyBorder="1"/>
    <xf numFmtId="0" fontId="10" fillId="10" borderId="7" xfId="0" applyFont="1" applyFill="1" applyBorder="1"/>
    <xf numFmtId="0" fontId="5" fillId="10" borderId="0" xfId="0" applyFont="1" applyFill="1"/>
    <xf numFmtId="0" fontId="11" fillId="10" borderId="0" xfId="0" applyFont="1" applyFill="1"/>
    <xf numFmtId="0" fontId="12" fillId="10" borderId="0" xfId="0" applyFont="1" applyFill="1"/>
    <xf numFmtId="0" fontId="11" fillId="0" borderId="0" xfId="0" applyFont="1"/>
    <xf numFmtId="0" fontId="4" fillId="10" borderId="12" xfId="0" applyFont="1" applyFill="1" applyBorder="1"/>
    <xf numFmtId="0" fontId="4" fillId="10" borderId="11" xfId="0" applyFont="1" applyFill="1" applyBorder="1"/>
    <xf numFmtId="0" fontId="11" fillId="10" borderId="11" xfId="0" applyFont="1" applyFill="1" applyBorder="1"/>
    <xf numFmtId="0" fontId="10" fillId="10" borderId="11" xfId="0" applyFont="1" applyFill="1" applyBorder="1"/>
    <xf numFmtId="0" fontId="10" fillId="10" borderId="16" xfId="0" applyFont="1" applyFill="1" applyBorder="1"/>
    <xf numFmtId="0" fontId="10" fillId="3" borderId="10" xfId="0" applyFont="1" applyFill="1" applyBorder="1"/>
    <xf numFmtId="0" fontId="4" fillId="11" borderId="0" xfId="0" applyFont="1" applyFill="1"/>
    <xf numFmtId="0" fontId="4" fillId="10" borderId="8" xfId="0" applyFont="1" applyFill="1" applyBorder="1"/>
    <xf numFmtId="17" fontId="4" fillId="12" borderId="5" xfId="0" applyNumberFormat="1" applyFont="1" applyFill="1" applyBorder="1"/>
    <xf numFmtId="0" fontId="4" fillId="12" borderId="7" xfId="0" applyFont="1" applyFill="1" applyBorder="1"/>
    <xf numFmtId="0" fontId="4" fillId="13" borderId="12" xfId="0" applyFont="1" applyFill="1" applyBorder="1"/>
    <xf numFmtId="0" fontId="4" fillId="13" borderId="16" xfId="0" applyFont="1" applyFill="1" applyBorder="1"/>
    <xf numFmtId="0" fontId="13" fillId="10" borderId="5" xfId="0" applyFont="1" applyFill="1" applyBorder="1"/>
    <xf numFmtId="0" fontId="13" fillId="10" borderId="12" xfId="0" applyFont="1" applyFill="1" applyBorder="1"/>
    <xf numFmtId="0" fontId="5" fillId="3" borderId="8" xfId="0" applyFont="1" applyFill="1" applyBorder="1"/>
    <xf numFmtId="17" fontId="4" fillId="15" borderId="5" xfId="0" applyNumberFormat="1" applyFont="1" applyFill="1" applyBorder="1"/>
    <xf numFmtId="0" fontId="4" fillId="15" borderId="7" xfId="0" applyFont="1" applyFill="1" applyBorder="1"/>
    <xf numFmtId="0" fontId="4" fillId="7" borderId="0" xfId="0" applyFont="1" applyFill="1" applyProtection="1">
      <protection hidden="1"/>
    </xf>
    <xf numFmtId="0" fontId="0" fillId="0" borderId="0" xfId="0" applyProtection="1">
      <protection hidden="1"/>
    </xf>
    <xf numFmtId="0" fontId="5" fillId="7" borderId="0" xfId="0" applyFont="1" applyFill="1" applyProtection="1">
      <protection hidden="1"/>
    </xf>
    <xf numFmtId="0" fontId="4" fillId="7" borderId="11" xfId="0" applyFont="1" applyFill="1" applyBorder="1" applyProtection="1">
      <protection hidden="1"/>
    </xf>
    <xf numFmtId="0" fontId="6" fillId="10" borderId="8" xfId="0" applyFont="1" applyFill="1" applyBorder="1" applyProtection="1">
      <protection hidden="1"/>
    </xf>
    <xf numFmtId="0" fontId="4" fillId="10" borderId="9" xfId="0" applyFont="1" applyFill="1" applyBorder="1" applyProtection="1">
      <protection hidden="1"/>
    </xf>
    <xf numFmtId="0" fontId="4" fillId="10" borderId="10" xfId="0" applyFont="1" applyFill="1" applyBorder="1" applyProtection="1">
      <protection hidden="1"/>
    </xf>
    <xf numFmtId="0" fontId="4" fillId="10" borderId="5" xfId="0" applyFont="1" applyFill="1" applyBorder="1" applyProtection="1">
      <protection hidden="1"/>
    </xf>
    <xf numFmtId="0" fontId="4" fillId="10" borderId="0" xfId="0" applyFont="1" applyFill="1" applyProtection="1">
      <protection hidden="1"/>
    </xf>
    <xf numFmtId="0" fontId="4" fillId="10" borderId="7" xfId="0" applyFont="1" applyFill="1" applyBorder="1" applyProtection="1">
      <protection hidden="1"/>
    </xf>
    <xf numFmtId="0" fontId="4" fillId="7" borderId="0" xfId="0" applyFont="1" applyFill="1" applyAlignment="1" applyProtection="1">
      <alignment wrapText="1"/>
      <protection hidden="1"/>
    </xf>
    <xf numFmtId="0" fontId="0" fillId="7" borderId="0" xfId="0" applyFill="1" applyProtection="1">
      <protection hidden="1"/>
    </xf>
    <xf numFmtId="3" fontId="5" fillId="11" borderId="0" xfId="0" applyNumberFormat="1" applyFont="1" applyFill="1" applyProtection="1">
      <protection locked="0"/>
    </xf>
    <xf numFmtId="0" fontId="4" fillId="12" borderId="0" xfId="0" applyFont="1" applyFill="1" applyProtection="1">
      <protection hidden="1"/>
    </xf>
    <xf numFmtId="0" fontId="0" fillId="12" borderId="0" xfId="0" applyFill="1" applyProtection="1">
      <protection hidden="1"/>
    </xf>
    <xf numFmtId="0" fontId="5" fillId="12" borderId="0" xfId="0" applyFont="1" applyFill="1" applyProtection="1">
      <protection hidden="1"/>
    </xf>
    <xf numFmtId="0" fontId="4" fillId="12" borderId="11" xfId="0" applyFont="1" applyFill="1" applyBorder="1" applyProtection="1">
      <protection hidden="1"/>
    </xf>
    <xf numFmtId="0" fontId="4" fillId="12" borderId="0" xfId="0" applyFont="1" applyFill="1" applyAlignment="1" applyProtection="1">
      <alignment wrapText="1"/>
      <protection hidden="1"/>
    </xf>
    <xf numFmtId="0" fontId="4" fillId="0" borderId="5" xfId="0" applyFont="1" applyBorder="1" applyProtection="1">
      <protection hidden="1"/>
    </xf>
    <xf numFmtId="0" fontId="4" fillId="0" borderId="0" xfId="0" applyFont="1" applyProtection="1">
      <protection hidden="1"/>
    </xf>
    <xf numFmtId="4" fontId="4" fillId="0" borderId="1" xfId="0" applyNumberFormat="1" applyFont="1" applyBorder="1" applyProtection="1">
      <protection hidden="1"/>
    </xf>
    <xf numFmtId="4" fontId="7" fillId="0" borderId="1" xfId="0" applyNumberFormat="1" applyFont="1" applyBorder="1" applyProtection="1">
      <protection hidden="1"/>
    </xf>
    <xf numFmtId="4" fontId="4" fillId="0" borderId="6" xfId="0" applyNumberFormat="1" applyFont="1" applyBorder="1" applyProtection="1">
      <protection hidden="1"/>
    </xf>
    <xf numFmtId="4" fontId="4" fillId="0" borderId="2" xfId="0" applyNumberFormat="1" applyFont="1" applyBorder="1" applyProtection="1">
      <protection hidden="1"/>
    </xf>
    <xf numFmtId="3" fontId="5" fillId="0" borderId="2" xfId="0" applyNumberFormat="1" applyFont="1" applyBorder="1" applyProtection="1">
      <protection hidden="1"/>
    </xf>
    <xf numFmtId="0" fontId="4" fillId="0" borderId="1" xfId="0" applyFont="1" applyBorder="1" applyProtection="1">
      <protection hidden="1"/>
    </xf>
    <xf numFmtId="3" fontId="5" fillId="0" borderId="1" xfId="0" applyNumberFormat="1" applyFont="1" applyBorder="1" applyProtection="1">
      <protection hidden="1"/>
    </xf>
    <xf numFmtId="0" fontId="4" fillId="0" borderId="2" xfId="0" applyFont="1" applyBorder="1" applyAlignment="1" applyProtection="1">
      <alignment horizontal="center"/>
      <protection hidden="1"/>
    </xf>
    <xf numFmtId="0" fontId="4" fillId="0" borderId="7" xfId="0" applyFont="1" applyBorder="1" applyAlignment="1" applyProtection="1">
      <alignment horizontal="center"/>
      <protection hidden="1"/>
    </xf>
    <xf numFmtId="0" fontId="4" fillId="15" borderId="0" xfId="0" applyFont="1" applyFill="1" applyProtection="1">
      <protection hidden="1"/>
    </xf>
    <xf numFmtId="0" fontId="0" fillId="15" borderId="0" xfId="0" applyFill="1" applyProtection="1">
      <protection hidden="1"/>
    </xf>
    <xf numFmtId="0" fontId="5" fillId="15" borderId="0" xfId="0" applyFont="1" applyFill="1" applyProtection="1">
      <protection hidden="1"/>
    </xf>
    <xf numFmtId="0" fontId="4" fillId="15" borderId="11" xfId="0" applyFont="1" applyFill="1" applyBorder="1" applyProtection="1">
      <protection hidden="1"/>
    </xf>
    <xf numFmtId="0" fontId="4" fillId="15" borderId="0" xfId="0" applyFont="1" applyFill="1" applyAlignment="1" applyProtection="1">
      <alignment wrapText="1"/>
      <protection hidden="1"/>
    </xf>
    <xf numFmtId="0" fontId="4" fillId="16" borderId="0" xfId="0" applyFont="1" applyFill="1" applyProtection="1">
      <protection hidden="1"/>
    </xf>
    <xf numFmtId="0" fontId="0" fillId="16" borderId="0" xfId="0" applyFill="1" applyProtection="1">
      <protection hidden="1"/>
    </xf>
    <xf numFmtId="0" fontId="5" fillId="16" borderId="0" xfId="0" applyFont="1" applyFill="1" applyProtection="1">
      <protection hidden="1"/>
    </xf>
    <xf numFmtId="0" fontId="4" fillId="16" borderId="11" xfId="0" applyFont="1" applyFill="1" applyBorder="1" applyProtection="1">
      <protection hidden="1"/>
    </xf>
    <xf numFmtId="17" fontId="4" fillId="16" borderId="5" xfId="0" applyNumberFormat="1" applyFont="1" applyFill="1" applyBorder="1"/>
    <xf numFmtId="0" fontId="4" fillId="16" borderId="7" xfId="0" applyFont="1" applyFill="1" applyBorder="1"/>
    <xf numFmtId="0" fontId="4" fillId="16" borderId="0" xfId="0" applyFont="1" applyFill="1" applyAlignment="1" applyProtection="1">
      <alignment wrapText="1"/>
      <protection hidden="1"/>
    </xf>
    <xf numFmtId="0" fontId="4" fillId="17" borderId="0" xfId="0" applyFont="1" applyFill="1" applyProtection="1">
      <protection hidden="1"/>
    </xf>
    <xf numFmtId="0" fontId="0" fillId="17" borderId="0" xfId="0" applyFill="1" applyProtection="1">
      <protection hidden="1"/>
    </xf>
    <xf numFmtId="0" fontId="5" fillId="17" borderId="0" xfId="0" applyFont="1" applyFill="1" applyProtection="1">
      <protection hidden="1"/>
    </xf>
    <xf numFmtId="0" fontId="4" fillId="17" borderId="11" xfId="0" applyFont="1" applyFill="1" applyBorder="1" applyProtection="1">
      <protection hidden="1"/>
    </xf>
    <xf numFmtId="0" fontId="4" fillId="17" borderId="0" xfId="0" applyFont="1" applyFill="1" applyAlignment="1" applyProtection="1">
      <alignment wrapText="1"/>
      <protection hidden="1"/>
    </xf>
    <xf numFmtId="0" fontId="4" fillId="0" borderId="12" xfId="0" applyFont="1" applyBorder="1" applyProtection="1">
      <protection hidden="1"/>
    </xf>
    <xf numFmtId="0" fontId="4" fillId="0" borderId="11" xfId="0" applyFont="1" applyBorder="1" applyProtection="1">
      <protection hidden="1"/>
    </xf>
    <xf numFmtId="4" fontId="4" fillId="0" borderId="13" xfId="0" applyNumberFormat="1" applyFont="1" applyBorder="1" applyProtection="1">
      <protection hidden="1"/>
    </xf>
    <xf numFmtId="4" fontId="7" fillId="0" borderId="13" xfId="0" applyNumberFormat="1" applyFont="1" applyBorder="1" applyProtection="1">
      <protection hidden="1"/>
    </xf>
    <xf numFmtId="4" fontId="4" fillId="0" borderId="14" xfId="0" applyNumberFormat="1" applyFont="1" applyBorder="1" applyProtection="1">
      <protection hidden="1"/>
    </xf>
    <xf numFmtId="3" fontId="5" fillId="0" borderId="13" xfId="0" applyNumberFormat="1" applyFont="1" applyBorder="1" applyProtection="1">
      <protection hidden="1"/>
    </xf>
    <xf numFmtId="0" fontId="4" fillId="0" borderId="13" xfId="0" applyFont="1" applyBorder="1" applyProtection="1">
      <protection hidden="1"/>
    </xf>
    <xf numFmtId="0" fontId="4" fillId="0" borderId="15" xfId="0" applyFont="1" applyBorder="1" applyAlignment="1" applyProtection="1">
      <alignment horizontal="center"/>
      <protection hidden="1"/>
    </xf>
    <xf numFmtId="0" fontId="4" fillId="0" borderId="16" xfId="0" applyFont="1" applyBorder="1" applyAlignment="1" applyProtection="1">
      <alignment horizontal="center"/>
      <protection hidden="1"/>
    </xf>
    <xf numFmtId="0" fontId="6" fillId="3" borderId="17" xfId="0" applyFont="1" applyFill="1" applyBorder="1" applyAlignment="1" applyProtection="1">
      <alignment wrapText="1"/>
      <protection hidden="1"/>
    </xf>
    <xf numFmtId="0" fontId="6" fillId="3" borderId="18" xfId="0" applyFont="1" applyFill="1" applyBorder="1" applyAlignment="1" applyProtection="1">
      <alignment wrapText="1"/>
      <protection hidden="1"/>
    </xf>
    <xf numFmtId="0" fontId="6" fillId="3" borderId="4" xfId="0" applyFont="1" applyFill="1" applyBorder="1" applyAlignment="1" applyProtection="1">
      <alignment wrapText="1"/>
      <protection hidden="1"/>
    </xf>
    <xf numFmtId="0" fontId="5" fillId="3" borderId="4" xfId="0" applyFont="1" applyFill="1" applyBorder="1" applyAlignment="1" applyProtection="1">
      <alignment wrapText="1"/>
      <protection hidden="1"/>
    </xf>
    <xf numFmtId="0" fontId="4" fillId="3" borderId="4" xfId="0" applyFont="1" applyFill="1" applyBorder="1" applyAlignment="1" applyProtection="1">
      <alignment horizontal="center" wrapText="1"/>
      <protection hidden="1"/>
    </xf>
    <xf numFmtId="0" fontId="5" fillId="14" borderId="4" xfId="0" applyFont="1" applyFill="1" applyBorder="1" applyAlignment="1" applyProtection="1">
      <alignment horizontal="center" wrapText="1"/>
      <protection hidden="1"/>
    </xf>
    <xf numFmtId="0" fontId="5" fillId="3" borderId="4" xfId="0" applyFont="1" applyFill="1" applyBorder="1" applyAlignment="1" applyProtection="1">
      <alignment horizontal="center" wrapText="1"/>
      <protection hidden="1"/>
    </xf>
    <xf numFmtId="0" fontId="4" fillId="3" borderId="19" xfId="0" applyFont="1" applyFill="1" applyBorder="1" applyAlignment="1" applyProtection="1">
      <alignment horizontal="center" wrapText="1"/>
      <protection hidden="1"/>
    </xf>
    <xf numFmtId="0" fontId="4" fillId="3" borderId="20" xfId="0" applyFont="1" applyFill="1" applyBorder="1" applyAlignment="1" applyProtection="1">
      <alignment horizontal="center" wrapText="1"/>
      <protection hidden="1"/>
    </xf>
    <xf numFmtId="0" fontId="14" fillId="0" borderId="4" xfId="2" applyFill="1" applyBorder="1" applyAlignment="1">
      <alignment horizontal="left"/>
    </xf>
    <xf numFmtId="0" fontId="4" fillId="19" borderId="0" xfId="0" applyFont="1" applyFill="1" applyProtection="1">
      <protection hidden="1"/>
    </xf>
    <xf numFmtId="0" fontId="0" fillId="19" borderId="0" xfId="0" applyFill="1" applyProtection="1">
      <protection hidden="1"/>
    </xf>
    <xf numFmtId="0" fontId="5" fillId="19" borderId="0" xfId="0" applyFont="1" applyFill="1" applyProtection="1">
      <protection hidden="1"/>
    </xf>
    <xf numFmtId="0" fontId="4" fillId="19" borderId="11" xfId="0" applyFont="1" applyFill="1" applyBorder="1" applyProtection="1">
      <protection hidden="1"/>
    </xf>
    <xf numFmtId="0" fontId="4" fillId="19" borderId="0" xfId="0" applyFont="1" applyFill="1" applyAlignment="1" applyProtection="1">
      <alignment wrapText="1"/>
      <protection hidden="1"/>
    </xf>
    <xf numFmtId="0" fontId="4" fillId="20" borderId="0" xfId="0" applyFont="1" applyFill="1" applyProtection="1">
      <protection hidden="1"/>
    </xf>
    <xf numFmtId="0" fontId="0" fillId="20" borderId="0" xfId="0" applyFill="1" applyProtection="1">
      <protection hidden="1"/>
    </xf>
    <xf numFmtId="0" fontId="5" fillId="20" borderId="0" xfId="0" applyFont="1" applyFill="1" applyProtection="1">
      <protection hidden="1"/>
    </xf>
    <xf numFmtId="0" fontId="4" fillId="20" borderId="11" xfId="0" applyFont="1" applyFill="1" applyBorder="1" applyProtection="1">
      <protection hidden="1"/>
    </xf>
    <xf numFmtId="0" fontId="4" fillId="20" borderId="0" xfId="0" applyFont="1" applyFill="1" applyAlignment="1" applyProtection="1">
      <alignment wrapText="1"/>
      <protection hidden="1"/>
    </xf>
    <xf numFmtId="0" fontId="0" fillId="21" borderId="4" xfId="0" applyFill="1" applyBorder="1" applyAlignment="1">
      <alignment horizontal="center"/>
    </xf>
    <xf numFmtId="2" fontId="0" fillId="0" borderId="4" xfId="0" applyNumberFormat="1" applyBorder="1"/>
    <xf numFmtId="2" fontId="1" fillId="3" borderId="0" xfId="0" applyNumberFormat="1" applyFont="1" applyFill="1" applyAlignment="1">
      <alignment horizontal="right" wrapText="1"/>
    </xf>
    <xf numFmtId="2" fontId="1" fillId="18" borderId="0" xfId="0" applyNumberFormat="1" applyFont="1" applyFill="1" applyAlignment="1">
      <alignment horizontal="right" wrapText="1"/>
    </xf>
    <xf numFmtId="0" fontId="1" fillId="22" borderId="0" xfId="0" applyFont="1" applyFill="1" applyAlignment="1">
      <alignment horizontal="right" wrapText="1"/>
    </xf>
    <xf numFmtId="0" fontId="1" fillId="22" borderId="2" xfId="0" applyFont="1" applyFill="1" applyBorder="1" applyAlignment="1">
      <alignment horizontal="right" wrapText="1"/>
    </xf>
    <xf numFmtId="0" fontId="1" fillId="23" borderId="0" xfId="0" applyFont="1" applyFill="1" applyAlignment="1">
      <alignment horizontal="center" wrapText="1"/>
    </xf>
    <xf numFmtId="0" fontId="1" fillId="9" borderId="0" xfId="0" applyFont="1" applyFill="1" applyAlignment="1">
      <alignment horizontal="center" wrapText="1"/>
    </xf>
    <xf numFmtId="0" fontId="1" fillId="5" borderId="2" xfId="0" applyFont="1" applyFill="1" applyBorder="1" applyAlignment="1">
      <alignment horizontal="center" wrapText="1"/>
    </xf>
    <xf numFmtId="0" fontId="1" fillId="2" borderId="0" xfId="0" applyFont="1" applyFill="1" applyAlignment="1">
      <alignment horizontal="center" wrapText="1"/>
    </xf>
    <xf numFmtId="4" fontId="4" fillId="14" borderId="2" xfId="0" applyNumberFormat="1" applyFont="1" applyFill="1" applyBorder="1" applyProtection="1">
      <protection hidden="1"/>
    </xf>
    <xf numFmtId="4" fontId="4" fillId="14" borderId="13" xfId="0" applyNumberFormat="1" applyFont="1" applyFill="1" applyBorder="1" applyProtection="1">
      <protection hidden="1"/>
    </xf>
    <xf numFmtId="3" fontId="5" fillId="0" borderId="15" xfId="0" applyNumberFormat="1" applyFont="1" applyBorder="1" applyProtection="1">
      <protection hidden="1"/>
    </xf>
    <xf numFmtId="3" fontId="4" fillId="14" borderId="0" xfId="0" applyNumberFormat="1" applyFont="1" applyFill="1" applyProtection="1">
      <protection hidden="1"/>
    </xf>
    <xf numFmtId="3" fontId="4" fillId="14" borderId="14" xfId="0" applyNumberFormat="1" applyFont="1" applyFill="1" applyBorder="1" applyProtection="1">
      <protection hidden="1"/>
    </xf>
    <xf numFmtId="3" fontId="4" fillId="14" borderId="11" xfId="0" applyNumberFormat="1" applyFont="1" applyFill="1" applyBorder="1" applyProtection="1">
      <protection hidden="1"/>
    </xf>
    <xf numFmtId="0" fontId="18" fillId="2" borderId="0" xfId="0" applyFont="1" applyFill="1" applyAlignment="1">
      <alignment horizontal="center" wrapText="1"/>
    </xf>
    <xf numFmtId="0" fontId="18" fillId="2" borderId="0" xfId="0" applyFont="1" applyFill="1" applyAlignment="1">
      <alignment horizontal="right" wrapText="1"/>
    </xf>
    <xf numFmtId="9" fontId="4" fillId="14" borderId="1" xfId="3" applyFont="1" applyFill="1" applyBorder="1" applyProtection="1">
      <protection hidden="1"/>
    </xf>
    <xf numFmtId="9" fontId="4" fillId="14" borderId="13" xfId="3" applyFont="1" applyFill="1" applyBorder="1" applyProtection="1">
      <protection hidden="1"/>
    </xf>
    <xf numFmtId="3" fontId="4" fillId="14" borderId="2" xfId="0" applyNumberFormat="1" applyFont="1" applyFill="1" applyBorder="1" applyProtection="1">
      <protection hidden="1"/>
    </xf>
    <xf numFmtId="3" fontId="4" fillId="14" borderId="13" xfId="0" applyNumberFormat="1" applyFont="1" applyFill="1" applyBorder="1" applyProtection="1">
      <protection hidden="1"/>
    </xf>
    <xf numFmtId="0" fontId="4" fillId="14" borderId="1" xfId="0" applyFont="1" applyFill="1" applyBorder="1" applyProtection="1">
      <protection hidden="1"/>
    </xf>
    <xf numFmtId="0" fontId="4" fillId="14" borderId="13" xfId="0" applyFont="1" applyFill="1" applyBorder="1" applyProtection="1">
      <protection hidden="1"/>
    </xf>
    <xf numFmtId="0" fontId="5" fillId="14" borderId="4" xfId="0" applyFont="1" applyFill="1" applyBorder="1" applyAlignment="1" applyProtection="1">
      <alignment wrapText="1"/>
      <protection hidden="1"/>
    </xf>
    <xf numFmtId="0" fontId="6" fillId="14" borderId="4" xfId="0" applyFont="1" applyFill="1" applyBorder="1" applyAlignment="1" applyProtection="1">
      <alignment wrapText="1"/>
      <protection hidden="1"/>
    </xf>
    <xf numFmtId="0" fontId="4" fillId="14" borderId="4" xfId="0" applyFont="1" applyFill="1" applyBorder="1" applyAlignment="1" applyProtection="1">
      <alignment horizontal="center" wrapText="1"/>
      <protection hidden="1"/>
    </xf>
    <xf numFmtId="0" fontId="6" fillId="3" borderId="21" xfId="0" applyFont="1" applyFill="1" applyBorder="1" applyAlignment="1" applyProtection="1">
      <alignment wrapText="1"/>
      <protection hidden="1"/>
    </xf>
    <xf numFmtId="0" fontId="4" fillId="20" borderId="5" xfId="0" applyFont="1" applyFill="1" applyBorder="1"/>
    <xf numFmtId="0" fontId="4" fillId="20" borderId="7" xfId="0" applyFont="1" applyFill="1" applyBorder="1"/>
    <xf numFmtId="0" fontId="4" fillId="19" borderId="5" xfId="0" applyFont="1" applyFill="1" applyBorder="1"/>
    <xf numFmtId="0" fontId="4" fillId="19" borderId="7" xfId="0" applyFont="1" applyFill="1" applyBorder="1"/>
    <xf numFmtId="0" fontId="4" fillId="14" borderId="4" xfId="0" applyFont="1" applyFill="1" applyBorder="1" applyAlignment="1" applyProtection="1">
      <alignment wrapText="1"/>
      <protection hidden="1"/>
    </xf>
    <xf numFmtId="165" fontId="0" fillId="0" borderId="0" xfId="1" applyNumberFormat="1" applyFont="1"/>
    <xf numFmtId="2" fontId="0" fillId="0" borderId="0" xfId="0" applyNumberFormat="1"/>
    <xf numFmtId="0" fontId="4" fillId="16" borderId="5" xfId="0" applyFont="1" applyFill="1" applyBorder="1"/>
    <xf numFmtId="17" fontId="4" fillId="24" borderId="5" xfId="0" applyNumberFormat="1" applyFont="1" applyFill="1" applyBorder="1"/>
    <xf numFmtId="0" fontId="4" fillId="24" borderId="7" xfId="0" applyFont="1" applyFill="1" applyBorder="1"/>
    <xf numFmtId="0" fontId="4" fillId="25" borderId="0" xfId="0" applyFont="1" applyFill="1" applyProtection="1">
      <protection hidden="1"/>
    </xf>
    <xf numFmtId="0" fontId="0" fillId="25" borderId="0" xfId="0" applyFill="1" applyProtection="1">
      <protection hidden="1"/>
    </xf>
    <xf numFmtId="0" fontId="5" fillId="25" borderId="0" xfId="0" applyFont="1" applyFill="1" applyProtection="1">
      <protection hidden="1"/>
    </xf>
    <xf numFmtId="0" fontId="4" fillId="25" borderId="11" xfId="0" applyFont="1" applyFill="1" applyBorder="1" applyProtection="1">
      <protection hidden="1"/>
    </xf>
    <xf numFmtId="0" fontId="4" fillId="25" borderId="0" xfId="0" applyFont="1" applyFill="1" applyAlignment="1" applyProtection="1">
      <alignment wrapText="1"/>
      <protection hidden="1"/>
    </xf>
    <xf numFmtId="14" fontId="4" fillId="0" borderId="5" xfId="0" applyNumberFormat="1" applyFont="1" applyBorder="1" applyProtection="1">
      <protection hidden="1"/>
    </xf>
    <xf numFmtId="0" fontId="4" fillId="25" borderId="5" xfId="0" applyFont="1" applyFill="1" applyBorder="1"/>
    <xf numFmtId="0" fontId="4" fillId="25" borderId="7" xfId="0" applyFont="1" applyFill="1" applyBorder="1"/>
    <xf numFmtId="4" fontId="4" fillId="14" borderId="1" xfId="0" applyNumberFormat="1" applyFont="1" applyFill="1" applyBorder="1" applyProtection="1">
      <protection hidden="1"/>
    </xf>
    <xf numFmtId="3" fontId="4" fillId="14" borderId="1" xfId="0" applyNumberFormat="1" applyFont="1" applyFill="1" applyBorder="1" applyProtection="1">
      <protection hidden="1"/>
    </xf>
    <xf numFmtId="3" fontId="4" fillId="14" borderId="6" xfId="0" applyNumberFormat="1" applyFont="1" applyFill="1" applyBorder="1" applyProtection="1">
      <protection hidden="1"/>
    </xf>
    <xf numFmtId="14" fontId="4" fillId="0" borderId="12" xfId="0" applyNumberFormat="1" applyFont="1" applyBorder="1" applyProtection="1">
      <protection hidden="1"/>
    </xf>
    <xf numFmtId="0" fontId="4" fillId="26" borderId="0" xfId="0" applyFont="1" applyFill="1" applyProtection="1">
      <protection hidden="1"/>
    </xf>
    <xf numFmtId="0" fontId="5" fillId="26" borderId="0" xfId="0" applyFont="1" applyFill="1" applyProtection="1">
      <protection hidden="1"/>
    </xf>
    <xf numFmtId="0" fontId="4" fillId="26" borderId="11" xfId="0" applyFont="1" applyFill="1" applyBorder="1" applyProtection="1">
      <protection hidden="1"/>
    </xf>
    <xf numFmtId="0" fontId="4" fillId="26" borderId="0" xfId="0" applyFont="1" applyFill="1" applyAlignment="1" applyProtection="1">
      <alignment wrapText="1"/>
      <protection hidden="1"/>
    </xf>
    <xf numFmtId="0" fontId="0" fillId="26" borderId="0" xfId="0" applyFill="1" applyProtection="1">
      <protection hidden="1"/>
    </xf>
    <xf numFmtId="0" fontId="4" fillId="26" borderId="5" xfId="0" applyFont="1" applyFill="1" applyBorder="1"/>
    <xf numFmtId="0" fontId="4" fillId="26" borderId="7" xfId="0" applyFont="1" applyFill="1" applyBorder="1"/>
    <xf numFmtId="14" fontId="0" fillId="0" borderId="4" xfId="0" applyNumberFormat="1" applyBorder="1" applyAlignment="1">
      <alignment horizontal="center"/>
    </xf>
    <xf numFmtId="14" fontId="18" fillId="0" borderId="4" xfId="0" applyNumberFormat="1" applyFont="1" applyBorder="1"/>
    <xf numFmtId="0" fontId="4" fillId="27" borderId="0" xfId="0" applyFont="1" applyFill="1" applyProtection="1">
      <protection hidden="1"/>
    </xf>
    <xf numFmtId="0" fontId="5" fillId="27" borderId="0" xfId="0" applyFont="1" applyFill="1" applyProtection="1">
      <protection hidden="1"/>
    </xf>
    <xf numFmtId="0" fontId="4" fillId="27" borderId="11" xfId="0" applyFont="1" applyFill="1" applyBorder="1" applyProtection="1">
      <protection hidden="1"/>
    </xf>
    <xf numFmtId="0" fontId="0" fillId="27" borderId="0" xfId="0" applyFill="1" applyProtection="1">
      <protection hidden="1"/>
    </xf>
    <xf numFmtId="0" fontId="0" fillId="27" borderId="0" xfId="0" applyFill="1"/>
    <xf numFmtId="0" fontId="4" fillId="27" borderId="0" xfId="0" applyFont="1" applyFill="1" applyAlignment="1" applyProtection="1">
      <alignment wrapText="1"/>
      <protection hidden="1"/>
    </xf>
    <xf numFmtId="0" fontId="4" fillId="27" borderId="5" xfId="0" applyFont="1" applyFill="1" applyBorder="1"/>
    <xf numFmtId="0" fontId="4" fillId="27" borderId="7" xfId="0" applyFont="1" applyFill="1" applyBorder="1"/>
    <xf numFmtId="0" fontId="7" fillId="10" borderId="5" xfId="0" applyFont="1" applyFill="1" applyBorder="1"/>
    <xf numFmtId="0" fontId="19" fillId="0" borderId="4" xfId="0" applyFont="1" applyBorder="1"/>
    <xf numFmtId="14" fontId="18" fillId="28" borderId="4" xfId="0" applyNumberFormat="1" applyFont="1" applyFill="1" applyBorder="1"/>
    <xf numFmtId="0" fontId="0" fillId="12" borderId="0" xfId="0" applyFill="1"/>
    <xf numFmtId="0" fontId="4" fillId="12" borderId="5" xfId="0" applyFont="1" applyFill="1" applyBorder="1"/>
    <xf numFmtId="0" fontId="0" fillId="15" borderId="0" xfId="0" applyFill="1"/>
    <xf numFmtId="0" fontId="4" fillId="15" borderId="5" xfId="0" applyFont="1" applyFill="1" applyBorder="1"/>
    <xf numFmtId="14" fontId="18" fillId="15" borderId="4" xfId="0" applyNumberFormat="1" applyFont="1" applyFill="1" applyBorder="1"/>
    <xf numFmtId="0" fontId="4" fillId="29" borderId="0" xfId="0" applyFont="1" applyFill="1" applyProtection="1">
      <protection hidden="1"/>
    </xf>
    <xf numFmtId="0" fontId="0" fillId="29" borderId="0" xfId="0" applyFill="1"/>
    <xf numFmtId="0" fontId="5" fillId="29" borderId="0" xfId="0" applyFont="1" applyFill="1" applyProtection="1">
      <protection hidden="1"/>
    </xf>
    <xf numFmtId="0" fontId="4" fillId="29" borderId="11" xfId="0" applyFont="1" applyFill="1" applyBorder="1" applyProtection="1">
      <protection hidden="1"/>
    </xf>
    <xf numFmtId="0" fontId="0" fillId="29" borderId="0" xfId="0" applyFill="1" applyProtection="1">
      <protection hidden="1"/>
    </xf>
    <xf numFmtId="0" fontId="4" fillId="29" borderId="0" xfId="0" applyFont="1" applyFill="1" applyAlignment="1" applyProtection="1">
      <alignment wrapText="1"/>
      <protection hidden="1"/>
    </xf>
    <xf numFmtId="0" fontId="4" fillId="29" borderId="5" xfId="0" applyFont="1" applyFill="1" applyBorder="1"/>
    <xf numFmtId="0" fontId="4" fillId="29" borderId="7" xfId="0" applyFont="1" applyFill="1" applyBorder="1"/>
    <xf numFmtId="14" fontId="18" fillId="14" borderId="4" xfId="0" applyNumberFormat="1" applyFont="1" applyFill="1" applyBorder="1"/>
  </cellXfs>
  <cellStyles count="4">
    <cellStyle name="Comma" xfId="1" builtinId="3"/>
    <cellStyle name="Hyperlink" xfId="2" builtinId="8"/>
    <cellStyle name="Normal" xfId="0" builtinId="0"/>
    <cellStyle name="Per cent" xfId="3" builtinId="5"/>
  </cellStyles>
  <dxfs count="0"/>
  <tableStyles count="0" defaultTableStyle="TableStyleMedium2" defaultPivotStyle="PivotStyleMedium7"/>
  <colors>
    <mruColors>
      <color rgb="FFCD7B93"/>
      <color rgb="FFFF7E7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18</xdr:row>
      <xdr:rowOff>50800</xdr:rowOff>
    </xdr:from>
    <xdr:to>
      <xdr:col>7</xdr:col>
      <xdr:colOff>252011</xdr:colOff>
      <xdr:row>76</xdr:row>
      <xdr:rowOff>63500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3479800"/>
          <a:ext cx="6348011" cy="10058400"/>
        </a:xfrm>
        <a:prstGeom prst="rect">
          <a:avLst/>
        </a:prstGeom>
      </xdr:spPr>
    </xdr:pic>
    <xdr:clientData/>
  </xdr:twoCellAnchor>
  <xdr:twoCellAnchor editAs="oneCell">
    <xdr:from>
      <xdr:col>7</xdr:col>
      <xdr:colOff>292100</xdr:colOff>
      <xdr:row>0</xdr:row>
      <xdr:rowOff>152400</xdr:rowOff>
    </xdr:from>
    <xdr:to>
      <xdr:col>8</xdr:col>
      <xdr:colOff>1689100</xdr:colOff>
      <xdr:row>7</xdr:row>
      <xdr:rowOff>13200</xdr:rowOff>
    </xdr:to>
    <xdr:pic>
      <xdr:nvPicPr>
        <xdr:cNvPr id="3" name="Picture 2" descr="ECA final logo RGB HIGH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26200" y="152400"/>
          <a:ext cx="3009900" cy="1118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energymadeeasy.gov.au/plan?id=RED21306MBG&amp;postcode=2603" TargetMode="Externa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energymadeeasy.gov.au/offer/927638?utm_source=ActewAGL&amp;utm_campaign=bpi-retailer&amp;utm_medium=retailer" TargetMode="Externa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energymadeeasy.gov.au/offer/927638?utm_source=ActewAGL&amp;utm_campaign=bpi-retailer&amp;utm_medium=retailer" TargetMode="External"/><Relationship Id="rId2" Type="http://schemas.openxmlformats.org/officeDocument/2006/relationships/hyperlink" Target="https://www.energymadeeasy.gov.au/offer/991266?postcode=2603&amp;fuelType=G&amp;customerType=smallBusiness&amp;distributor-G=3&amp;provider-G=notSure&amp;gasBillStart=01/09/2019&amp;gasBillEnd=01/10/2019&amp;gasTotalUsage=4000" TargetMode="External"/><Relationship Id="rId1" Type="http://schemas.openxmlformats.org/officeDocument/2006/relationships/hyperlink" Target="https://www.energymadeeasy.gov.au/offer/1009215?utm_source=EnergyAustralia&amp;utm_campaign=bpi-retailer&amp;utm_medium=retailer&amp;postcode=2603" TargetMode="Externa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energymadeeasy.gov.au/offer/685914?postcode=2601&amp;fuelType=G&amp;customerType=smallBusiness&amp;distributor-G=3&amp;provider-G=9639&amp;gasBillStart=01/07/2018&amp;gasBillEnd=01/10/2018&amp;gasTotalUsage=10000" TargetMode="Externa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energymadeeasy.gov.au/offer/685914?postcode=2601&amp;fuelType=G&amp;customerType=smallBusiness&amp;distributor-G=3&amp;provider-G=9639&amp;gasBillStart=01/07/2018&amp;gasBillEnd=01/10/2018&amp;gasTotalUsage=10000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T87"/>
  <sheetViews>
    <sheetView tabSelected="1" workbookViewId="0">
      <selection activeCell="H33" sqref="H33"/>
    </sheetView>
  </sheetViews>
  <sheetFormatPr baseColWidth="10" defaultRowHeight="13" x14ac:dyDescent="0.15"/>
  <cols>
    <col min="1" max="5" width="10.83203125" style="34"/>
    <col min="6" max="6" width="15.1640625" style="34" customWidth="1"/>
    <col min="7" max="7" width="11.1640625" style="34" customWidth="1"/>
    <col min="8" max="8" width="21.1640625" style="34" customWidth="1"/>
    <col min="9" max="9" width="25" style="34" customWidth="1"/>
    <col min="10" max="16384" width="10.83203125" style="34"/>
  </cols>
  <sheetData>
    <row r="1" spans="1:20" ht="14" x14ac:dyDescent="0.15">
      <c r="A1" s="33" t="s">
        <v>108</v>
      </c>
      <c r="B1" s="24"/>
      <c r="C1" s="24"/>
      <c r="D1" s="24"/>
      <c r="E1" s="24"/>
      <c r="F1" s="24"/>
      <c r="G1" s="24"/>
      <c r="H1" s="24"/>
    </row>
    <row r="2" spans="1:20" ht="15" thickBot="1" x14ac:dyDescent="0.2">
      <c r="A2" s="35" t="s">
        <v>109</v>
      </c>
      <c r="B2" s="35"/>
      <c r="C2" s="35"/>
      <c r="D2" s="24"/>
      <c r="E2" s="24"/>
      <c r="F2" s="24"/>
      <c r="G2" s="24"/>
      <c r="H2" s="24"/>
    </row>
    <row r="3" spans="1:20" ht="14" x14ac:dyDescent="0.15">
      <c r="A3" s="35" t="s">
        <v>114</v>
      </c>
      <c r="B3" s="35"/>
      <c r="C3" s="35"/>
      <c r="D3" s="24"/>
      <c r="E3" s="24"/>
      <c r="F3" s="24"/>
      <c r="G3" s="24"/>
      <c r="H3" s="24"/>
      <c r="J3" s="36" t="s">
        <v>23</v>
      </c>
      <c r="K3" s="21"/>
      <c r="L3" s="21"/>
      <c r="M3" s="21"/>
      <c r="N3" s="37"/>
      <c r="O3" s="37"/>
      <c r="P3" s="37"/>
      <c r="Q3" s="38"/>
      <c r="R3" s="38"/>
      <c r="S3" s="38"/>
      <c r="T3" s="39"/>
    </row>
    <row r="4" spans="1:20" ht="14" x14ac:dyDescent="0.15">
      <c r="A4" s="24"/>
      <c r="B4" s="24"/>
      <c r="C4" s="24"/>
      <c r="D4" s="24"/>
      <c r="E4" s="24"/>
      <c r="F4" s="24"/>
      <c r="G4" s="24"/>
      <c r="H4" s="24"/>
      <c r="J4" s="23" t="s">
        <v>24</v>
      </c>
      <c r="K4" s="24"/>
      <c r="L4" s="24"/>
      <c r="M4" s="24"/>
      <c r="N4" s="24"/>
      <c r="O4" s="24"/>
      <c r="P4" s="24"/>
      <c r="T4" s="40"/>
    </row>
    <row r="5" spans="1:20" ht="15" x14ac:dyDescent="0.2">
      <c r="A5" s="41" t="s">
        <v>119</v>
      </c>
      <c r="B5" s="24"/>
      <c r="C5" s="24"/>
      <c r="D5" s="24"/>
      <c r="E5" s="24"/>
      <c r="F5" s="42"/>
      <c r="G5" s="42"/>
      <c r="H5" s="42"/>
      <c r="I5" s="26"/>
      <c r="J5" s="23" t="s">
        <v>61</v>
      </c>
      <c r="K5" s="24"/>
      <c r="L5" s="24"/>
      <c r="M5" s="24"/>
      <c r="N5" s="24"/>
      <c r="O5" s="24"/>
      <c r="P5" s="24"/>
      <c r="T5" s="40"/>
    </row>
    <row r="6" spans="1:20" ht="15" x14ac:dyDescent="0.2">
      <c r="A6" s="24" t="s">
        <v>62</v>
      </c>
      <c r="B6" s="24"/>
      <c r="C6" s="24"/>
      <c r="D6" s="24"/>
      <c r="E6" s="24"/>
      <c r="F6" s="42"/>
      <c r="G6" s="42"/>
      <c r="H6" s="42"/>
      <c r="I6" s="26"/>
      <c r="J6" s="23" t="s">
        <v>63</v>
      </c>
      <c r="K6" s="24"/>
      <c r="L6" s="24"/>
      <c r="M6" s="24"/>
      <c r="N6" s="24"/>
      <c r="O6" s="24"/>
      <c r="P6" s="24"/>
      <c r="T6" s="40"/>
    </row>
    <row r="7" spans="1:20" ht="15" x14ac:dyDescent="0.2">
      <c r="A7" s="24" t="s">
        <v>64</v>
      </c>
      <c r="B7" s="24"/>
      <c r="C7" s="24"/>
      <c r="D7" s="24"/>
      <c r="E7" s="24"/>
      <c r="F7" s="42"/>
      <c r="G7" s="42"/>
      <c r="H7" s="42"/>
      <c r="I7" s="26"/>
      <c r="J7" s="23" t="s">
        <v>65</v>
      </c>
      <c r="K7" s="24"/>
      <c r="L7" s="24"/>
      <c r="M7" s="24"/>
      <c r="N7" s="42"/>
      <c r="O7" s="42"/>
      <c r="P7" s="42"/>
      <c r="T7" s="40"/>
    </row>
    <row r="8" spans="1:20" ht="15" x14ac:dyDescent="0.2">
      <c r="A8" s="24"/>
      <c r="B8" s="24"/>
      <c r="C8" s="24"/>
      <c r="D8" s="24"/>
      <c r="E8" s="24"/>
      <c r="F8" s="42"/>
      <c r="G8" s="42"/>
      <c r="H8" s="43"/>
      <c r="I8" s="26"/>
      <c r="J8" s="23" t="s">
        <v>66</v>
      </c>
      <c r="K8" s="24"/>
      <c r="L8" s="24"/>
      <c r="M8" s="24"/>
      <c r="N8" s="42"/>
      <c r="O8" s="42"/>
      <c r="P8" s="42"/>
      <c r="T8" s="40"/>
    </row>
    <row r="9" spans="1:20" ht="15" x14ac:dyDescent="0.2">
      <c r="A9" s="41" t="s">
        <v>84</v>
      </c>
      <c r="B9" s="24"/>
      <c r="C9" s="24"/>
      <c r="D9" s="24"/>
      <c r="E9" s="24"/>
      <c r="F9" s="42"/>
      <c r="G9" s="42"/>
      <c r="H9" s="42"/>
      <c r="I9" s="26"/>
      <c r="J9" s="23" t="s">
        <v>83</v>
      </c>
      <c r="K9" s="24"/>
      <c r="L9" s="24"/>
      <c r="M9" s="24"/>
      <c r="N9" s="42"/>
      <c r="O9" s="42"/>
      <c r="P9" s="42"/>
      <c r="T9" s="40"/>
    </row>
    <row r="10" spans="1:20" ht="15" x14ac:dyDescent="0.2">
      <c r="A10" s="24" t="s">
        <v>137</v>
      </c>
      <c r="B10" s="24"/>
      <c r="C10" s="24"/>
      <c r="D10" s="24"/>
      <c r="E10" s="24"/>
      <c r="F10" s="42"/>
      <c r="G10" s="42"/>
      <c r="H10" s="24"/>
      <c r="I10" s="26"/>
      <c r="J10" s="23" t="s">
        <v>85</v>
      </c>
      <c r="K10" s="24"/>
      <c r="L10" s="24"/>
      <c r="M10" s="24"/>
      <c r="N10" s="44"/>
      <c r="O10" s="44"/>
      <c r="P10" s="44"/>
      <c r="T10" s="40"/>
    </row>
    <row r="11" spans="1:20" ht="16" thickBot="1" x14ac:dyDescent="0.25">
      <c r="A11" s="24" t="s">
        <v>260</v>
      </c>
      <c r="B11" s="24"/>
      <c r="C11" s="24"/>
      <c r="D11" s="24"/>
      <c r="E11" s="24"/>
      <c r="F11" s="42"/>
      <c r="G11" s="42"/>
      <c r="H11" s="24"/>
      <c r="I11" s="26"/>
      <c r="J11" s="45" t="s">
        <v>86</v>
      </c>
      <c r="K11" s="46"/>
      <c r="L11" s="46"/>
      <c r="M11" s="46"/>
      <c r="N11" s="47"/>
      <c r="O11" s="47"/>
      <c r="P11" s="47"/>
      <c r="Q11" s="48"/>
      <c r="R11" s="48"/>
      <c r="S11" s="48"/>
      <c r="T11" s="49"/>
    </row>
    <row r="12" spans="1:20" ht="15" x14ac:dyDescent="0.2">
      <c r="A12" s="24" t="s">
        <v>117</v>
      </c>
      <c r="B12" s="24"/>
      <c r="C12" s="24"/>
      <c r="D12" s="24"/>
      <c r="E12" s="24"/>
      <c r="F12" s="42"/>
      <c r="G12" s="42"/>
      <c r="H12" s="24"/>
      <c r="I12" s="26"/>
    </row>
    <row r="13" spans="1:20" ht="16" thickBot="1" x14ac:dyDescent="0.25">
      <c r="A13" s="24"/>
      <c r="B13" s="24"/>
      <c r="C13" s="24"/>
      <c r="D13" s="24"/>
      <c r="E13" s="24"/>
      <c r="F13" s="42"/>
      <c r="G13" s="42"/>
      <c r="H13" s="24"/>
      <c r="I13" s="26"/>
    </row>
    <row r="14" spans="1:20" ht="15" x14ac:dyDescent="0.2">
      <c r="A14" s="24" t="s">
        <v>227</v>
      </c>
      <c r="B14" s="24"/>
      <c r="C14" s="24"/>
      <c r="D14" s="24"/>
      <c r="E14" s="24"/>
      <c r="F14" s="42"/>
      <c r="G14" s="42"/>
      <c r="H14" s="42"/>
      <c r="I14" s="26"/>
      <c r="J14" s="59" t="s">
        <v>118</v>
      </c>
      <c r="K14" s="50"/>
    </row>
    <row r="15" spans="1:20" ht="15" x14ac:dyDescent="0.2">
      <c r="A15" s="24" t="s">
        <v>115</v>
      </c>
      <c r="B15" s="24"/>
      <c r="C15" s="24"/>
      <c r="D15" s="24"/>
      <c r="E15" s="51"/>
      <c r="F15" s="42"/>
      <c r="G15" s="42"/>
      <c r="H15" s="42"/>
      <c r="I15" s="26"/>
      <c r="J15" s="57" t="s">
        <v>191</v>
      </c>
      <c r="K15" s="40"/>
    </row>
    <row r="16" spans="1:20" ht="15" x14ac:dyDescent="0.2">
      <c r="A16" s="42"/>
      <c r="B16" s="24"/>
      <c r="C16" s="24"/>
      <c r="D16" s="24"/>
      <c r="E16" s="24"/>
      <c r="F16" s="42"/>
      <c r="G16" s="42"/>
      <c r="H16" s="42"/>
      <c r="I16" s="26"/>
      <c r="J16" s="204" t="s">
        <v>242</v>
      </c>
      <c r="K16" s="40"/>
    </row>
    <row r="17" spans="1:11" ht="15" x14ac:dyDescent="0.2">
      <c r="A17" s="24" t="s">
        <v>116</v>
      </c>
      <c r="B17" s="24"/>
      <c r="C17" s="24"/>
      <c r="D17" s="24"/>
      <c r="E17" s="24"/>
      <c r="F17" s="42"/>
      <c r="G17" s="42"/>
      <c r="H17" s="42"/>
      <c r="I17" s="26"/>
      <c r="J17" s="57" t="s">
        <v>49</v>
      </c>
      <c r="K17" s="40"/>
    </row>
    <row r="18" spans="1:11" ht="15" x14ac:dyDescent="0.2">
      <c r="G18" s="42"/>
      <c r="H18" s="42"/>
      <c r="I18" s="26"/>
      <c r="J18" s="57" t="s">
        <v>195</v>
      </c>
      <c r="K18" s="40"/>
    </row>
    <row r="19" spans="1:11" ht="16" thickBot="1" x14ac:dyDescent="0.25">
      <c r="B19" s="26"/>
      <c r="C19" s="26"/>
      <c r="D19" s="26"/>
      <c r="E19" s="26"/>
      <c r="F19" s="26"/>
      <c r="G19" s="26"/>
      <c r="H19" s="42"/>
      <c r="I19" s="26"/>
      <c r="J19" s="58" t="s">
        <v>233</v>
      </c>
      <c r="K19" s="49"/>
    </row>
    <row r="20" spans="1:11" ht="15" x14ac:dyDescent="0.2">
      <c r="A20" s="24"/>
      <c r="B20" s="26"/>
      <c r="C20" s="26"/>
      <c r="D20" s="26"/>
      <c r="E20" s="26"/>
      <c r="F20" s="26"/>
      <c r="G20" s="26"/>
      <c r="H20" s="42"/>
      <c r="I20" s="26"/>
    </row>
    <row r="21" spans="1:11" ht="16" thickBot="1" x14ac:dyDescent="0.25">
      <c r="A21" s="24"/>
      <c r="B21" s="24"/>
      <c r="C21" s="24"/>
      <c r="D21" s="24"/>
      <c r="E21" s="24"/>
      <c r="F21" s="42"/>
      <c r="G21" s="42"/>
      <c r="H21" s="42"/>
      <c r="I21" s="26"/>
    </row>
    <row r="22" spans="1:11" ht="15" x14ac:dyDescent="0.2">
      <c r="A22" s="24"/>
      <c r="B22" s="24"/>
      <c r="C22" s="24"/>
      <c r="D22" s="24"/>
      <c r="E22" s="24"/>
      <c r="F22" s="42"/>
      <c r="G22" s="42"/>
      <c r="H22" s="42"/>
      <c r="I22" s="26"/>
      <c r="J22" s="52" t="s">
        <v>110</v>
      </c>
      <c r="K22" s="22"/>
    </row>
    <row r="23" spans="1:11" ht="15" x14ac:dyDescent="0.2">
      <c r="A23" s="24"/>
      <c r="B23" s="42"/>
      <c r="C23" s="42"/>
      <c r="D23" s="42"/>
      <c r="E23" s="42"/>
      <c r="F23" s="42"/>
      <c r="G23" s="42"/>
      <c r="H23" s="42"/>
      <c r="I23" s="26"/>
      <c r="J23" s="218" t="s">
        <v>111</v>
      </c>
      <c r="K23" s="219">
        <v>2023</v>
      </c>
    </row>
    <row r="24" spans="1:11" ht="15" x14ac:dyDescent="0.2">
      <c r="A24" s="24"/>
      <c r="B24" s="26"/>
      <c r="C24" s="26"/>
      <c r="D24" s="26"/>
      <c r="E24" s="26"/>
      <c r="F24" s="26"/>
      <c r="G24" s="26"/>
      <c r="H24" s="26"/>
      <c r="I24" s="26"/>
      <c r="J24" s="210" t="s">
        <v>121</v>
      </c>
      <c r="K24" s="61">
        <v>2022</v>
      </c>
    </row>
    <row r="25" spans="1:11" ht="15" x14ac:dyDescent="0.2">
      <c r="A25" s="24"/>
      <c r="B25" s="26"/>
      <c r="C25" s="26"/>
      <c r="D25" s="26"/>
      <c r="E25" s="26"/>
      <c r="F25" s="26"/>
      <c r="G25" s="26"/>
      <c r="H25" s="26"/>
      <c r="I25" s="26"/>
      <c r="J25" s="208" t="s">
        <v>111</v>
      </c>
      <c r="K25" s="54">
        <v>2022</v>
      </c>
    </row>
    <row r="26" spans="1:11" ht="15" x14ac:dyDescent="0.2">
      <c r="B26" s="26"/>
      <c r="C26" s="26"/>
      <c r="D26" s="26"/>
      <c r="E26" s="26"/>
      <c r="F26" s="26"/>
      <c r="G26" s="26"/>
      <c r="H26" s="26"/>
      <c r="I26" s="26"/>
      <c r="J26" s="202" t="s">
        <v>121</v>
      </c>
      <c r="K26" s="203">
        <v>2021</v>
      </c>
    </row>
    <row r="27" spans="1:11" ht="15" x14ac:dyDescent="0.2">
      <c r="B27" s="26"/>
      <c r="C27" s="26"/>
      <c r="D27" s="26"/>
      <c r="E27" s="26"/>
      <c r="F27" s="26"/>
      <c r="G27" s="26"/>
      <c r="H27" s="26"/>
      <c r="I27" s="26"/>
      <c r="J27" s="192" t="s">
        <v>111</v>
      </c>
      <c r="K27" s="193">
        <v>2021</v>
      </c>
    </row>
    <row r="28" spans="1:11" ht="15" x14ac:dyDescent="0.2">
      <c r="B28" s="26"/>
      <c r="C28" s="26"/>
      <c r="D28" s="26"/>
      <c r="E28" s="26"/>
      <c r="F28" s="26"/>
      <c r="G28" s="26"/>
      <c r="H28" s="26"/>
      <c r="I28" s="26"/>
      <c r="J28" s="181" t="s">
        <v>121</v>
      </c>
      <c r="K28" s="182">
        <v>2020</v>
      </c>
    </row>
    <row r="29" spans="1:11" ht="15" x14ac:dyDescent="0.2">
      <c r="B29" s="26"/>
      <c r="C29" s="26"/>
      <c r="D29" s="26"/>
      <c r="E29" s="26"/>
      <c r="F29" s="26"/>
      <c r="G29" s="26"/>
      <c r="H29" s="26"/>
      <c r="I29" s="26"/>
      <c r="J29" s="172" t="s">
        <v>135</v>
      </c>
      <c r="K29" s="101">
        <v>2020</v>
      </c>
    </row>
    <row r="30" spans="1:11" ht="15" x14ac:dyDescent="0.2">
      <c r="B30" s="26"/>
      <c r="C30" s="26"/>
      <c r="D30" s="26"/>
      <c r="E30" s="26"/>
      <c r="F30" s="26"/>
      <c r="G30" s="26"/>
      <c r="H30" s="26"/>
      <c r="I30" s="26"/>
      <c r="J30" s="165" t="s">
        <v>121</v>
      </c>
      <c r="K30" s="166">
        <v>2019</v>
      </c>
    </row>
    <row r="31" spans="1:11" ht="15" x14ac:dyDescent="0.2">
      <c r="B31" s="26"/>
      <c r="C31" s="26"/>
      <c r="D31" s="26"/>
      <c r="E31" s="26"/>
      <c r="F31" s="26"/>
      <c r="G31" s="26"/>
      <c r="H31" s="26"/>
      <c r="I31" s="26"/>
      <c r="J31" s="167" t="s">
        <v>135</v>
      </c>
      <c r="K31" s="168">
        <v>2019</v>
      </c>
    </row>
    <row r="32" spans="1:11" ht="15" x14ac:dyDescent="0.2">
      <c r="B32" s="26"/>
      <c r="C32" s="26"/>
      <c r="D32" s="26"/>
      <c r="E32" s="26"/>
      <c r="F32" s="26"/>
      <c r="G32" s="26"/>
      <c r="H32" s="26"/>
      <c r="I32" s="26"/>
      <c r="J32" s="173" t="s">
        <v>121</v>
      </c>
      <c r="K32" s="174">
        <v>2018</v>
      </c>
    </row>
    <row r="33" spans="1:11" ht="15" x14ac:dyDescent="0.2">
      <c r="B33" s="26"/>
      <c r="C33" s="26"/>
      <c r="D33" s="26"/>
      <c r="E33" s="26"/>
      <c r="F33" s="26"/>
      <c r="G33" s="26"/>
      <c r="H33" s="26"/>
      <c r="I33" s="26"/>
      <c r="J33" s="100" t="s">
        <v>111</v>
      </c>
      <c r="K33" s="101">
        <v>2018</v>
      </c>
    </row>
    <row r="34" spans="1:11" ht="15" x14ac:dyDescent="0.2">
      <c r="A34" s="26"/>
      <c r="B34" s="26"/>
      <c r="C34" s="26"/>
      <c r="D34" s="26"/>
      <c r="E34" s="26"/>
      <c r="F34" s="26"/>
      <c r="G34" s="26"/>
      <c r="H34" s="26"/>
      <c r="I34" s="26"/>
      <c r="J34" s="60" t="s">
        <v>121</v>
      </c>
      <c r="K34" s="61">
        <v>2017</v>
      </c>
    </row>
    <row r="35" spans="1:11" ht="14" x14ac:dyDescent="0.15">
      <c r="J35" s="53" t="s">
        <v>111</v>
      </c>
      <c r="K35" s="54">
        <v>2017</v>
      </c>
    </row>
    <row r="36" spans="1:11" ht="15" thickBot="1" x14ac:dyDescent="0.2">
      <c r="J36" s="55" t="s">
        <v>111</v>
      </c>
      <c r="K36" s="56">
        <v>2016</v>
      </c>
    </row>
    <row r="87" spans="1:1" x14ac:dyDescent="0.15">
      <c r="A87" s="34" t="s">
        <v>112</v>
      </c>
    </row>
  </sheetData>
  <sheetProtection algorithmName="SHA-512" hashValue="iG2Z79nIY681VdBo2qcfoCIPbRAVzXKsQoG6Gh0nIOXrPcrppbFt9r4oa+mX3u4ZNEpovh1E4wfoZh7ZmxzLiw==" saltValue="BqW5YIb3/ataC7YjgoI3yw==" spinCount="100000" sheet="1" objects="1" scenarios="1"/>
  <sortState xmlns:xlrd2="http://schemas.microsoft.com/office/spreadsheetml/2017/richdata2" ref="J15:J19">
    <sortCondition ref="J15:J19"/>
  </sortState>
  <phoneticPr fontId="3" type="noConversion"/>
  <pageMargins left="0.75" right="0.75" top="1" bottom="1" header="0.5" footer="0.5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D23AA7-ED42-FA4E-88D1-43AA719E07AA}">
  <sheetPr codeName="Sheet3">
    <tabColor rgb="FFFF7E79"/>
  </sheetPr>
  <dimension ref="A1:BT373"/>
  <sheetViews>
    <sheetView zoomScale="90" zoomScaleNormal="90" workbookViewId="0">
      <selection activeCell="H24" sqref="H24"/>
    </sheetView>
  </sheetViews>
  <sheetFormatPr baseColWidth="10" defaultRowHeight="15" x14ac:dyDescent="0.2"/>
  <cols>
    <col min="1" max="1" width="14.83203125" style="128" customWidth="1"/>
    <col min="2" max="2" width="14.5" style="128" customWidth="1"/>
    <col min="3" max="3" width="14.83203125" style="128" customWidth="1"/>
    <col min="4" max="4" width="14.1640625" style="128" customWidth="1"/>
    <col min="5" max="6" width="14.1640625" style="128" hidden="1" customWidth="1"/>
    <col min="7" max="16" width="14.1640625" style="128" customWidth="1"/>
    <col min="17" max="17" width="14.1640625" style="128" hidden="1" customWidth="1"/>
    <col min="18" max="18" width="13" style="128" hidden="1" customWidth="1"/>
    <col min="19" max="23" width="14.1640625" style="128" customWidth="1"/>
    <col min="24" max="27" width="14.1640625" style="128" hidden="1" customWidth="1"/>
    <col min="28" max="28" width="14.33203125" style="128" customWidth="1"/>
    <col min="29" max="41" width="14.1640625" style="128" customWidth="1"/>
    <col min="42" max="72" width="12.5" style="128" customWidth="1"/>
    <col min="73" max="16384" width="10.83203125" style="128"/>
  </cols>
  <sheetData>
    <row r="1" spans="1:72" x14ac:dyDescent="0.2">
      <c r="A1" s="127" t="s">
        <v>31</v>
      </c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  <c r="AR1" s="127"/>
      <c r="AS1" s="127"/>
      <c r="AT1" s="127"/>
      <c r="AU1" s="127"/>
      <c r="AV1" s="127"/>
      <c r="AW1" s="127"/>
      <c r="AX1" s="127"/>
      <c r="AY1" s="127"/>
      <c r="AZ1" s="127"/>
      <c r="BA1" s="127"/>
      <c r="BB1" s="127"/>
      <c r="BC1" s="127"/>
      <c r="BD1" s="127"/>
      <c r="BE1" s="127"/>
      <c r="BF1" s="127"/>
      <c r="BG1" s="127"/>
      <c r="BH1" s="127"/>
      <c r="BI1" s="127"/>
      <c r="BJ1" s="127"/>
      <c r="BK1" s="127"/>
      <c r="BL1" s="127"/>
      <c r="BM1" s="127"/>
      <c r="BN1" s="127"/>
      <c r="BO1" s="127"/>
      <c r="BP1" s="127"/>
      <c r="BQ1" s="127"/>
      <c r="BR1" s="127"/>
      <c r="BS1" s="127"/>
      <c r="BT1" s="127"/>
    </row>
    <row r="2" spans="1:72" x14ac:dyDescent="0.2">
      <c r="A2" s="129" t="s">
        <v>92</v>
      </c>
      <c r="B2" s="127"/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  <c r="AR2" s="127"/>
      <c r="AS2" s="127"/>
      <c r="AT2" s="127"/>
      <c r="AU2" s="127"/>
      <c r="AV2" s="127"/>
      <c r="AW2" s="127"/>
      <c r="AX2" s="127"/>
      <c r="AY2" s="127"/>
      <c r="AZ2" s="127"/>
      <c r="BA2" s="127"/>
      <c r="BB2" s="127"/>
      <c r="BC2" s="127"/>
      <c r="BD2" s="127"/>
      <c r="BE2" s="127"/>
      <c r="BF2" s="127"/>
      <c r="BG2" s="127"/>
      <c r="BH2" s="127"/>
      <c r="BI2" s="127"/>
      <c r="BJ2" s="127"/>
      <c r="BK2" s="127"/>
      <c r="BL2" s="127"/>
      <c r="BM2" s="127"/>
      <c r="BN2" s="127"/>
      <c r="BO2" s="127"/>
      <c r="BP2" s="127"/>
      <c r="BQ2" s="127"/>
      <c r="BR2" s="127"/>
      <c r="BS2" s="127"/>
      <c r="BT2" s="127"/>
    </row>
    <row r="3" spans="1:72" ht="16" thickBot="1" x14ac:dyDescent="0.25">
      <c r="A3" s="127"/>
      <c r="B3" s="130"/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/>
      <c r="AI3" s="127"/>
      <c r="AJ3" s="127"/>
      <c r="AK3" s="127"/>
      <c r="AL3" s="127"/>
      <c r="AM3" s="127"/>
      <c r="AN3" s="127"/>
      <c r="AO3" s="127"/>
      <c r="AP3" s="127"/>
      <c r="AQ3" s="127"/>
      <c r="AR3" s="127"/>
      <c r="AS3" s="127"/>
      <c r="AT3" s="127"/>
      <c r="AU3" s="127"/>
      <c r="AV3" s="127"/>
      <c r="AW3" s="127"/>
      <c r="AX3" s="127"/>
      <c r="AY3" s="127"/>
      <c r="AZ3" s="127"/>
      <c r="BA3" s="127"/>
      <c r="BB3" s="127"/>
      <c r="BC3" s="127"/>
      <c r="BD3" s="127"/>
      <c r="BE3" s="127"/>
      <c r="BF3" s="127"/>
      <c r="BG3" s="127"/>
      <c r="BH3" s="127"/>
      <c r="BI3" s="127"/>
      <c r="BJ3" s="127"/>
      <c r="BK3" s="127"/>
      <c r="BL3" s="127"/>
      <c r="BM3" s="127"/>
      <c r="BN3" s="127"/>
      <c r="BO3" s="127"/>
      <c r="BP3" s="127"/>
      <c r="BQ3" s="127"/>
      <c r="BR3" s="127"/>
      <c r="BS3" s="127"/>
      <c r="BT3" s="127"/>
    </row>
    <row r="4" spans="1:72" x14ac:dyDescent="0.2">
      <c r="A4" s="66" t="s">
        <v>60</v>
      </c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8"/>
      <c r="AF4" s="127"/>
      <c r="AG4" s="127"/>
      <c r="AH4" s="127"/>
      <c r="AI4" s="127"/>
      <c r="AJ4" s="127"/>
      <c r="AK4" s="127"/>
      <c r="AL4" s="127"/>
      <c r="AM4" s="127"/>
      <c r="AN4" s="127"/>
      <c r="AO4" s="127"/>
      <c r="AP4" s="127"/>
      <c r="AQ4" s="127"/>
      <c r="AR4" s="127"/>
      <c r="AS4" s="127"/>
      <c r="AT4" s="127"/>
      <c r="AU4" s="127"/>
      <c r="AV4" s="127"/>
      <c r="AW4" s="127"/>
      <c r="AX4" s="127"/>
      <c r="AY4" s="127"/>
      <c r="AZ4" s="127"/>
      <c r="BA4" s="127"/>
      <c r="BB4" s="127"/>
      <c r="BC4" s="127"/>
      <c r="BD4" s="127"/>
      <c r="BE4" s="127"/>
      <c r="BF4" s="127"/>
      <c r="BG4" s="127"/>
      <c r="BH4" s="127"/>
      <c r="BI4" s="127"/>
      <c r="BJ4" s="127"/>
      <c r="BK4" s="127"/>
      <c r="BL4" s="127"/>
      <c r="BM4" s="127"/>
      <c r="BN4" s="127"/>
      <c r="BO4" s="127"/>
      <c r="BP4" s="127"/>
      <c r="BQ4" s="127"/>
      <c r="BR4" s="127"/>
      <c r="BS4" s="127"/>
      <c r="BT4" s="127"/>
    </row>
    <row r="5" spans="1:72" x14ac:dyDescent="0.2">
      <c r="A5" s="69" t="s">
        <v>228</v>
      </c>
      <c r="B5" s="70"/>
      <c r="C5" s="74">
        <v>100000</v>
      </c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1"/>
      <c r="AF5" s="127"/>
      <c r="AG5" s="127"/>
      <c r="AH5" s="127"/>
      <c r="AI5" s="127"/>
      <c r="AJ5" s="127"/>
      <c r="AK5" s="127"/>
      <c r="AL5" s="127"/>
      <c r="AM5" s="127"/>
      <c r="AN5" s="127"/>
      <c r="AO5" s="127"/>
      <c r="AP5" s="127"/>
      <c r="AQ5" s="127"/>
      <c r="AR5" s="127"/>
      <c r="AS5" s="127"/>
      <c r="AT5" s="127"/>
      <c r="AU5" s="127"/>
      <c r="AV5" s="127"/>
      <c r="AW5" s="127"/>
      <c r="AX5" s="127"/>
      <c r="AY5" s="127"/>
      <c r="AZ5" s="127"/>
      <c r="BA5" s="127"/>
      <c r="BB5" s="127"/>
      <c r="BC5" s="127"/>
      <c r="BD5" s="127"/>
      <c r="BE5" s="127"/>
      <c r="BF5" s="127"/>
      <c r="BG5" s="127"/>
      <c r="BH5" s="127"/>
      <c r="BI5" s="127"/>
      <c r="BJ5" s="127"/>
      <c r="BK5" s="127"/>
      <c r="BL5" s="127"/>
      <c r="BM5" s="127"/>
      <c r="BN5" s="127"/>
      <c r="BO5" s="127"/>
      <c r="BP5" s="127"/>
      <c r="BQ5" s="127"/>
      <c r="BR5" s="127"/>
      <c r="BS5" s="127"/>
      <c r="BT5" s="127"/>
    </row>
    <row r="6" spans="1:72" x14ac:dyDescent="0.2">
      <c r="A6" s="25"/>
      <c r="B6" s="70"/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1"/>
      <c r="AF6" s="127"/>
      <c r="AG6" s="127"/>
      <c r="AH6" s="127"/>
      <c r="AI6" s="127"/>
      <c r="AJ6" s="127"/>
      <c r="AK6" s="127"/>
      <c r="AL6" s="127"/>
      <c r="AM6" s="127"/>
      <c r="AN6" s="127"/>
      <c r="AO6" s="127"/>
      <c r="AP6" s="127"/>
      <c r="AQ6" s="127"/>
      <c r="AR6" s="127"/>
      <c r="AS6" s="127"/>
      <c r="AT6" s="127"/>
      <c r="AU6" s="127"/>
      <c r="AV6" s="127"/>
      <c r="AW6" s="127"/>
      <c r="AX6" s="127"/>
      <c r="AY6" s="127"/>
      <c r="AZ6" s="127"/>
      <c r="BA6" s="127"/>
      <c r="BB6" s="127"/>
      <c r="BC6" s="127"/>
      <c r="BD6" s="127"/>
      <c r="BE6" s="127"/>
      <c r="BF6" s="127"/>
      <c r="BG6" s="127"/>
      <c r="BH6" s="127"/>
      <c r="BI6" s="127"/>
      <c r="BJ6" s="127"/>
      <c r="BK6" s="127"/>
      <c r="BL6" s="127"/>
      <c r="BM6" s="127"/>
      <c r="BN6" s="127"/>
      <c r="BO6" s="127"/>
      <c r="BP6" s="127"/>
      <c r="BQ6" s="127"/>
      <c r="BR6" s="127"/>
      <c r="BS6" s="127"/>
      <c r="BT6" s="127"/>
    </row>
    <row r="7" spans="1:72" ht="76" x14ac:dyDescent="0.2">
      <c r="A7" s="164" t="s">
        <v>67</v>
      </c>
      <c r="B7" s="118" t="s">
        <v>68</v>
      </c>
      <c r="C7" s="118" t="s">
        <v>69</v>
      </c>
      <c r="D7" s="119" t="s">
        <v>70</v>
      </c>
      <c r="E7" s="162" t="s">
        <v>213</v>
      </c>
      <c r="F7" s="162" t="s">
        <v>214</v>
      </c>
      <c r="G7" s="119" t="s">
        <v>71</v>
      </c>
      <c r="H7" s="119" t="s">
        <v>72</v>
      </c>
      <c r="I7" s="119" t="s">
        <v>73</v>
      </c>
      <c r="J7" s="119" t="s">
        <v>215</v>
      </c>
      <c r="K7" s="119" t="s">
        <v>75</v>
      </c>
      <c r="L7" s="119" t="s">
        <v>76</v>
      </c>
      <c r="M7" s="119" t="s">
        <v>77</v>
      </c>
      <c r="N7" s="119" t="s">
        <v>78</v>
      </c>
      <c r="O7" s="119" t="s">
        <v>74</v>
      </c>
      <c r="P7" s="119" t="s">
        <v>79</v>
      </c>
      <c r="Q7" s="161" t="s">
        <v>216</v>
      </c>
      <c r="R7" s="169" t="s">
        <v>80</v>
      </c>
      <c r="S7" s="120" t="s">
        <v>217</v>
      </c>
      <c r="T7" s="121" t="s">
        <v>81</v>
      </c>
      <c r="U7" s="121" t="s">
        <v>82</v>
      </c>
      <c r="V7" s="121" t="s">
        <v>0</v>
      </c>
      <c r="W7" s="121" t="s">
        <v>87</v>
      </c>
      <c r="X7" s="163" t="s">
        <v>218</v>
      </c>
      <c r="Y7" s="163" t="s">
        <v>219</v>
      </c>
      <c r="Z7" s="122" t="s">
        <v>88</v>
      </c>
      <c r="AA7" s="122" t="s">
        <v>89</v>
      </c>
      <c r="AB7" s="123" t="s">
        <v>32</v>
      </c>
      <c r="AC7" s="123" t="s">
        <v>33</v>
      </c>
      <c r="AD7" s="124" t="s">
        <v>90</v>
      </c>
      <c r="AE7" s="125" t="s">
        <v>91</v>
      </c>
      <c r="AF7" s="131"/>
      <c r="AG7" s="131"/>
      <c r="AH7" s="131"/>
      <c r="AI7" s="131"/>
      <c r="AJ7" s="131"/>
      <c r="AK7" s="131"/>
      <c r="AL7" s="131"/>
      <c r="AM7" s="131"/>
      <c r="AN7" s="131"/>
      <c r="AO7" s="131"/>
      <c r="AP7" s="131"/>
      <c r="AQ7" s="131"/>
      <c r="AR7" s="131"/>
      <c r="AS7" s="131"/>
      <c r="AT7" s="131"/>
      <c r="AU7" s="131"/>
      <c r="AV7" s="131"/>
      <c r="AW7" s="131"/>
      <c r="AX7" s="131"/>
      <c r="AY7" s="131"/>
      <c r="AZ7" s="131"/>
      <c r="BA7" s="131"/>
      <c r="BB7" s="131"/>
      <c r="BC7" s="131"/>
      <c r="BD7" s="131"/>
      <c r="BE7" s="131"/>
      <c r="BF7" s="131"/>
      <c r="BG7" s="131"/>
      <c r="BH7" s="131"/>
      <c r="BI7" s="131"/>
      <c r="BJ7" s="131"/>
      <c r="BK7" s="131"/>
      <c r="BL7" s="131"/>
      <c r="BM7" s="131"/>
      <c r="BN7" s="131"/>
      <c r="BO7" s="131"/>
      <c r="BP7" s="131"/>
      <c r="BQ7" s="131"/>
      <c r="BR7" s="131"/>
      <c r="BS7" s="131"/>
      <c r="BT7" s="131"/>
    </row>
    <row r="8" spans="1:72" ht="20" customHeight="1" x14ac:dyDescent="0.2">
      <c r="A8" s="80" t="str">
        <f>'ACT Apr 2019'!D2</f>
        <v>EvoEnergy</v>
      </c>
      <c r="B8" s="81" t="str">
        <f>'ACT Apr 2019'!F2</f>
        <v>ActewAGL</v>
      </c>
      <c r="C8" s="81" t="str">
        <f>'ACT Apr 2019'!G2</f>
        <v>Business Plan</v>
      </c>
      <c r="D8" s="82">
        <f>365*'ACT Apr 2019'!H2/100</f>
        <v>596.19100000000003</v>
      </c>
      <c r="E8" s="155">
        <f>IF('ACT Apr 2019'!AQ2=3,0.5,IF('ACT Apr 2019'!AQ2=2,0.33,0))</f>
        <v>0.5</v>
      </c>
      <c r="F8" s="155">
        <f>1-E8</f>
        <v>0.5</v>
      </c>
      <c r="G8" s="83">
        <f>IF('ACT Apr 2019'!K2="",($C$5*E8/'ACT Apr 2019'!AQ2*'ACT Apr 2019'!W2/100)*'ACT Apr 2019'!AQ2,IF($C$5*E8/'ACT Apr 2019'!AQ2&gt;='ACT Apr 2019'!L2,('ACT Apr 2019'!L2*'ACT Apr 2019'!W2/100)*'ACT Apr 2019'!AQ2,($C$5*E8/'ACT Apr 2019'!AQ2*'ACT Apr 2019'!W2/100)*'ACT Apr 2019'!AQ2))</f>
        <v>436.39350000000002</v>
      </c>
      <c r="H8" s="84">
        <f>IF(AND('ACT Apr 2019'!L2&gt;0,'ACT Apr 2019'!M2&gt;0),IF($C$5*E8/'ACT Apr 2019'!AQ2&lt;'ACT Apr 2019'!L2,0,IF(($C$5*E8/'ACT Apr 2019'!AQ2-'ACT Apr 2019'!L2)&lt;=('ACT Apr 2019'!M2+'ACT Apr 2019'!L2),((($C$5*E8/'ACT Apr 2019'!AQ2-'ACT Apr 2019'!L2)*'ACT Apr 2019'!X2/100))*'ACT Apr 2019'!AQ2,((('ACT Apr 2019'!M2)*'ACT Apr 2019'!X2/100)*'ACT Apr 2019'!AQ2))),0)</f>
        <v>947.06830000000002</v>
      </c>
      <c r="I8" s="82">
        <f>IF(AND('ACT Apr 2019'!M2&gt;0,'ACT Apr 2019'!N2&gt;0),IF($C$5*E8/'ACT Apr 2019'!AQ2&lt;('ACT Apr 2019'!L2+'ACT Apr 2019'!M2),0,IF(($C$5*E8/'ACT Apr 2019'!AQ2-'ACT Apr 2019'!L2+'ACT Apr 2019'!M2)&lt;=('ACT Apr 2019'!L2+'ACT Apr 2019'!M2+'ACT Apr 2019'!N2),((($C$5*E8/'ACT Apr 2019'!AQ2-('ACT Apr 2019'!L2+'ACT Apr 2019'!M2))*'ACT Apr 2019'!Y2/100))*'ACT Apr 2019'!AQ2,('ACT Apr 2019'!N2*'ACT Apr 2019'!Y2/100)* 'ACT Apr 2019'!AQ2)),0)</f>
        <v>0</v>
      </c>
      <c r="J8" s="82">
        <f>IF(AND('ACT Apr 2019'!N2&gt;0,'ACT Apr 2019'!O2&gt;0),IF($C$5*E8/'ACT Apr 2019'!AQ2&lt;('ACT Apr 2019'!L2+'ACT Apr 2019'!M2+'ACT Apr 2019'!N2),0,IF(($C$5*E8/'ACT Apr 2019'!AQ2-'ACT Apr 2019'!L2+'ACT Apr 2019'!M2+'ACT Apr 2019'!N2)&lt;=('ACT Apr 2019'!L2+'ACT Apr 2019'!M2+'ACT Apr 2019'!N2+'ACT Apr 2019'!O2),(($C$5*E8/'ACT Apr 2019'!AQ2-('ACT Apr 2019'!L2+'ACT Apr 2019'!M2+'ACT Apr 2019'!N2))*'ACT Apr 2019'!Z2/100)*'ACT Apr 2019'!AQ2,('ACT Apr 2019'!O2*'ACT Apr 2019'!Z2/100)*'ACT Apr 2019'!AQ2)),0)</f>
        <v>0</v>
      </c>
      <c r="K8" s="82">
        <f>IF(AND('ACT Apr 2019'!P2&gt;0,'ACT Apr 2019'!O2&gt;0),IF(($C$5*E8/'ACT Apr 2019'!AQ2&lt;SUM('ACT Apr 2019'!L2:P2)),(0),($C$5*E8/'ACT Apr 2019'!AQ2-SUM('ACT Apr 2019'!L2:P2))*'ACT Apr 2019'!AB2/100)* 'ACT Apr 2019'!AQ2,IF(AND('ACT Apr 2019'!O2&gt;0,'ACT Apr 2019'!P2=""),IF(($C$5*E8/'ACT Apr 2019'!AQ2&lt; SUM('ACT Apr 2019'!L2:O2)),(0),($C$5*E8/'ACT Apr 2019'!AQ2-SUM('ACT Apr 2019'!L2:O2))*'ACT Apr 2019'!AA2/100)* 'ACT Apr 2019'!AQ2,IF(AND('ACT Apr 2019'!N2&gt;0,'ACT Apr 2019'!O2=""),IF(($C$5*E8/'ACT Apr 2019'!AQ2&lt; SUM('ACT Apr 2019'!L2:N2)),(0),($C$5*E8/'ACT Apr 2019'!AQ2-SUM('ACT Apr 2019'!L2:N2))*'ACT Apr 2019'!Z2/100)* 'ACT Apr 2019'!AQ2,IF(AND('ACT Apr 2019'!M2&gt;0,'ACT Apr 2019'!N2=""),IF(($C$5*E8/'ACT Apr 2019'!AQ2&lt;'ACT Apr 2019'!M2+'ACT Apr 2019'!L2),(0),(($C$5*E8/'ACT Apr 2019'!AQ2-('ACT Apr 2019'!M2+'ACT Apr 2019'!L2))*'ACT Apr 2019'!Y2/100))*'ACT Apr 2019'!AQ2,IF(AND('ACT Apr 2019'!L2&gt;0,'ACT Apr 2019'!M2=""&gt;0),IF(($C$5*E8/'ACT Apr 2019'!AQ2&lt;'ACT Apr 2019'!L2),(0),($C$5*E8/'ACT Apr 2019'!AQ2-'ACT Apr 2019'!L2)*'ACT Apr 2019'!X2/100)*'ACT Apr 2019'!AQ2,0)))))</f>
        <v>0</v>
      </c>
      <c r="L8" s="84">
        <f>IF('ACT Apr 2019'!K2="",($C$5*F8/'ACT Apr 2019'!AR2*'ACT Apr 2019'!AC2/100)*'ACT Apr 2019'!AR2,IF($C$5*F8/'ACT Apr 2019'!AR2&gt;='ACT Apr 2019'!L2,('ACT Apr 2019'!L2*'ACT Apr 2019'!AC2/100)*'ACT Apr 2019'!AR2,($C$5*F8/'ACT Apr 2019'!AR2*'ACT Apr 2019'!AC2/100)*'ACT Apr 2019'!AR2))</f>
        <v>436.39350000000002</v>
      </c>
      <c r="M8" s="84">
        <f>IF(AND('ACT Apr 2019'!L2&gt;0,'ACT Apr 2019'!M2&gt;0),IF($C$5*F8/'ACT Apr 2019'!AR2&lt;'ACT Apr 2019'!L2,0,IF(($C$5*F8/'ACT Apr 2019'!AR2-'ACT Apr 2019'!L2)&lt;=('ACT Apr 2019'!M2+'ACT Apr 2019'!L2),((($C$5*F8/'ACT Apr 2019'!AR2-'ACT Apr 2019'!L2)*'ACT Apr 2019'!AD2/100))*'ACT Apr 2019'!AR2,((('ACT Apr 2019'!M2)*'ACT Apr 2019'!AD2/100)*'ACT Apr 2019'!AR2))),0)</f>
        <v>947.06830000000002</v>
      </c>
      <c r="N8" s="82">
        <f>IF(AND('ACT Apr 2019'!M2&gt;0,'ACT Apr 2019'!N2&gt;0),IF($C$5*F8/'ACT Apr 2019'!AR2&lt;('ACT Apr 2019'!L2+'ACT Apr 2019'!M2),0,IF(($C$5*F8/'ACT Apr 2019'!AR2-'ACT Apr 2019'!L2+'ACT Apr 2019'!M2)&lt;=('ACT Apr 2019'!L2+'ACT Apr 2019'!M2+'ACT Apr 2019'!N2),((($C$5*F8/'ACT Apr 2019'!AR2-('ACT Apr 2019'!L2+'ACT Apr 2019'!M2))*'ACT Apr 2019'!AE2/100))*'ACT Apr 2019'!AR2,('ACT Apr 2019'!N2*'ACT Apr 2019'!AE2/100)*'ACT Apr 2019'!AR2)),0)</f>
        <v>0</v>
      </c>
      <c r="O8" s="82">
        <f>IF(AND('ACT Apr 2019'!N2&gt;0,'ACT Apr 2019'!O2&gt;0),IF($C$5*F8/'ACT Apr 2019'!AR2&lt;('ACT Apr 2019'!L2+'ACT Apr 2019'!M2+'ACT Apr 2019'!N2),0,IF(($C$5*F8/'ACT Apr 2019'!AR2-'ACT Apr 2019'!L2+'ACT Apr 2019'!M2+'ACT Apr 2019'!N2)&lt;=('ACT Apr 2019'!L2+'ACT Apr 2019'!M2+'ACT Apr 2019'!N2+'ACT Apr 2019'!O2),(($C$5*F8/'ACT Apr 2019'!AR2-('ACT Apr 2019'!L2+'ACT Apr 2019'!M2+'ACT Apr 2019'!N2))*'ACT Apr 2019'!AF2/100)*'ACT Apr 2019'!AR2,('ACT Apr 2019'!O2*'ACT Apr 2019'!AF2/100)*'ACT Apr 2019'!AR2)),0)</f>
        <v>0</v>
      </c>
      <c r="P8" s="85">
        <f>IF(AND('ACT Apr 2019'!P2&gt;0,'ACT Apr 2019'!O2&gt;0),IF(($C$5*F8/'ACT Apr 2019'!AR2&lt;SUM('ACT Apr 2019'!L2:P2)),(0),($C$5*F8/'ACT Apr 2019'!AR2-SUM('ACT Apr 2019'!L2:P2))*'ACT Apr 2019'!AB2/100)* 'ACT Apr 2019'!AR2,IF(AND('ACT Apr 2019'!O2&gt;0,'ACT Apr 2019'!P2=""),IF(($C$5*F8/'ACT Apr 2019'!AR2&lt; SUM('ACT Apr 2019'!L2:O2)),(0),($C$5*F8/'ACT Apr 2019'!AR2-SUM('ACT Apr 2019'!L2:O2))*'ACT Apr 2019'!AG2/100)* 'ACT Apr 2019'!AR2,IF(AND('ACT Apr 2019'!N2&gt;0,'ACT Apr 2019'!O2=""),IF(($C$5*F8/'ACT Apr 2019'!AR2&lt; SUM('ACT Apr 2019'!L2:N2)),(0),($C$5*F8/'ACT Apr 2019'!AR2-SUM('ACT Apr 2019'!L2:N2))*'ACT Apr 2019'!AF2/100)* 'ACT Apr 2019'!AR2,IF(AND('ACT Apr 2019'!M2&gt;0,'ACT Apr 2019'!N2=""),IF(($C$5*F8/'ACT Apr 2019'!AR2&lt;'ACT Apr 2019'!M2+'ACT Apr 2019'!L2),(0),(($C$5*F8/'ACT Apr 2019'!AR2-('ACT Apr 2019'!M2+'ACT Apr 2019'!L2))*'ACT Apr 2019'!AE2/100))*'ACT Apr 2019'!AR2,IF(AND('ACT Apr 2019'!L2&gt;0,'ACT Apr 2019'!M2=""&gt;0),IF(($C$5*F8/'ACT Apr 2019'!AR2&lt;'ACT Apr 2019'!L2),(0),($C$5*F8/'ACT Apr 2019'!AR2-'ACT Apr 2019'!L2)*'ACT Apr 2019'!AD2/100)*'ACT Apr 2019'!AR2,0)))))</f>
        <v>0</v>
      </c>
      <c r="Q8" s="147">
        <f>SUM(G8:P8)</f>
        <v>2766.9236000000001</v>
      </c>
      <c r="R8" s="157">
        <f>Q8+D8</f>
        <v>3363.1145999999999</v>
      </c>
      <c r="S8" s="86">
        <f>R8*1.1</f>
        <v>3699.4260600000002</v>
      </c>
      <c r="T8" s="87">
        <f>'ACT Apr 2019'!AT2</f>
        <v>0</v>
      </c>
      <c r="U8" s="87">
        <f>'ACT Apr 2019'!AU2</f>
        <v>0</v>
      </c>
      <c r="V8" s="87">
        <f>'ACT Apr 2019'!AV2</f>
        <v>0</v>
      </c>
      <c r="W8" s="87">
        <f>'ACT Apr 2019'!AW2</f>
        <v>0</v>
      </c>
      <c r="X8" s="159" t="str">
        <f t="shared" ref="X8" si="0">IF(SUM(T8:W8)=0,"No discount",IF(T8&gt;0,"Guaranteed off bill",IF(U8&gt;0,"Guaranteed off usage",IF(V8&gt;0,"Pay-on-time off bill","Pay-on-time off usage"))))</f>
        <v>No discount</v>
      </c>
      <c r="Y8" s="159" t="s">
        <v>225</v>
      </c>
      <c r="Z8" s="150">
        <f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3363.1145999999999</v>
      </c>
      <c r="AA8" s="150">
        <f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3363.1145999999999</v>
      </c>
      <c r="AB8" s="88">
        <f t="shared" ref="AB8:AC8" si="1">Z8*1.1</f>
        <v>3699.4260600000002</v>
      </c>
      <c r="AC8" s="88">
        <f t="shared" si="1"/>
        <v>3699.4260600000002</v>
      </c>
      <c r="AD8" s="89">
        <f>'ACT Apr 2019'!BF2</f>
        <v>0</v>
      </c>
      <c r="AE8" s="90" t="str">
        <f>'ACT Apr 2019'!BG2</f>
        <v>n</v>
      </c>
      <c r="AF8" s="131"/>
      <c r="AG8" s="131"/>
      <c r="AH8" s="131"/>
      <c r="AI8" s="131"/>
      <c r="AJ8" s="131"/>
      <c r="AK8" s="131"/>
      <c r="AL8" s="131"/>
      <c r="AM8" s="131"/>
      <c r="AN8" s="131"/>
      <c r="AO8" s="131"/>
      <c r="AP8" s="131"/>
      <c r="AQ8" s="131"/>
      <c r="AR8" s="131"/>
      <c r="AS8" s="131"/>
      <c r="AT8" s="131"/>
      <c r="AU8" s="131"/>
      <c r="AV8" s="131"/>
      <c r="AW8" s="131"/>
      <c r="AX8" s="131"/>
      <c r="AY8" s="131"/>
      <c r="AZ8" s="131"/>
      <c r="BA8" s="131"/>
      <c r="BB8" s="131"/>
      <c r="BC8" s="131"/>
      <c r="BD8" s="131"/>
      <c r="BE8" s="131"/>
      <c r="BF8" s="131"/>
      <c r="BG8" s="131"/>
      <c r="BH8" s="131"/>
      <c r="BI8" s="131"/>
      <c r="BJ8" s="131"/>
      <c r="BK8" s="131"/>
      <c r="BL8" s="131"/>
      <c r="BM8" s="131"/>
      <c r="BN8" s="131"/>
      <c r="BO8" s="131"/>
      <c r="BP8" s="131"/>
      <c r="BQ8" s="131"/>
      <c r="BR8" s="131"/>
      <c r="BS8" s="131"/>
      <c r="BT8" s="131"/>
    </row>
    <row r="9" spans="1:72" ht="20" customHeight="1" x14ac:dyDescent="0.2">
      <c r="A9" s="80" t="str">
        <f>'ACT Apr 2019'!D3</f>
        <v>EvoEnergy</v>
      </c>
      <c r="B9" s="81" t="str">
        <f>'ACT Apr 2019'!F3</f>
        <v>EnergyAustralia</v>
      </c>
      <c r="C9" s="81" t="str">
        <f>'ACT Apr 2019'!G3</f>
        <v>Everyday Saver</v>
      </c>
      <c r="D9" s="82">
        <f>365*'ACT Apr 2019'!H3/100</f>
        <v>504.065</v>
      </c>
      <c r="E9" s="155">
        <f>IF('ACT Apr 2019'!AQ3=3,0.5,IF('ACT Apr 2019'!AQ3=2,0.33,0))</f>
        <v>0.5</v>
      </c>
      <c r="F9" s="155">
        <f>1-E9</f>
        <v>0.5</v>
      </c>
      <c r="G9" s="83">
        <f>IF('ACT Apr 2019'!K3="",($C$5*E9/'ACT Apr 2019'!AQ3*'ACT Apr 2019'!W3/100)*'ACT Apr 2019'!AQ3,IF($C$5*E9/'ACT Apr 2019'!AQ3&gt;='ACT Apr 2019'!L3,('ACT Apr 2019'!L3*'ACT Apr 2019'!W3/100)*'ACT Apr 2019'!AQ3,($C$5*E9/'ACT Apr 2019'!AQ3*'ACT Apr 2019'!W3/100)*'ACT Apr 2019'!AQ3))</f>
        <v>217.48003199999999</v>
      </c>
      <c r="H9" s="84">
        <f>IF(AND('ACT Apr 2019'!L3&gt;0,'ACT Apr 2019'!M3&gt;0),IF($C$5*E9/'ACT Apr 2019'!AQ3&lt;'ACT Apr 2019'!L3,0,IF(($C$5*E9/'ACT Apr 2019'!AQ3-'ACT Apr 2019'!L3)&lt;=('ACT Apr 2019'!M3+'ACT Apr 2019'!L3),((($C$5*E9/'ACT Apr 2019'!AQ3-'ACT Apr 2019'!L3)*'ACT Apr 2019'!X3/100))*'ACT Apr 2019'!AQ3,((('ACT Apr 2019'!M3)*'ACT Apr 2019'!X3/100)*'ACT Apr 2019'!AQ3))),0)</f>
        <v>1163.0542559999999</v>
      </c>
      <c r="I9" s="82">
        <f>IF(AND('ACT Apr 2019'!M3&gt;0,'ACT Apr 2019'!N3&gt;0),IF($C$5*E9/'ACT Apr 2019'!AQ3&lt;('ACT Apr 2019'!L3+'ACT Apr 2019'!M3),0,IF(($C$5*E9/'ACT Apr 2019'!AQ3-'ACT Apr 2019'!L3+'ACT Apr 2019'!M3)&lt;=('ACT Apr 2019'!L3+'ACT Apr 2019'!M3+'ACT Apr 2019'!N3),((($C$5*E9/'ACT Apr 2019'!AQ3-('ACT Apr 2019'!L3+'ACT Apr 2019'!M3))*'ACT Apr 2019'!Y3/100))*'ACT Apr 2019'!AQ3,('ACT Apr 2019'!N3*'ACT Apr 2019'!Y3/100)* 'ACT Apr 2019'!AQ3)),0)</f>
        <v>0</v>
      </c>
      <c r="J9" s="82">
        <f>IF(AND('ACT Apr 2019'!N3&gt;0,'ACT Apr 2019'!O3&gt;0),IF($C$5*E9/'ACT Apr 2019'!AQ3&lt;('ACT Apr 2019'!L3+'ACT Apr 2019'!M3+'ACT Apr 2019'!N3),0,IF(($C$5*E9/'ACT Apr 2019'!AQ3-'ACT Apr 2019'!L3+'ACT Apr 2019'!M3+'ACT Apr 2019'!N3)&lt;=('ACT Apr 2019'!L3+'ACT Apr 2019'!M3+'ACT Apr 2019'!N3+'ACT Apr 2019'!O3),(($C$5*E9/'ACT Apr 2019'!AQ3-('ACT Apr 2019'!L3+'ACT Apr 2019'!M3+'ACT Apr 2019'!N3))*'ACT Apr 2019'!Z3/100)*'ACT Apr 2019'!AQ3,('ACT Apr 2019'!O3*'ACT Apr 2019'!Z3/100)*'ACT Apr 2019'!AQ3)),0)</f>
        <v>0</v>
      </c>
      <c r="K9" s="82">
        <f>IF(AND('ACT Apr 2019'!P3&gt;0,'ACT Apr 2019'!O3&gt;0),IF(($C$5*E9/'ACT Apr 2019'!AQ3&lt;SUM('ACT Apr 2019'!L3:P3)),(0),($C$5*E9/'ACT Apr 2019'!AQ3-SUM('ACT Apr 2019'!L3:P3))*'ACT Apr 2019'!AB3/100)* 'ACT Apr 2019'!AQ3,IF(AND('ACT Apr 2019'!O3&gt;0,'ACT Apr 2019'!P3=""),IF(($C$5*E9/'ACT Apr 2019'!AQ3&lt; SUM('ACT Apr 2019'!L3:O3)),(0),($C$5*E9/'ACT Apr 2019'!AQ3-SUM('ACT Apr 2019'!L3:O3))*'ACT Apr 2019'!AA3/100)* 'ACT Apr 2019'!AQ3,IF(AND('ACT Apr 2019'!N3&gt;0,'ACT Apr 2019'!O3=""),IF(($C$5*E9/'ACT Apr 2019'!AQ3&lt; SUM('ACT Apr 2019'!L3:N3)),(0),($C$5*E9/'ACT Apr 2019'!AQ3-SUM('ACT Apr 2019'!L3:N3))*'ACT Apr 2019'!Z3/100)* 'ACT Apr 2019'!AQ3,IF(AND('ACT Apr 2019'!M3&gt;0,'ACT Apr 2019'!N3=""),IF(($C$5*E9/'ACT Apr 2019'!AQ3&lt;'ACT Apr 2019'!M3+'ACT Apr 2019'!L3),(0),(($C$5*E9/'ACT Apr 2019'!AQ3-('ACT Apr 2019'!M3+'ACT Apr 2019'!L3))*'ACT Apr 2019'!Y3/100))*'ACT Apr 2019'!AQ3,IF(AND('ACT Apr 2019'!L3&gt;0,'ACT Apr 2019'!M3=""&gt;0),IF(($C$5*E9/'ACT Apr 2019'!AQ3&lt;'ACT Apr 2019'!L3),(0),($C$5*E9/'ACT Apr 2019'!AQ3-'ACT Apr 2019'!L3)*'ACT Apr 2019'!X3/100)*'ACT Apr 2019'!AQ3,0)))))</f>
        <v>0</v>
      </c>
      <c r="L9" s="84">
        <f>IF('ACT Apr 2019'!K3="",($C$5*F9/'ACT Apr 2019'!AR3*'ACT Apr 2019'!AC3/100)*'ACT Apr 2019'!AR3,IF($C$5*F9/'ACT Apr 2019'!AR3&gt;='ACT Apr 2019'!L3,('ACT Apr 2019'!L3*'ACT Apr 2019'!AC3/100)*'ACT Apr 2019'!AR3,($C$5*F9/'ACT Apr 2019'!AR3*'ACT Apr 2019'!AC3/100)*'ACT Apr 2019'!AR3))</f>
        <v>217.48003199999999</v>
      </c>
      <c r="M9" s="84">
        <f>IF(AND('ACT Apr 2019'!L3&gt;0,'ACT Apr 2019'!M3&gt;0),IF($C$5*F9/'ACT Apr 2019'!AR3&lt;'ACT Apr 2019'!L3,0,IF(($C$5*F9/'ACT Apr 2019'!AR3-'ACT Apr 2019'!L3)&lt;=('ACT Apr 2019'!M3+'ACT Apr 2019'!L3),((($C$5*F9/'ACT Apr 2019'!AR3-'ACT Apr 2019'!L3)*'ACT Apr 2019'!AD3/100))*'ACT Apr 2019'!AR3,((('ACT Apr 2019'!M3)*'ACT Apr 2019'!AD3/100)*'ACT Apr 2019'!AR3))),0)</f>
        <v>1163.0542559999999</v>
      </c>
      <c r="N9" s="82">
        <f>IF(AND('ACT Apr 2019'!M3&gt;0,'ACT Apr 2019'!N3&gt;0),IF($C$5*F9/'ACT Apr 2019'!AR3&lt;('ACT Apr 2019'!L3+'ACT Apr 2019'!M3),0,IF(($C$5*F9/'ACT Apr 2019'!AR3-'ACT Apr 2019'!L3+'ACT Apr 2019'!M3)&lt;=('ACT Apr 2019'!L3+'ACT Apr 2019'!M3+'ACT Apr 2019'!N3),((($C$5*F9/'ACT Apr 2019'!AR3-('ACT Apr 2019'!L3+'ACT Apr 2019'!M3))*'ACT Apr 2019'!AE3/100))*'ACT Apr 2019'!AR3,('ACT Apr 2019'!N3*'ACT Apr 2019'!AE3/100)*'ACT Apr 2019'!AR3)),0)</f>
        <v>0</v>
      </c>
      <c r="O9" s="82">
        <f>IF(AND('ACT Apr 2019'!N3&gt;0,'ACT Apr 2019'!O3&gt;0),IF($C$5*F9/'ACT Apr 2019'!AR3&lt;('ACT Apr 2019'!L3+'ACT Apr 2019'!M3+'ACT Apr 2019'!N3),0,IF(($C$5*F9/'ACT Apr 2019'!AR3-'ACT Apr 2019'!L3+'ACT Apr 2019'!M3+'ACT Apr 2019'!N3)&lt;=('ACT Apr 2019'!L3+'ACT Apr 2019'!M3+'ACT Apr 2019'!N3+'ACT Apr 2019'!O3),(($C$5*F9/'ACT Apr 2019'!AR3-('ACT Apr 2019'!L3+'ACT Apr 2019'!M3+'ACT Apr 2019'!N3))*'ACT Apr 2019'!AF3/100)*'ACT Apr 2019'!AR3,('ACT Apr 2019'!O3*'ACT Apr 2019'!AF3/100)*'ACT Apr 2019'!AR3)),0)</f>
        <v>0</v>
      </c>
      <c r="P9" s="85">
        <f>IF(AND('ACT Apr 2019'!P3&gt;0,'ACT Apr 2019'!O3&gt;0),IF(($C$5*F9/'ACT Apr 2019'!AR3&lt;SUM('ACT Apr 2019'!L3:P3)),(0),($C$5*F9/'ACT Apr 2019'!AR3-SUM('ACT Apr 2019'!L3:P3))*'ACT Apr 2019'!AB3/100)* 'ACT Apr 2019'!AR3,IF(AND('ACT Apr 2019'!O3&gt;0,'ACT Apr 2019'!P3=""),IF(($C$5*F9/'ACT Apr 2019'!AR3&lt; SUM('ACT Apr 2019'!L3:O3)),(0),($C$5*F9/'ACT Apr 2019'!AR3-SUM('ACT Apr 2019'!L3:O3))*'ACT Apr 2019'!AG3/100)* 'ACT Apr 2019'!AR3,IF(AND('ACT Apr 2019'!N3&gt;0,'ACT Apr 2019'!O3=""),IF(($C$5*F9/'ACT Apr 2019'!AR3&lt; SUM('ACT Apr 2019'!L3:N3)),(0),($C$5*F9/'ACT Apr 2019'!AR3-SUM('ACT Apr 2019'!L3:N3))*'ACT Apr 2019'!AF3/100)* 'ACT Apr 2019'!AR3,IF(AND('ACT Apr 2019'!M3&gt;0,'ACT Apr 2019'!N3=""),IF(($C$5*F9/'ACT Apr 2019'!AR3&lt;'ACT Apr 2019'!M3+'ACT Apr 2019'!L3),(0),(($C$5*F9/'ACT Apr 2019'!AR3-('ACT Apr 2019'!M3+'ACT Apr 2019'!L3))*'ACT Apr 2019'!AE3/100))*'ACT Apr 2019'!AR3,IF(AND('ACT Apr 2019'!L3&gt;0,'ACT Apr 2019'!M3=""&gt;0),IF(($C$5*F9/'ACT Apr 2019'!AR3&lt;'ACT Apr 2019'!L3),(0),($C$5*F9/'ACT Apr 2019'!AR3-'ACT Apr 2019'!L3)*'ACT Apr 2019'!AD3/100)*'ACT Apr 2019'!AR3,0)))))</f>
        <v>0</v>
      </c>
      <c r="Q9" s="147">
        <f>SUM(G9:P9)</f>
        <v>2761.0685759999997</v>
      </c>
      <c r="R9" s="157">
        <f>Q9+D9</f>
        <v>3265.1335759999997</v>
      </c>
      <c r="S9" s="86">
        <f>R9*1.1</f>
        <v>3591.6469336</v>
      </c>
      <c r="T9" s="87">
        <f>'ACT Apr 2019'!AT3</f>
        <v>0</v>
      </c>
      <c r="U9" s="87">
        <f>'ACT Apr 2019'!AU3</f>
        <v>10</v>
      </c>
      <c r="V9" s="87">
        <f>'ACT Apr 2019'!AV3</f>
        <v>0</v>
      </c>
      <c r="W9" s="87">
        <f>'ACT Apr 2019'!AW3</f>
        <v>0</v>
      </c>
      <c r="X9" s="159" t="str">
        <f t="shared" ref="X9:X10" si="2">IF(SUM(T9:W9)=0,"No discount",IF(T9&gt;0,"Guaranteed off bill",IF(U9&gt;0,"Guaranteed off usage",IF(V9&gt;0,"Pay-on-time off bill","Pay-on-time off usage"))))</f>
        <v>Guaranteed off usage</v>
      </c>
      <c r="Y9" s="159" t="s">
        <v>225</v>
      </c>
      <c r="Z9" s="150">
        <f>IF(AND(X9="Guaranteed off bill",Y9="Inclusive"),((R9*1.1)-((R9*1.1)*T9/100))/1.1,IF(AND(X9="Guaranteed off usage",Y9="Inclusive"),((R9*1.1)-((Q9*1.1)*U9/100))/1.1,IF(AND(X9="Guaranteed off bill",Y9="Exclusive"),R9-(R9*T9/100),IF(AND(X9="Guaranteed off usage",Y9="Exclusive"),R9-(Q9*U9/100),IF(Y9="Inclusive",((R9*1.1))/1.1,R9)))))</f>
        <v>2989.0267183999999</v>
      </c>
      <c r="AA9" s="150">
        <f>IF(AND(X9="Pay-on-time off bill",Y9="Inclusive"),((Z9*1.1)-((Z9*1.1)*V9/100))/1.1,IF(AND(X9="Pay-on-time off usage",Y9="Inclusive"),((Z9*1.1)-((Q9*1.1)*W9/100))/1.1,IF(AND(X9="Pay-on-time off bill",Y9="Exclusive"),Z9-(Z9*V9/100),IF(AND(X9="Pay-on-time off usage",Y9="Exclusive"),Z9-(Q9*W9/100),IF(Y9="Inclusive",((Z9*1.1))/1.1,Z9)))))</f>
        <v>2989.0267183999999</v>
      </c>
      <c r="AB9" s="88">
        <f t="shared" ref="AB9:AB10" si="3">Z9*1.1</f>
        <v>3287.92939024</v>
      </c>
      <c r="AC9" s="88">
        <f t="shared" ref="AC9:AC10" si="4">AA9*1.1</f>
        <v>3287.92939024</v>
      </c>
      <c r="AD9" s="89">
        <f>'ACT Apr 2019'!BF3</f>
        <v>0</v>
      </c>
      <c r="AE9" s="90" t="str">
        <f>'ACT Apr 2019'!BG3</f>
        <v>n</v>
      </c>
      <c r="AF9" s="131"/>
      <c r="AG9" s="131"/>
      <c r="AH9" s="131"/>
      <c r="AI9" s="131"/>
      <c r="AJ9" s="131"/>
      <c r="AK9" s="131"/>
      <c r="AL9" s="131"/>
      <c r="AM9" s="131"/>
      <c r="AN9" s="131"/>
      <c r="AO9" s="131"/>
      <c r="AP9" s="131"/>
      <c r="AQ9" s="131"/>
      <c r="AR9" s="131"/>
      <c r="AS9" s="131"/>
      <c r="AT9" s="131"/>
      <c r="AU9" s="131"/>
      <c r="AV9" s="131"/>
      <c r="AW9" s="131"/>
      <c r="AX9" s="131"/>
      <c r="AY9" s="131"/>
      <c r="AZ9" s="131"/>
      <c r="BA9" s="131"/>
      <c r="BB9" s="131"/>
      <c r="BC9" s="131"/>
      <c r="BD9" s="131"/>
      <c r="BE9" s="131"/>
      <c r="BF9" s="131"/>
      <c r="BG9" s="131"/>
      <c r="BH9" s="131"/>
      <c r="BI9" s="131"/>
      <c r="BJ9" s="131"/>
      <c r="BK9" s="131"/>
      <c r="BL9" s="131"/>
      <c r="BM9" s="131"/>
      <c r="BN9" s="131"/>
      <c r="BO9" s="131"/>
      <c r="BP9" s="131"/>
      <c r="BQ9" s="131"/>
      <c r="BR9" s="131"/>
      <c r="BS9" s="131"/>
      <c r="BT9" s="131"/>
    </row>
    <row r="10" spans="1:72" ht="20" customHeight="1" thickBot="1" x14ac:dyDescent="0.25">
      <c r="A10" s="108" t="str">
        <f>'ACT Apr 2019'!D4</f>
        <v>EvoEnergy</v>
      </c>
      <c r="B10" s="109" t="str">
        <f>'ACT Apr 2019'!F4</f>
        <v>Origin Energy</v>
      </c>
      <c r="C10" s="109" t="str">
        <f>'ACT Apr 2019'!G4</f>
        <v>Business  Saver</v>
      </c>
      <c r="D10" s="110">
        <f>365*'ACT Apr 2019'!H4/100</f>
        <v>537.09749999999997</v>
      </c>
      <c r="E10" s="156">
        <f>IF('ACT Apr 2019'!AQ4=3,0.5,IF('ACT Apr 2019'!AQ4=2,0.33,0))</f>
        <v>0.5</v>
      </c>
      <c r="F10" s="156">
        <f>1-E10</f>
        <v>0.5</v>
      </c>
      <c r="G10" s="111">
        <f>IF('ACT Apr 2019'!K4="",($C$5*E10/'ACT Apr 2019'!AQ4*'ACT Apr 2019'!W4/100)*'ACT Apr 2019'!AQ4,IF($C$5*E10/'ACT Apr 2019'!AQ4&gt;='ACT Apr 2019'!L4,('ACT Apr 2019'!L4*'ACT Apr 2019'!W4/100)*'ACT Apr 2019'!AQ4,($C$5*E10/'ACT Apr 2019'!AQ4*'ACT Apr 2019'!W4/100)*'ACT Apr 2019'!AQ4))</f>
        <v>406.89</v>
      </c>
      <c r="H10" s="110">
        <f>IF(AND('ACT Apr 2019'!L4&gt;0,'ACT Apr 2019'!M4&gt;0),IF($C$5*E10/'ACT Apr 2019'!AQ4&lt;'ACT Apr 2019'!L4,0,IF(($C$5*E10/'ACT Apr 2019'!AQ4-'ACT Apr 2019'!L4)&lt;=('ACT Apr 2019'!M4+'ACT Apr 2019'!L4),((($C$5*E10/'ACT Apr 2019'!AQ4-'ACT Apr 2019'!L4)*'ACT Apr 2019'!X4/100))*'ACT Apr 2019'!AQ4,((('ACT Apr 2019'!M4)*'ACT Apr 2019'!X4/100)*'ACT Apr 2019'!AQ4))),0)</f>
        <v>880.10000000000014</v>
      </c>
      <c r="I10" s="110">
        <f>IF(AND('ACT Apr 2019'!M4&gt;0,'ACT Apr 2019'!N4&gt;0),IF($C$5*E10/'ACT Apr 2019'!AQ4&lt;('ACT Apr 2019'!L4+'ACT Apr 2019'!M4),0,IF(($C$5*E10/'ACT Apr 2019'!AQ4-'ACT Apr 2019'!L4+'ACT Apr 2019'!M4)&lt;=('ACT Apr 2019'!L4+'ACT Apr 2019'!M4+'ACT Apr 2019'!N4),((($C$5*E10/'ACT Apr 2019'!AQ4-('ACT Apr 2019'!L4+'ACT Apr 2019'!M4))*'ACT Apr 2019'!Y4/100))*'ACT Apr 2019'!AQ4,('ACT Apr 2019'!N4*'ACT Apr 2019'!Y4/100)* 'ACT Apr 2019'!AQ4)),0)</f>
        <v>0</v>
      </c>
      <c r="J10" s="110">
        <f>IF(AND('ACT Apr 2019'!N4&gt;0,'ACT Apr 2019'!O4&gt;0),IF($C$5*E10/'ACT Apr 2019'!AQ4&lt;('ACT Apr 2019'!L4+'ACT Apr 2019'!M4+'ACT Apr 2019'!N4),0,IF(($C$5*E10/'ACT Apr 2019'!AQ4-'ACT Apr 2019'!L4+'ACT Apr 2019'!M4+'ACT Apr 2019'!N4)&lt;=('ACT Apr 2019'!L4+'ACT Apr 2019'!M4+'ACT Apr 2019'!N4+'ACT Apr 2019'!O4),(($C$5*E10/'ACT Apr 2019'!AQ4-('ACT Apr 2019'!L4+'ACT Apr 2019'!M4+'ACT Apr 2019'!N4))*'ACT Apr 2019'!Z4/100)*'ACT Apr 2019'!AQ4,('ACT Apr 2019'!O4*'ACT Apr 2019'!Z4/100)*'ACT Apr 2019'!AQ4)),0)</f>
        <v>0</v>
      </c>
      <c r="K10" s="110">
        <f>IF(AND('ACT Apr 2019'!P4&gt;0,'ACT Apr 2019'!O4&gt;0),IF(($C$5*E10/'ACT Apr 2019'!AQ4&lt;SUM('ACT Apr 2019'!L4:P4)),(0),($C$5*E10/'ACT Apr 2019'!AQ4-SUM('ACT Apr 2019'!L4:P4))*'ACT Apr 2019'!AB4/100)* 'ACT Apr 2019'!AQ4,IF(AND('ACT Apr 2019'!O4&gt;0,'ACT Apr 2019'!P4=""),IF(($C$5*E10/'ACT Apr 2019'!AQ4&lt; SUM('ACT Apr 2019'!L4:O4)),(0),($C$5*E10/'ACT Apr 2019'!AQ4-SUM('ACT Apr 2019'!L4:O4))*'ACT Apr 2019'!AA4/100)* 'ACT Apr 2019'!AQ4,IF(AND('ACT Apr 2019'!N4&gt;0,'ACT Apr 2019'!O4=""),IF(($C$5*E10/'ACT Apr 2019'!AQ4&lt; SUM('ACT Apr 2019'!L4:N4)),(0),($C$5*E10/'ACT Apr 2019'!AQ4-SUM('ACT Apr 2019'!L4:N4))*'ACT Apr 2019'!Z4/100)* 'ACT Apr 2019'!AQ4,IF(AND('ACT Apr 2019'!M4&gt;0,'ACT Apr 2019'!N4=""),IF(($C$5*E10/'ACT Apr 2019'!AQ4&lt;'ACT Apr 2019'!M4+'ACT Apr 2019'!L4),(0),(($C$5*E10/'ACT Apr 2019'!AQ4-('ACT Apr 2019'!M4+'ACT Apr 2019'!L4))*'ACT Apr 2019'!Y4/100))*'ACT Apr 2019'!AQ4,IF(AND('ACT Apr 2019'!L4&gt;0,'ACT Apr 2019'!M4=""&gt;0),IF(($C$5*E10/'ACT Apr 2019'!AQ4&lt;'ACT Apr 2019'!L4),(0),($C$5*E10/'ACT Apr 2019'!AQ4-'ACT Apr 2019'!L4)*'ACT Apr 2019'!X4/100)*'ACT Apr 2019'!AQ4,0)))))</f>
        <v>0</v>
      </c>
      <c r="L10" s="110">
        <f>IF('ACT Apr 2019'!K4="",($C$5*F10/'ACT Apr 2019'!AR4*'ACT Apr 2019'!AC4/100)*'ACT Apr 2019'!AR4,IF($C$5*F10/'ACT Apr 2019'!AR4&gt;='ACT Apr 2019'!L4,('ACT Apr 2019'!L4*'ACT Apr 2019'!AC4/100)*'ACT Apr 2019'!AR4,($C$5*F10/'ACT Apr 2019'!AR4*'ACT Apr 2019'!AC4/100)*'ACT Apr 2019'!AR4))</f>
        <v>406.89</v>
      </c>
      <c r="M10" s="110">
        <f>IF(AND('ACT Apr 2019'!L4&gt;0,'ACT Apr 2019'!M4&gt;0),IF($C$5*F10/'ACT Apr 2019'!AR4&lt;'ACT Apr 2019'!L4,0,IF(($C$5*F10/'ACT Apr 2019'!AR4-'ACT Apr 2019'!L4)&lt;=('ACT Apr 2019'!M4+'ACT Apr 2019'!L4),((($C$5*F10/'ACT Apr 2019'!AR4-'ACT Apr 2019'!L4)*'ACT Apr 2019'!AD4/100))*'ACT Apr 2019'!AR4,((('ACT Apr 2019'!M4)*'ACT Apr 2019'!AD4/100)*'ACT Apr 2019'!AR4))),0)</f>
        <v>880.10000000000014</v>
      </c>
      <c r="N10" s="110">
        <f>IF(AND('ACT Apr 2019'!M4&gt;0,'ACT Apr 2019'!N4&gt;0),IF($C$5*F10/'ACT Apr 2019'!AR4&lt;('ACT Apr 2019'!L4+'ACT Apr 2019'!M4),0,IF(($C$5*F10/'ACT Apr 2019'!AR4-'ACT Apr 2019'!L4+'ACT Apr 2019'!M4)&lt;=('ACT Apr 2019'!L4+'ACT Apr 2019'!M4+'ACT Apr 2019'!N4),((($C$5*F10/'ACT Apr 2019'!AR4-('ACT Apr 2019'!L4+'ACT Apr 2019'!M4))*'ACT Apr 2019'!AE4/100))*'ACT Apr 2019'!AR4,('ACT Apr 2019'!N4*'ACT Apr 2019'!AE4/100)*'ACT Apr 2019'!AR4)),0)</f>
        <v>0</v>
      </c>
      <c r="O10" s="110">
        <f>IF(AND('ACT Apr 2019'!N4&gt;0,'ACT Apr 2019'!O4&gt;0),IF($C$5*F10/'ACT Apr 2019'!AR4&lt;('ACT Apr 2019'!L4+'ACT Apr 2019'!M4+'ACT Apr 2019'!N4),0,IF(($C$5*F10/'ACT Apr 2019'!AR4-'ACT Apr 2019'!L4+'ACT Apr 2019'!M4+'ACT Apr 2019'!N4)&lt;=('ACT Apr 2019'!L4+'ACT Apr 2019'!M4+'ACT Apr 2019'!N4+'ACT Apr 2019'!O4),(($C$5*F10/'ACT Apr 2019'!AR4-('ACT Apr 2019'!L4+'ACT Apr 2019'!M4+'ACT Apr 2019'!N4))*'ACT Apr 2019'!AF4/100)*'ACT Apr 2019'!AR4,('ACT Apr 2019'!O4*'ACT Apr 2019'!AF4/100)*'ACT Apr 2019'!AR4)),0)</f>
        <v>0</v>
      </c>
      <c r="P10" s="110">
        <f>IF(AND('ACT Apr 2019'!P4&gt;0,'ACT Apr 2019'!O4&gt;0),IF(($C$5*F10/'ACT Apr 2019'!AR4&lt;SUM('ACT Apr 2019'!L4:P4)),(0),($C$5*F10/'ACT Apr 2019'!AR4-SUM('ACT Apr 2019'!L4:P4))*'ACT Apr 2019'!AB4/100)* 'ACT Apr 2019'!AR4,IF(AND('ACT Apr 2019'!O4&gt;0,'ACT Apr 2019'!P4=""),IF(($C$5*F10/'ACT Apr 2019'!AR4&lt; SUM('ACT Apr 2019'!L4:O4)),(0),($C$5*F10/'ACT Apr 2019'!AR4-SUM('ACT Apr 2019'!L4:O4))*'ACT Apr 2019'!AG4/100)* 'ACT Apr 2019'!AR4,IF(AND('ACT Apr 2019'!N4&gt;0,'ACT Apr 2019'!O4=""),IF(($C$5*F10/'ACT Apr 2019'!AR4&lt; SUM('ACT Apr 2019'!L4:N4)),(0),($C$5*F10/'ACT Apr 2019'!AR4-SUM('ACT Apr 2019'!L4:N4))*'ACT Apr 2019'!AF4/100)* 'ACT Apr 2019'!AR4,IF(AND('ACT Apr 2019'!M4&gt;0,'ACT Apr 2019'!N4=""),IF(($C$5*F10/'ACT Apr 2019'!AR4&lt;'ACT Apr 2019'!M4+'ACT Apr 2019'!L4),(0),(($C$5*F10/'ACT Apr 2019'!AR4-('ACT Apr 2019'!M4+'ACT Apr 2019'!L4))*'ACT Apr 2019'!AE4/100))*'ACT Apr 2019'!AR4,IF(AND('ACT Apr 2019'!L4&gt;0,'ACT Apr 2019'!M4=""&gt;0),IF(($C$5*F10/'ACT Apr 2019'!AR4&lt;'ACT Apr 2019'!L4),(0),($C$5*F10/'ACT Apr 2019'!AR4-'ACT Apr 2019'!L4)*'ACT Apr 2019'!AD4/100)*'ACT Apr 2019'!AR4,0)))))</f>
        <v>0</v>
      </c>
      <c r="Q10" s="148">
        <f>SUM(G10:P10)</f>
        <v>2573.9800000000005</v>
      </c>
      <c r="R10" s="158">
        <f>Q10+D10</f>
        <v>3111.0775000000003</v>
      </c>
      <c r="S10" s="149">
        <f>R10*1.1</f>
        <v>3422.1852500000005</v>
      </c>
      <c r="T10" s="114">
        <f>'ACT Apr 2019'!AT4</f>
        <v>0</v>
      </c>
      <c r="U10" s="114">
        <f>'ACT Apr 2019'!AU4</f>
        <v>15</v>
      </c>
      <c r="V10" s="114">
        <f>'ACT Apr 2019'!AV4</f>
        <v>0</v>
      </c>
      <c r="W10" s="114">
        <f>'ACT Apr 2019'!AW4</f>
        <v>0</v>
      </c>
      <c r="X10" s="160" t="str">
        <f t="shared" si="2"/>
        <v>Guaranteed off usage</v>
      </c>
      <c r="Y10" s="160" t="s">
        <v>225</v>
      </c>
      <c r="Z10" s="151">
        <f>IF(AND(X10="Guaranteed off bill",Y10="Inclusive"),((R10*1.1)-((R10*1.1)*T10/100))/1.1,IF(AND(X10="Guaranteed off usage",Y10="Inclusive"),((R10*1.1)-((Q10*1.1)*U10/100))/1.1,IF(AND(X10="Guaranteed off bill",Y10="Exclusive"),R10-(R10*T10/100),IF(AND(X10="Guaranteed off usage",Y10="Exclusive"),R10-(Q10*U10/100),IF(Y10="Inclusive",((R10*1.1))/1.1,R10)))))</f>
        <v>2724.9805000000001</v>
      </c>
      <c r="AA10" s="152">
        <f>IF(AND(X10="Pay-on-time off bill",Y10="Inclusive"),((Z10*1.1)-((Z10*1.1)*V10/100))/1.1,IF(AND(X10="Pay-on-time off usage",Y10="Inclusive"),((Z10*1.1)-((Q10*1.1)*W10/100))/1.1,IF(AND(X10="Pay-on-time off bill",Y10="Exclusive"),Z10-(Z10*V10/100),IF(AND(X10="Pay-on-time off usage",Y10="Exclusive"),Z10-(Q10*W10/100),IF(Y10="Inclusive",((Z10*1.1))/1.1,Z10)))))</f>
        <v>2724.9805000000001</v>
      </c>
      <c r="AB10" s="113">
        <f t="shared" si="3"/>
        <v>2997.4785500000003</v>
      </c>
      <c r="AC10" s="113">
        <f t="shared" si="4"/>
        <v>2997.4785500000003</v>
      </c>
      <c r="AD10" s="115">
        <f>'ACT Apr 2019'!BF4</f>
        <v>12</v>
      </c>
      <c r="AE10" s="116" t="str">
        <f>'ACT Apr 2019'!BG4</f>
        <v>y</v>
      </c>
      <c r="AF10" s="131"/>
      <c r="AG10" s="131"/>
      <c r="AH10" s="131"/>
      <c r="AI10" s="131"/>
      <c r="AJ10" s="131"/>
      <c r="AK10" s="131"/>
      <c r="AL10" s="131"/>
      <c r="AM10" s="131"/>
      <c r="AN10" s="131"/>
      <c r="AO10" s="131"/>
      <c r="AP10" s="131"/>
      <c r="AQ10" s="131"/>
      <c r="AR10" s="131"/>
      <c r="AS10" s="131"/>
      <c r="AT10" s="131"/>
      <c r="AU10" s="131"/>
      <c r="AV10" s="131"/>
      <c r="AW10" s="131"/>
      <c r="AX10" s="131"/>
      <c r="AY10" s="131"/>
      <c r="AZ10" s="131"/>
      <c r="BA10" s="131"/>
      <c r="BB10" s="131"/>
      <c r="BC10" s="131"/>
      <c r="BD10" s="131"/>
      <c r="BE10" s="131"/>
      <c r="BF10" s="131"/>
      <c r="BG10" s="131"/>
      <c r="BH10" s="131"/>
      <c r="BI10" s="131"/>
      <c r="BJ10" s="131"/>
      <c r="BK10" s="131"/>
      <c r="BL10" s="131"/>
      <c r="BM10" s="131"/>
      <c r="BN10" s="131"/>
      <c r="BO10" s="131"/>
      <c r="BP10" s="131"/>
      <c r="BQ10" s="131"/>
      <c r="BR10" s="131"/>
      <c r="BS10" s="131"/>
      <c r="BT10" s="131"/>
    </row>
    <row r="11" spans="1:72" x14ac:dyDescent="0.2">
      <c r="BL11" s="131"/>
      <c r="BM11" s="131"/>
      <c r="BN11" s="131"/>
      <c r="BO11" s="131"/>
      <c r="BP11" s="131"/>
      <c r="BQ11" s="131"/>
      <c r="BR11" s="131"/>
      <c r="BS11" s="131"/>
      <c r="BT11" s="131"/>
    </row>
    <row r="12" spans="1:72" x14ac:dyDescent="0.2">
      <c r="BL12" s="131"/>
      <c r="BM12" s="131"/>
      <c r="BN12" s="131"/>
      <c r="BO12" s="131"/>
      <c r="BP12" s="131"/>
      <c r="BQ12" s="131"/>
      <c r="BR12" s="131"/>
      <c r="BS12" s="131"/>
      <c r="BT12" s="131"/>
    </row>
    <row r="13" spans="1:72" x14ac:dyDescent="0.2">
      <c r="BL13" s="131"/>
      <c r="BM13" s="131"/>
      <c r="BN13" s="131"/>
      <c r="BO13" s="131"/>
      <c r="BP13" s="131"/>
      <c r="BQ13" s="131"/>
      <c r="BR13" s="131"/>
      <c r="BS13" s="131"/>
      <c r="BT13" s="131"/>
    </row>
    <row r="14" spans="1:72" x14ac:dyDescent="0.2">
      <c r="BL14" s="131"/>
      <c r="BM14" s="131"/>
      <c r="BN14" s="131"/>
      <c r="BO14" s="131"/>
      <c r="BP14" s="131"/>
      <c r="BQ14" s="131"/>
      <c r="BR14" s="131"/>
      <c r="BS14" s="131"/>
      <c r="BT14" s="131"/>
    </row>
    <row r="15" spans="1:72" x14ac:dyDescent="0.2">
      <c r="BL15" s="131"/>
      <c r="BM15" s="131"/>
      <c r="BN15" s="131"/>
      <c r="BO15" s="131"/>
      <c r="BP15" s="131"/>
      <c r="BQ15" s="131"/>
      <c r="BR15" s="131"/>
      <c r="BS15" s="131"/>
      <c r="BT15" s="131"/>
    </row>
    <row r="16" spans="1:72" x14ac:dyDescent="0.2">
      <c r="BL16" s="131"/>
      <c r="BM16" s="131"/>
      <c r="BN16" s="131"/>
      <c r="BO16" s="131"/>
      <c r="BP16" s="131"/>
      <c r="BQ16" s="131"/>
      <c r="BR16" s="131"/>
      <c r="BS16" s="131"/>
      <c r="BT16" s="131"/>
    </row>
    <row r="17" spans="64:72" x14ac:dyDescent="0.2">
      <c r="BL17" s="131"/>
      <c r="BM17" s="131"/>
      <c r="BN17" s="131"/>
      <c r="BO17" s="131"/>
      <c r="BP17" s="131"/>
      <c r="BQ17" s="131"/>
      <c r="BR17" s="131"/>
      <c r="BS17" s="131"/>
      <c r="BT17" s="131"/>
    </row>
    <row r="18" spans="64:72" x14ac:dyDescent="0.2">
      <c r="BL18" s="131"/>
      <c r="BM18" s="131"/>
      <c r="BN18" s="131"/>
      <c r="BO18" s="131"/>
      <c r="BP18" s="131"/>
      <c r="BQ18" s="131"/>
      <c r="BR18" s="131"/>
      <c r="BS18" s="131"/>
      <c r="BT18" s="131"/>
    </row>
    <row r="19" spans="64:72" x14ac:dyDescent="0.2">
      <c r="BL19" s="131"/>
      <c r="BM19" s="131"/>
      <c r="BN19" s="131"/>
      <c r="BO19" s="131"/>
      <c r="BP19" s="131"/>
      <c r="BQ19" s="131"/>
      <c r="BR19" s="131"/>
      <c r="BS19" s="131"/>
      <c r="BT19" s="131"/>
    </row>
    <row r="20" spans="64:72" x14ac:dyDescent="0.2">
      <c r="BL20" s="131"/>
      <c r="BM20" s="131"/>
      <c r="BN20" s="131"/>
      <c r="BO20" s="131"/>
      <c r="BP20" s="131"/>
      <c r="BQ20" s="131"/>
      <c r="BR20" s="131"/>
      <c r="BS20" s="131"/>
      <c r="BT20" s="131"/>
    </row>
    <row r="21" spans="64:72" x14ac:dyDescent="0.2">
      <c r="BL21" s="131"/>
      <c r="BM21" s="131"/>
      <c r="BN21" s="131"/>
      <c r="BO21" s="131"/>
      <c r="BP21" s="131"/>
      <c r="BQ21" s="131"/>
      <c r="BR21" s="131"/>
      <c r="BS21" s="131"/>
      <c r="BT21" s="131"/>
    </row>
    <row r="22" spans="64:72" x14ac:dyDescent="0.2">
      <c r="BL22" s="131"/>
      <c r="BM22" s="131"/>
      <c r="BN22" s="131"/>
      <c r="BO22" s="131"/>
      <c r="BP22" s="131"/>
      <c r="BQ22" s="131"/>
      <c r="BR22" s="131"/>
      <c r="BS22" s="131"/>
      <c r="BT22" s="131"/>
    </row>
    <row r="23" spans="64:72" x14ac:dyDescent="0.2">
      <c r="BL23" s="131"/>
      <c r="BM23" s="131"/>
      <c r="BN23" s="131"/>
      <c r="BO23" s="131"/>
      <c r="BP23" s="131"/>
      <c r="BQ23" s="131"/>
      <c r="BR23" s="131"/>
      <c r="BS23" s="131"/>
      <c r="BT23" s="131"/>
    </row>
    <row r="24" spans="64:72" x14ac:dyDescent="0.2">
      <c r="BL24" s="131"/>
      <c r="BM24" s="131"/>
      <c r="BN24" s="131"/>
      <c r="BO24" s="131"/>
      <c r="BP24" s="131"/>
      <c r="BQ24" s="131"/>
      <c r="BR24" s="131"/>
      <c r="BS24" s="131"/>
      <c r="BT24" s="131"/>
    </row>
    <row r="25" spans="64:72" x14ac:dyDescent="0.2">
      <c r="BL25" s="131"/>
      <c r="BM25" s="131"/>
      <c r="BN25" s="131"/>
      <c r="BO25" s="131"/>
      <c r="BP25" s="131"/>
      <c r="BQ25" s="131"/>
      <c r="BR25" s="131"/>
      <c r="BS25" s="131"/>
      <c r="BT25" s="131"/>
    </row>
    <row r="26" spans="64:72" x14ac:dyDescent="0.2">
      <c r="BL26" s="131"/>
      <c r="BM26" s="131"/>
      <c r="BN26" s="131"/>
      <c r="BO26" s="131"/>
      <c r="BP26" s="131"/>
      <c r="BQ26" s="131"/>
      <c r="BR26" s="131"/>
      <c r="BS26" s="131"/>
      <c r="BT26" s="131"/>
    </row>
    <row r="27" spans="64:72" x14ac:dyDescent="0.2">
      <c r="BL27" s="131"/>
      <c r="BM27" s="131"/>
      <c r="BN27" s="131"/>
      <c r="BO27" s="131"/>
      <c r="BP27" s="131"/>
      <c r="BQ27" s="131"/>
      <c r="BR27" s="131"/>
      <c r="BS27" s="131"/>
      <c r="BT27" s="131"/>
    </row>
    <row r="28" spans="64:72" x14ac:dyDescent="0.2">
      <c r="BL28" s="131"/>
      <c r="BM28" s="131"/>
      <c r="BN28" s="131"/>
      <c r="BO28" s="131"/>
      <c r="BP28" s="131"/>
      <c r="BQ28" s="131"/>
      <c r="BR28" s="131"/>
      <c r="BS28" s="131"/>
      <c r="BT28" s="131"/>
    </row>
    <row r="29" spans="64:72" x14ac:dyDescent="0.2">
      <c r="BL29" s="131"/>
      <c r="BM29" s="131"/>
      <c r="BN29" s="131"/>
      <c r="BO29" s="131"/>
      <c r="BP29" s="131"/>
      <c r="BQ29" s="131"/>
      <c r="BR29" s="131"/>
      <c r="BS29" s="131"/>
      <c r="BT29" s="131"/>
    </row>
    <row r="30" spans="64:72" x14ac:dyDescent="0.2">
      <c r="BL30" s="131"/>
      <c r="BM30" s="131"/>
      <c r="BN30" s="131"/>
      <c r="BO30" s="131"/>
      <c r="BP30" s="131"/>
      <c r="BQ30" s="131"/>
      <c r="BR30" s="131"/>
      <c r="BS30" s="131"/>
      <c r="BT30" s="131"/>
    </row>
    <row r="31" spans="64:72" x14ac:dyDescent="0.2">
      <c r="BL31" s="131"/>
      <c r="BM31" s="131"/>
      <c r="BN31" s="131"/>
      <c r="BO31" s="131"/>
      <c r="BP31" s="131"/>
      <c r="BQ31" s="131"/>
      <c r="BR31" s="131"/>
      <c r="BS31" s="131"/>
      <c r="BT31" s="131"/>
    </row>
    <row r="32" spans="64:72" x14ac:dyDescent="0.2">
      <c r="BL32" s="131"/>
      <c r="BM32" s="131"/>
      <c r="BN32" s="131"/>
      <c r="BO32" s="131"/>
      <c r="BP32" s="131"/>
      <c r="BQ32" s="131"/>
      <c r="BR32" s="131"/>
      <c r="BS32" s="131"/>
      <c r="BT32" s="131"/>
    </row>
    <row r="33" spans="64:72" x14ac:dyDescent="0.2">
      <c r="BL33" s="131"/>
      <c r="BM33" s="131"/>
      <c r="BN33" s="131"/>
      <c r="BO33" s="131"/>
      <c r="BP33" s="131"/>
      <c r="BQ33" s="131"/>
      <c r="BR33" s="131"/>
      <c r="BS33" s="131"/>
      <c r="BT33" s="131"/>
    </row>
    <row r="34" spans="64:72" x14ac:dyDescent="0.2">
      <c r="BL34" s="131"/>
      <c r="BM34" s="131"/>
      <c r="BN34" s="131"/>
      <c r="BO34" s="131"/>
      <c r="BP34" s="131"/>
      <c r="BQ34" s="131"/>
      <c r="BR34" s="131"/>
      <c r="BS34" s="131"/>
      <c r="BT34" s="131"/>
    </row>
    <row r="35" spans="64:72" x14ac:dyDescent="0.2">
      <c r="BL35" s="131"/>
      <c r="BM35" s="131"/>
      <c r="BN35" s="131"/>
      <c r="BO35" s="131"/>
      <c r="BP35" s="131"/>
      <c r="BQ35" s="131"/>
      <c r="BR35" s="131"/>
      <c r="BS35" s="131"/>
      <c r="BT35" s="131"/>
    </row>
    <row r="36" spans="64:72" x14ac:dyDescent="0.2">
      <c r="BL36" s="131"/>
      <c r="BM36" s="131"/>
      <c r="BN36" s="131"/>
      <c r="BO36" s="131"/>
      <c r="BP36" s="131"/>
      <c r="BQ36" s="131"/>
      <c r="BR36" s="131"/>
      <c r="BS36" s="131"/>
      <c r="BT36" s="131"/>
    </row>
    <row r="37" spans="64:72" x14ac:dyDescent="0.2">
      <c r="BL37" s="131"/>
      <c r="BM37" s="131"/>
      <c r="BN37" s="131"/>
      <c r="BO37" s="131"/>
      <c r="BP37" s="131"/>
      <c r="BQ37" s="131"/>
      <c r="BR37" s="131"/>
      <c r="BS37" s="131"/>
      <c r="BT37" s="131"/>
    </row>
    <row r="38" spans="64:72" x14ac:dyDescent="0.2">
      <c r="BL38" s="131"/>
      <c r="BM38" s="131"/>
      <c r="BN38" s="131"/>
      <c r="BO38" s="131"/>
      <c r="BP38" s="131"/>
      <c r="BQ38" s="131"/>
      <c r="BR38" s="131"/>
      <c r="BS38" s="131"/>
      <c r="BT38" s="131"/>
    </row>
    <row r="39" spans="64:72" x14ac:dyDescent="0.2">
      <c r="BL39" s="131"/>
      <c r="BM39" s="131"/>
      <c r="BN39" s="131"/>
      <c r="BO39" s="131"/>
      <c r="BP39" s="131"/>
      <c r="BQ39" s="131"/>
      <c r="BR39" s="131"/>
      <c r="BS39" s="131"/>
      <c r="BT39" s="131"/>
    </row>
    <row r="40" spans="64:72" x14ac:dyDescent="0.2">
      <c r="BL40" s="131"/>
      <c r="BM40" s="131"/>
      <c r="BN40" s="131"/>
      <c r="BO40" s="131"/>
      <c r="BP40" s="131"/>
      <c r="BQ40" s="131"/>
      <c r="BR40" s="131"/>
      <c r="BS40" s="131"/>
      <c r="BT40" s="131"/>
    </row>
    <row r="41" spans="64:72" x14ac:dyDescent="0.2">
      <c r="BL41" s="131"/>
      <c r="BM41" s="131"/>
      <c r="BN41" s="131"/>
      <c r="BO41" s="131"/>
      <c r="BP41" s="131"/>
      <c r="BQ41" s="131"/>
      <c r="BR41" s="131"/>
      <c r="BS41" s="131"/>
      <c r="BT41" s="131"/>
    </row>
    <row r="42" spans="64:72" x14ac:dyDescent="0.2">
      <c r="BL42" s="131"/>
      <c r="BM42" s="131"/>
      <c r="BN42" s="131"/>
      <c r="BO42" s="131"/>
      <c r="BP42" s="131"/>
      <c r="BQ42" s="131"/>
      <c r="BR42" s="131"/>
      <c r="BS42" s="131"/>
      <c r="BT42" s="131"/>
    </row>
    <row r="43" spans="64:72" x14ac:dyDescent="0.2">
      <c r="BL43" s="131"/>
      <c r="BM43" s="131"/>
      <c r="BN43" s="131"/>
      <c r="BO43" s="131"/>
      <c r="BP43" s="131"/>
      <c r="BQ43" s="131"/>
      <c r="BR43" s="131"/>
      <c r="BS43" s="131"/>
      <c r="BT43" s="131"/>
    </row>
    <row r="44" spans="64:72" x14ac:dyDescent="0.2">
      <c r="BL44" s="131"/>
      <c r="BM44" s="131"/>
      <c r="BN44" s="131"/>
      <c r="BO44" s="131"/>
      <c r="BP44" s="131"/>
      <c r="BQ44" s="131"/>
      <c r="BR44" s="131"/>
      <c r="BS44" s="131"/>
      <c r="BT44" s="131"/>
    </row>
    <row r="45" spans="64:72" x14ac:dyDescent="0.2">
      <c r="BL45" s="131"/>
      <c r="BM45" s="131"/>
      <c r="BN45" s="131"/>
      <c r="BO45" s="131"/>
      <c r="BP45" s="131"/>
      <c r="BQ45" s="131"/>
      <c r="BR45" s="131"/>
      <c r="BS45" s="131"/>
      <c r="BT45" s="131"/>
    </row>
    <row r="46" spans="64:72" x14ac:dyDescent="0.2">
      <c r="BL46" s="131"/>
      <c r="BM46" s="131"/>
      <c r="BN46" s="131"/>
      <c r="BO46" s="131"/>
      <c r="BP46" s="131"/>
      <c r="BQ46" s="131"/>
      <c r="BR46" s="131"/>
      <c r="BS46" s="131"/>
      <c r="BT46" s="131"/>
    </row>
    <row r="47" spans="64:72" x14ac:dyDescent="0.2">
      <c r="BL47" s="131"/>
      <c r="BM47" s="131"/>
      <c r="BN47" s="131"/>
      <c r="BO47" s="131"/>
      <c r="BP47" s="131"/>
      <c r="BQ47" s="131"/>
      <c r="BR47" s="131"/>
      <c r="BS47" s="131"/>
      <c r="BT47" s="131"/>
    </row>
    <row r="48" spans="64:72" x14ac:dyDescent="0.2">
      <c r="BL48" s="131"/>
      <c r="BM48" s="131"/>
      <c r="BN48" s="131"/>
      <c r="BO48" s="131"/>
      <c r="BP48" s="131"/>
      <c r="BQ48" s="131"/>
      <c r="BR48" s="131"/>
      <c r="BS48" s="131"/>
      <c r="BT48" s="131"/>
    </row>
    <row r="49" spans="64:72" x14ac:dyDescent="0.2">
      <c r="BL49" s="131"/>
      <c r="BM49" s="131"/>
      <c r="BN49" s="131"/>
      <c r="BO49" s="131"/>
      <c r="BP49" s="131"/>
      <c r="BQ49" s="131"/>
      <c r="BR49" s="131"/>
      <c r="BS49" s="131"/>
      <c r="BT49" s="131"/>
    </row>
    <row r="50" spans="64:72" x14ac:dyDescent="0.2">
      <c r="BL50" s="131"/>
      <c r="BM50" s="131"/>
      <c r="BN50" s="131"/>
      <c r="BO50" s="131"/>
      <c r="BP50" s="131"/>
      <c r="BQ50" s="131"/>
      <c r="BR50" s="131"/>
      <c r="BS50" s="131"/>
      <c r="BT50" s="131"/>
    </row>
    <row r="51" spans="64:72" x14ac:dyDescent="0.2">
      <c r="BL51" s="131"/>
      <c r="BM51" s="131"/>
      <c r="BN51" s="131"/>
      <c r="BO51" s="131"/>
      <c r="BP51" s="131"/>
      <c r="BQ51" s="131"/>
      <c r="BR51" s="131"/>
      <c r="BS51" s="131"/>
      <c r="BT51" s="131"/>
    </row>
    <row r="52" spans="64:72" x14ac:dyDescent="0.2">
      <c r="BL52" s="131"/>
      <c r="BM52" s="131"/>
      <c r="BN52" s="131"/>
      <c r="BO52" s="131"/>
      <c r="BP52" s="131"/>
      <c r="BQ52" s="131"/>
      <c r="BR52" s="131"/>
      <c r="BS52" s="131"/>
      <c r="BT52" s="131"/>
    </row>
    <row r="53" spans="64:72" x14ac:dyDescent="0.2">
      <c r="BL53" s="131"/>
      <c r="BM53" s="131"/>
      <c r="BN53" s="131"/>
      <c r="BO53" s="131"/>
      <c r="BP53" s="131"/>
      <c r="BQ53" s="131"/>
      <c r="BR53" s="131"/>
      <c r="BS53" s="131"/>
      <c r="BT53" s="131"/>
    </row>
    <row r="54" spans="64:72" x14ac:dyDescent="0.2">
      <c r="BL54" s="131"/>
      <c r="BM54" s="131"/>
      <c r="BN54" s="131"/>
      <c r="BO54" s="131"/>
      <c r="BP54" s="131"/>
      <c r="BQ54" s="131"/>
      <c r="BR54" s="131"/>
      <c r="BS54" s="131"/>
      <c r="BT54" s="131"/>
    </row>
    <row r="55" spans="64:72" x14ac:dyDescent="0.2">
      <c r="BL55" s="131"/>
      <c r="BM55" s="131"/>
      <c r="BN55" s="131"/>
      <c r="BO55" s="131"/>
      <c r="BP55" s="131"/>
      <c r="BQ55" s="131"/>
      <c r="BR55" s="131"/>
      <c r="BS55" s="131"/>
      <c r="BT55" s="131"/>
    </row>
    <row r="56" spans="64:72" x14ac:dyDescent="0.2">
      <c r="BL56" s="131"/>
      <c r="BM56" s="131"/>
      <c r="BN56" s="131"/>
      <c r="BO56" s="131"/>
      <c r="BP56" s="131"/>
      <c r="BQ56" s="131"/>
      <c r="BR56" s="131"/>
      <c r="BS56" s="131"/>
      <c r="BT56" s="131"/>
    </row>
    <row r="57" spans="64:72" x14ac:dyDescent="0.2">
      <c r="BL57" s="131"/>
      <c r="BM57" s="131"/>
      <c r="BN57" s="131"/>
      <c r="BO57" s="131"/>
      <c r="BP57" s="131"/>
      <c r="BQ57" s="131"/>
      <c r="BR57" s="131"/>
      <c r="BS57" s="131"/>
      <c r="BT57" s="131"/>
    </row>
    <row r="58" spans="64:72" x14ac:dyDescent="0.2">
      <c r="BL58" s="131"/>
      <c r="BM58" s="131"/>
      <c r="BN58" s="131"/>
      <c r="BO58" s="131"/>
      <c r="BP58" s="131"/>
      <c r="BQ58" s="131"/>
      <c r="BR58" s="131"/>
      <c r="BS58" s="131"/>
      <c r="BT58" s="131"/>
    </row>
    <row r="59" spans="64:72" x14ac:dyDescent="0.2">
      <c r="BL59" s="131"/>
      <c r="BM59" s="131"/>
      <c r="BN59" s="131"/>
      <c r="BO59" s="131"/>
      <c r="BP59" s="131"/>
      <c r="BQ59" s="131"/>
      <c r="BR59" s="131"/>
      <c r="BS59" s="131"/>
      <c r="BT59" s="131"/>
    </row>
    <row r="60" spans="64:72" x14ac:dyDescent="0.2">
      <c r="BL60" s="131"/>
      <c r="BM60" s="131"/>
      <c r="BN60" s="131"/>
      <c r="BO60" s="131"/>
      <c r="BP60" s="131"/>
      <c r="BQ60" s="131"/>
      <c r="BR60" s="131"/>
      <c r="BS60" s="131"/>
      <c r="BT60" s="131"/>
    </row>
    <row r="61" spans="64:72" x14ac:dyDescent="0.2">
      <c r="BL61" s="131"/>
      <c r="BM61" s="131"/>
      <c r="BN61" s="131"/>
      <c r="BO61" s="131"/>
      <c r="BP61" s="131"/>
      <c r="BQ61" s="131"/>
      <c r="BR61" s="131"/>
      <c r="BS61" s="131"/>
      <c r="BT61" s="131"/>
    </row>
    <row r="62" spans="64:72" x14ac:dyDescent="0.2">
      <c r="BL62" s="131"/>
      <c r="BM62" s="131"/>
      <c r="BN62" s="131"/>
      <c r="BO62" s="131"/>
      <c r="BP62" s="131"/>
      <c r="BQ62" s="131"/>
      <c r="BR62" s="131"/>
      <c r="BS62" s="131"/>
      <c r="BT62" s="131"/>
    </row>
    <row r="63" spans="64:72" x14ac:dyDescent="0.2">
      <c r="BL63" s="131"/>
      <c r="BM63" s="131"/>
      <c r="BN63" s="131"/>
      <c r="BO63" s="131"/>
      <c r="BP63" s="131"/>
      <c r="BQ63" s="131"/>
      <c r="BR63" s="131"/>
      <c r="BS63" s="131"/>
      <c r="BT63" s="131"/>
    </row>
    <row r="64" spans="64:72" x14ac:dyDescent="0.2">
      <c r="BL64" s="131"/>
      <c r="BM64" s="131"/>
      <c r="BN64" s="131"/>
      <c r="BO64" s="131"/>
      <c r="BP64" s="131"/>
      <c r="BQ64" s="131"/>
      <c r="BR64" s="131"/>
      <c r="BS64" s="131"/>
      <c r="BT64" s="131"/>
    </row>
    <row r="65" spans="64:72" x14ac:dyDescent="0.2">
      <c r="BL65" s="131"/>
      <c r="BM65" s="131"/>
      <c r="BN65" s="131"/>
      <c r="BO65" s="131"/>
      <c r="BP65" s="131"/>
      <c r="BQ65" s="131"/>
      <c r="BR65" s="131"/>
      <c r="BS65" s="131"/>
      <c r="BT65" s="131"/>
    </row>
    <row r="66" spans="64:72" x14ac:dyDescent="0.2">
      <c r="BL66" s="131"/>
      <c r="BM66" s="131"/>
      <c r="BN66" s="131"/>
      <c r="BO66" s="131"/>
      <c r="BP66" s="131"/>
      <c r="BQ66" s="131"/>
      <c r="BR66" s="131"/>
      <c r="BS66" s="131"/>
      <c r="BT66" s="131"/>
    </row>
    <row r="67" spans="64:72" x14ac:dyDescent="0.2">
      <c r="BL67" s="131"/>
      <c r="BM67" s="131"/>
      <c r="BN67" s="131"/>
      <c r="BO67" s="131"/>
      <c r="BP67" s="131"/>
      <c r="BQ67" s="131"/>
      <c r="BR67" s="131"/>
      <c r="BS67" s="131"/>
      <c r="BT67" s="131"/>
    </row>
    <row r="68" spans="64:72" x14ac:dyDescent="0.2">
      <c r="BL68" s="131"/>
      <c r="BM68" s="131"/>
      <c r="BN68" s="131"/>
      <c r="BO68" s="131"/>
      <c r="BP68" s="131"/>
      <c r="BQ68" s="131"/>
      <c r="BR68" s="131"/>
      <c r="BS68" s="131"/>
      <c r="BT68" s="131"/>
    </row>
    <row r="69" spans="64:72" x14ac:dyDescent="0.2">
      <c r="BL69" s="131"/>
      <c r="BM69" s="131"/>
      <c r="BN69" s="131"/>
      <c r="BO69" s="131"/>
      <c r="BP69" s="131"/>
      <c r="BQ69" s="131"/>
      <c r="BR69" s="131"/>
      <c r="BS69" s="131"/>
      <c r="BT69" s="131"/>
    </row>
    <row r="70" spans="64:72" x14ac:dyDescent="0.2">
      <c r="BL70" s="131"/>
      <c r="BM70" s="131"/>
      <c r="BN70" s="131"/>
      <c r="BO70" s="131"/>
      <c r="BP70" s="131"/>
      <c r="BQ70" s="131"/>
      <c r="BR70" s="131"/>
      <c r="BS70" s="131"/>
      <c r="BT70" s="131"/>
    </row>
    <row r="71" spans="64:72" x14ac:dyDescent="0.2">
      <c r="BL71" s="131"/>
      <c r="BM71" s="131"/>
      <c r="BN71" s="131"/>
      <c r="BO71" s="131"/>
      <c r="BP71" s="131"/>
      <c r="BQ71" s="131"/>
      <c r="BR71" s="131"/>
      <c r="BS71" s="131"/>
      <c r="BT71" s="131"/>
    </row>
    <row r="72" spans="64:72" x14ac:dyDescent="0.2">
      <c r="BL72" s="131"/>
      <c r="BM72" s="131"/>
      <c r="BN72" s="131"/>
      <c r="BO72" s="131"/>
      <c r="BP72" s="131"/>
      <c r="BQ72" s="131"/>
      <c r="BR72" s="131"/>
      <c r="BS72" s="131"/>
      <c r="BT72" s="131"/>
    </row>
    <row r="73" spans="64:72" x14ac:dyDescent="0.2">
      <c r="BL73" s="131"/>
      <c r="BM73" s="131"/>
      <c r="BN73" s="131"/>
      <c r="BO73" s="131"/>
      <c r="BP73" s="131"/>
      <c r="BQ73" s="131"/>
      <c r="BR73" s="131"/>
      <c r="BS73" s="131"/>
      <c r="BT73" s="131"/>
    </row>
    <row r="74" spans="64:72" x14ac:dyDescent="0.2">
      <c r="BL74" s="131"/>
      <c r="BM74" s="131"/>
      <c r="BN74" s="131"/>
      <c r="BO74" s="131"/>
      <c r="BP74" s="131"/>
      <c r="BQ74" s="131"/>
      <c r="BR74" s="131"/>
      <c r="BS74" s="131"/>
      <c r="BT74" s="131"/>
    </row>
    <row r="75" spans="64:72" x14ac:dyDescent="0.2">
      <c r="BL75" s="131"/>
      <c r="BM75" s="131"/>
      <c r="BN75" s="131"/>
      <c r="BO75" s="131"/>
      <c r="BP75" s="131"/>
      <c r="BQ75" s="131"/>
      <c r="BR75" s="131"/>
      <c r="BS75" s="131"/>
      <c r="BT75" s="131"/>
    </row>
    <row r="76" spans="64:72" x14ac:dyDescent="0.2">
      <c r="BL76" s="131"/>
      <c r="BM76" s="131"/>
      <c r="BN76" s="131"/>
      <c r="BO76" s="131"/>
      <c r="BP76" s="131"/>
      <c r="BQ76" s="131"/>
      <c r="BR76" s="131"/>
      <c r="BS76" s="131"/>
      <c r="BT76" s="131"/>
    </row>
    <row r="77" spans="64:72" x14ac:dyDescent="0.2">
      <c r="BL77" s="131"/>
      <c r="BM77" s="131"/>
      <c r="BN77" s="131"/>
      <c r="BO77" s="131"/>
      <c r="BP77" s="131"/>
      <c r="BQ77" s="131"/>
      <c r="BR77" s="131"/>
      <c r="BS77" s="131"/>
      <c r="BT77" s="131"/>
    </row>
    <row r="78" spans="64:72" x14ac:dyDescent="0.2">
      <c r="BL78" s="131"/>
      <c r="BM78" s="131"/>
      <c r="BN78" s="131"/>
      <c r="BO78" s="131"/>
      <c r="BP78" s="131"/>
      <c r="BQ78" s="131"/>
      <c r="BR78" s="131"/>
      <c r="BS78" s="131"/>
      <c r="BT78" s="131"/>
    </row>
    <row r="79" spans="64:72" x14ac:dyDescent="0.2">
      <c r="BL79" s="131"/>
      <c r="BM79" s="131"/>
      <c r="BN79" s="131"/>
      <c r="BO79" s="131"/>
      <c r="BP79" s="131"/>
      <c r="BQ79" s="131"/>
      <c r="BR79" s="131"/>
      <c r="BS79" s="131"/>
      <c r="BT79" s="131"/>
    </row>
    <row r="80" spans="64:72" x14ac:dyDescent="0.2">
      <c r="BL80" s="131"/>
      <c r="BM80" s="131"/>
      <c r="BN80" s="131"/>
      <c r="BO80" s="131"/>
      <c r="BP80" s="131"/>
      <c r="BQ80" s="131"/>
      <c r="BR80" s="131"/>
      <c r="BS80" s="131"/>
      <c r="BT80" s="131"/>
    </row>
    <row r="81" spans="64:72" x14ac:dyDescent="0.2">
      <c r="BL81" s="131"/>
      <c r="BM81" s="131"/>
      <c r="BN81" s="131"/>
      <c r="BO81" s="131"/>
      <c r="BP81" s="131"/>
      <c r="BQ81" s="131"/>
      <c r="BR81" s="131"/>
      <c r="BS81" s="131"/>
      <c r="BT81" s="131"/>
    </row>
    <row r="82" spans="64:72" x14ac:dyDescent="0.2">
      <c r="BL82" s="131"/>
      <c r="BM82" s="131"/>
      <c r="BN82" s="131"/>
      <c r="BO82" s="131"/>
      <c r="BP82" s="131"/>
      <c r="BQ82" s="131"/>
      <c r="BR82" s="131"/>
      <c r="BS82" s="131"/>
      <c r="BT82" s="131"/>
    </row>
    <row r="83" spans="64:72" x14ac:dyDescent="0.2">
      <c r="BL83" s="131"/>
      <c r="BM83" s="131"/>
      <c r="BN83" s="131"/>
      <c r="BO83" s="131"/>
      <c r="BP83" s="131"/>
      <c r="BQ83" s="131"/>
      <c r="BR83" s="131"/>
      <c r="BS83" s="131"/>
      <c r="BT83" s="131"/>
    </row>
    <row r="84" spans="64:72" x14ac:dyDescent="0.2">
      <c r="BL84" s="131"/>
      <c r="BM84" s="131"/>
      <c r="BN84" s="131"/>
      <c r="BO84" s="131"/>
      <c r="BP84" s="131"/>
      <c r="BQ84" s="131"/>
      <c r="BR84" s="131"/>
      <c r="BS84" s="131"/>
      <c r="BT84" s="131"/>
    </row>
    <row r="85" spans="64:72" x14ac:dyDescent="0.2">
      <c r="BL85" s="131"/>
      <c r="BM85" s="131"/>
      <c r="BN85" s="131"/>
      <c r="BO85" s="131"/>
      <c r="BP85" s="131"/>
      <c r="BQ85" s="131"/>
      <c r="BR85" s="131"/>
      <c r="BS85" s="131"/>
      <c r="BT85" s="131"/>
    </row>
    <row r="86" spans="64:72" x14ac:dyDescent="0.2">
      <c r="BL86" s="131"/>
      <c r="BM86" s="131"/>
      <c r="BN86" s="131"/>
      <c r="BO86" s="131"/>
      <c r="BP86" s="131"/>
      <c r="BQ86" s="131"/>
      <c r="BR86" s="131"/>
      <c r="BS86" s="131"/>
      <c r="BT86" s="131"/>
    </row>
    <row r="87" spans="64:72" x14ac:dyDescent="0.2">
      <c r="BL87" s="131"/>
      <c r="BM87" s="131"/>
      <c r="BN87" s="131"/>
      <c r="BO87" s="131"/>
      <c r="BP87" s="131"/>
      <c r="BQ87" s="131"/>
      <c r="BR87" s="131"/>
      <c r="BS87" s="131"/>
      <c r="BT87" s="131"/>
    </row>
    <row r="88" spans="64:72" x14ac:dyDescent="0.2">
      <c r="BL88" s="131"/>
      <c r="BM88" s="131"/>
      <c r="BN88" s="131"/>
      <c r="BO88" s="131"/>
      <c r="BP88" s="131"/>
      <c r="BQ88" s="131"/>
      <c r="BR88" s="131"/>
      <c r="BS88" s="131"/>
      <c r="BT88" s="131"/>
    </row>
    <row r="89" spans="64:72" x14ac:dyDescent="0.2">
      <c r="BL89" s="131"/>
      <c r="BM89" s="131"/>
      <c r="BN89" s="131"/>
      <c r="BO89" s="131"/>
      <c r="BP89" s="131"/>
      <c r="BQ89" s="131"/>
      <c r="BR89" s="131"/>
      <c r="BS89" s="131"/>
      <c r="BT89" s="131"/>
    </row>
    <row r="90" spans="64:72" x14ac:dyDescent="0.2">
      <c r="BL90" s="131"/>
      <c r="BM90" s="131"/>
      <c r="BN90" s="131"/>
      <c r="BO90" s="131"/>
      <c r="BP90" s="131"/>
      <c r="BQ90" s="131"/>
      <c r="BR90" s="131"/>
      <c r="BS90" s="131"/>
      <c r="BT90" s="131"/>
    </row>
    <row r="91" spans="64:72" x14ac:dyDescent="0.2">
      <c r="BL91" s="131"/>
      <c r="BM91" s="131"/>
      <c r="BN91" s="131"/>
      <c r="BO91" s="131"/>
      <c r="BP91" s="131"/>
      <c r="BQ91" s="131"/>
      <c r="BR91" s="131"/>
      <c r="BS91" s="131"/>
      <c r="BT91" s="131"/>
    </row>
    <row r="92" spans="64:72" x14ac:dyDescent="0.2">
      <c r="BL92" s="131"/>
      <c r="BM92" s="131"/>
      <c r="BN92" s="131"/>
      <c r="BO92" s="131"/>
      <c r="BP92" s="131"/>
      <c r="BQ92" s="131"/>
      <c r="BR92" s="131"/>
      <c r="BS92" s="131"/>
      <c r="BT92" s="131"/>
    </row>
    <row r="93" spans="64:72" x14ac:dyDescent="0.2">
      <c r="BL93" s="131"/>
      <c r="BM93" s="131"/>
      <c r="BN93" s="131"/>
      <c r="BO93" s="131"/>
      <c r="BP93" s="131"/>
      <c r="BQ93" s="131"/>
      <c r="BR93" s="131"/>
      <c r="BS93" s="131"/>
      <c r="BT93" s="131"/>
    </row>
    <row r="94" spans="64:72" x14ac:dyDescent="0.2">
      <c r="BL94" s="131"/>
      <c r="BM94" s="131"/>
      <c r="BN94" s="131"/>
      <c r="BO94" s="131"/>
      <c r="BP94" s="131"/>
      <c r="BQ94" s="131"/>
      <c r="BR94" s="131"/>
      <c r="BS94" s="131"/>
      <c r="BT94" s="131"/>
    </row>
    <row r="95" spans="64:72" x14ac:dyDescent="0.2">
      <c r="BL95" s="131"/>
      <c r="BM95" s="131"/>
      <c r="BN95" s="131"/>
      <c r="BO95" s="131"/>
      <c r="BP95" s="131"/>
      <c r="BQ95" s="131"/>
      <c r="BR95" s="131"/>
      <c r="BS95" s="131"/>
      <c r="BT95" s="131"/>
    </row>
    <row r="96" spans="64:72" x14ac:dyDescent="0.2">
      <c r="BL96" s="131"/>
      <c r="BM96" s="131"/>
      <c r="BN96" s="131"/>
      <c r="BO96" s="131"/>
      <c r="BP96" s="131"/>
      <c r="BQ96" s="131"/>
      <c r="BR96" s="131"/>
      <c r="BS96" s="131"/>
      <c r="BT96" s="131"/>
    </row>
    <row r="97" spans="64:72" x14ac:dyDescent="0.2">
      <c r="BL97" s="131"/>
      <c r="BM97" s="131"/>
      <c r="BN97" s="131"/>
      <c r="BO97" s="131"/>
      <c r="BP97" s="131"/>
      <c r="BQ97" s="131"/>
      <c r="BR97" s="131"/>
      <c r="BS97" s="131"/>
      <c r="BT97" s="131"/>
    </row>
    <row r="98" spans="64:72" x14ac:dyDescent="0.2">
      <c r="BL98" s="131"/>
      <c r="BM98" s="131"/>
      <c r="BN98" s="131"/>
      <c r="BO98" s="131"/>
      <c r="BP98" s="131"/>
      <c r="BQ98" s="131"/>
      <c r="BR98" s="131"/>
      <c r="BS98" s="131"/>
      <c r="BT98" s="131"/>
    </row>
    <row r="99" spans="64:72" x14ac:dyDescent="0.2">
      <c r="BL99" s="131"/>
      <c r="BM99" s="131"/>
      <c r="BN99" s="131"/>
      <c r="BO99" s="131"/>
      <c r="BP99" s="131"/>
      <c r="BQ99" s="131"/>
      <c r="BR99" s="131"/>
      <c r="BS99" s="131"/>
      <c r="BT99" s="131"/>
    </row>
    <row r="100" spans="64:72" x14ac:dyDescent="0.2">
      <c r="BL100" s="131"/>
      <c r="BM100" s="131"/>
      <c r="BN100" s="131"/>
      <c r="BO100" s="131"/>
      <c r="BP100" s="131"/>
      <c r="BQ100" s="131"/>
      <c r="BR100" s="131"/>
      <c r="BS100" s="131"/>
      <c r="BT100" s="131"/>
    </row>
    <row r="101" spans="64:72" x14ac:dyDescent="0.2">
      <c r="BL101" s="131"/>
      <c r="BM101" s="131"/>
      <c r="BN101" s="131"/>
      <c r="BO101" s="131"/>
      <c r="BP101" s="131"/>
      <c r="BQ101" s="131"/>
      <c r="BR101" s="131"/>
      <c r="BS101" s="131"/>
      <c r="BT101" s="131"/>
    </row>
    <row r="102" spans="64:72" x14ac:dyDescent="0.2">
      <c r="BL102" s="131"/>
      <c r="BM102" s="131"/>
      <c r="BN102" s="131"/>
      <c r="BO102" s="131"/>
      <c r="BP102" s="131"/>
      <c r="BQ102" s="131"/>
      <c r="BR102" s="131"/>
      <c r="BS102" s="131"/>
      <c r="BT102" s="131"/>
    </row>
    <row r="103" spans="64:72" x14ac:dyDescent="0.2">
      <c r="BL103" s="131"/>
      <c r="BM103" s="131"/>
      <c r="BN103" s="131"/>
      <c r="BO103" s="131"/>
      <c r="BP103" s="131"/>
      <c r="BQ103" s="131"/>
      <c r="BR103" s="131"/>
      <c r="BS103" s="131"/>
      <c r="BT103" s="131"/>
    </row>
    <row r="104" spans="64:72" x14ac:dyDescent="0.2">
      <c r="BL104" s="131"/>
      <c r="BM104" s="131"/>
      <c r="BN104" s="131"/>
      <c r="BO104" s="131"/>
      <c r="BP104" s="131"/>
      <c r="BQ104" s="131"/>
      <c r="BR104" s="131"/>
      <c r="BS104" s="131"/>
      <c r="BT104" s="131"/>
    </row>
    <row r="105" spans="64:72" x14ac:dyDescent="0.2">
      <c r="BL105" s="131"/>
      <c r="BM105" s="131"/>
      <c r="BN105" s="131"/>
      <c r="BO105" s="131"/>
      <c r="BP105" s="131"/>
      <c r="BQ105" s="131"/>
      <c r="BR105" s="131"/>
      <c r="BS105" s="131"/>
      <c r="BT105" s="131"/>
    </row>
    <row r="106" spans="64:72" x14ac:dyDescent="0.2">
      <c r="BL106" s="131"/>
      <c r="BM106" s="131"/>
      <c r="BN106" s="131"/>
      <c r="BO106" s="131"/>
      <c r="BP106" s="131"/>
      <c r="BQ106" s="131"/>
      <c r="BR106" s="131"/>
      <c r="BS106" s="131"/>
      <c r="BT106" s="131"/>
    </row>
    <row r="107" spans="64:72" x14ac:dyDescent="0.2">
      <c r="BL107" s="131"/>
      <c r="BM107" s="131"/>
      <c r="BN107" s="131"/>
      <c r="BO107" s="131"/>
      <c r="BP107" s="131"/>
      <c r="BQ107" s="131"/>
      <c r="BR107" s="131"/>
      <c r="BS107" s="131"/>
      <c r="BT107" s="131"/>
    </row>
    <row r="108" spans="64:72" x14ac:dyDescent="0.2">
      <c r="BL108" s="131"/>
      <c r="BM108" s="131"/>
      <c r="BN108" s="131"/>
      <c r="BO108" s="131"/>
      <c r="BP108" s="131"/>
      <c r="BQ108" s="131"/>
      <c r="BR108" s="131"/>
      <c r="BS108" s="131"/>
      <c r="BT108" s="131"/>
    </row>
    <row r="109" spans="64:72" x14ac:dyDescent="0.2">
      <c r="BL109" s="131"/>
      <c r="BM109" s="131"/>
      <c r="BN109" s="131"/>
      <c r="BO109" s="131"/>
      <c r="BP109" s="131"/>
      <c r="BQ109" s="131"/>
      <c r="BR109" s="131"/>
      <c r="BS109" s="131"/>
      <c r="BT109" s="131"/>
    </row>
    <row r="110" spans="64:72" x14ac:dyDescent="0.2">
      <c r="BL110" s="131"/>
      <c r="BM110" s="131"/>
      <c r="BN110" s="131"/>
      <c r="BO110" s="131"/>
      <c r="BP110" s="131"/>
      <c r="BQ110" s="131"/>
      <c r="BR110" s="131"/>
      <c r="BS110" s="131"/>
      <c r="BT110" s="131"/>
    </row>
    <row r="111" spans="64:72" x14ac:dyDescent="0.2">
      <c r="BL111" s="131"/>
      <c r="BM111" s="131"/>
      <c r="BN111" s="131"/>
      <c r="BO111" s="131"/>
      <c r="BP111" s="131"/>
      <c r="BQ111" s="131"/>
      <c r="BR111" s="131"/>
      <c r="BS111" s="131"/>
      <c r="BT111" s="131"/>
    </row>
    <row r="112" spans="64:72" x14ac:dyDescent="0.2">
      <c r="BL112" s="131"/>
      <c r="BM112" s="131"/>
      <c r="BN112" s="131"/>
      <c r="BO112" s="131"/>
      <c r="BP112" s="131"/>
      <c r="BQ112" s="131"/>
      <c r="BR112" s="131"/>
      <c r="BS112" s="131"/>
      <c r="BT112" s="131"/>
    </row>
    <row r="113" spans="64:72" x14ac:dyDescent="0.2">
      <c r="BL113" s="131"/>
      <c r="BM113" s="131"/>
      <c r="BN113" s="131"/>
      <c r="BO113" s="131"/>
      <c r="BP113" s="131"/>
      <c r="BQ113" s="131"/>
      <c r="BR113" s="131"/>
      <c r="BS113" s="131"/>
      <c r="BT113" s="131"/>
    </row>
    <row r="114" spans="64:72" x14ac:dyDescent="0.2">
      <c r="BL114" s="131"/>
      <c r="BM114" s="131"/>
      <c r="BN114" s="131"/>
      <c r="BO114" s="131"/>
      <c r="BP114" s="131"/>
      <c r="BQ114" s="131"/>
      <c r="BR114" s="131"/>
      <c r="BS114" s="131"/>
      <c r="BT114" s="131"/>
    </row>
    <row r="115" spans="64:72" x14ac:dyDescent="0.2">
      <c r="BL115" s="131"/>
      <c r="BM115" s="131"/>
      <c r="BN115" s="131"/>
      <c r="BO115" s="131"/>
      <c r="BP115" s="131"/>
      <c r="BQ115" s="131"/>
      <c r="BR115" s="131"/>
      <c r="BS115" s="131"/>
      <c r="BT115" s="131"/>
    </row>
    <row r="116" spans="64:72" x14ac:dyDescent="0.2">
      <c r="BL116" s="131"/>
      <c r="BM116" s="131"/>
      <c r="BN116" s="131"/>
      <c r="BO116" s="131"/>
      <c r="BP116" s="131"/>
      <c r="BQ116" s="131"/>
      <c r="BR116" s="131"/>
      <c r="BS116" s="131"/>
      <c r="BT116" s="131"/>
    </row>
    <row r="117" spans="64:72" x14ac:dyDescent="0.2">
      <c r="BL117" s="131"/>
      <c r="BM117" s="131"/>
      <c r="BN117" s="131"/>
      <c r="BO117" s="131"/>
      <c r="BP117" s="131"/>
      <c r="BQ117" s="131"/>
      <c r="BR117" s="131"/>
      <c r="BS117" s="131"/>
      <c r="BT117" s="131"/>
    </row>
    <row r="118" spans="64:72" x14ac:dyDescent="0.2">
      <c r="BL118" s="131"/>
      <c r="BM118" s="131"/>
      <c r="BN118" s="131"/>
      <c r="BO118" s="131"/>
      <c r="BP118" s="131"/>
      <c r="BQ118" s="131"/>
      <c r="BR118" s="131"/>
      <c r="BS118" s="131"/>
      <c r="BT118" s="131"/>
    </row>
    <row r="119" spans="64:72" x14ac:dyDescent="0.2">
      <c r="BL119" s="131"/>
      <c r="BM119" s="131"/>
      <c r="BN119" s="131"/>
      <c r="BO119" s="131"/>
      <c r="BP119" s="131"/>
      <c r="BQ119" s="131"/>
      <c r="BR119" s="131"/>
      <c r="BS119" s="131"/>
      <c r="BT119" s="131"/>
    </row>
    <row r="120" spans="64:72" x14ac:dyDescent="0.2">
      <c r="BL120" s="131"/>
      <c r="BM120" s="131"/>
      <c r="BN120" s="131"/>
      <c r="BO120" s="131"/>
      <c r="BP120" s="131"/>
      <c r="BQ120" s="131"/>
      <c r="BR120" s="131"/>
      <c r="BS120" s="131"/>
      <c r="BT120" s="131"/>
    </row>
    <row r="121" spans="64:72" x14ac:dyDescent="0.2">
      <c r="BL121" s="131"/>
      <c r="BM121" s="131"/>
      <c r="BN121" s="131"/>
      <c r="BO121" s="131"/>
      <c r="BP121" s="131"/>
      <c r="BQ121" s="131"/>
      <c r="BR121" s="131"/>
      <c r="BS121" s="131"/>
      <c r="BT121" s="131"/>
    </row>
    <row r="122" spans="64:72" x14ac:dyDescent="0.2">
      <c r="BL122" s="131"/>
      <c r="BM122" s="131"/>
      <c r="BN122" s="131"/>
      <c r="BO122" s="131"/>
      <c r="BP122" s="131"/>
      <c r="BQ122" s="131"/>
      <c r="BR122" s="131"/>
      <c r="BS122" s="131"/>
      <c r="BT122" s="131"/>
    </row>
    <row r="123" spans="64:72" x14ac:dyDescent="0.2">
      <c r="BL123" s="131"/>
      <c r="BM123" s="131"/>
      <c r="BN123" s="131"/>
      <c r="BO123" s="131"/>
      <c r="BP123" s="131"/>
      <c r="BQ123" s="131"/>
      <c r="BR123" s="131"/>
      <c r="BS123" s="131"/>
      <c r="BT123" s="131"/>
    </row>
    <row r="124" spans="64:72" x14ac:dyDescent="0.2">
      <c r="BL124" s="131"/>
      <c r="BM124" s="131"/>
      <c r="BN124" s="131"/>
      <c r="BO124" s="131"/>
      <c r="BP124" s="131"/>
      <c r="BQ124" s="131"/>
      <c r="BR124" s="131"/>
      <c r="BS124" s="131"/>
      <c r="BT124" s="131"/>
    </row>
    <row r="125" spans="64:72" x14ac:dyDescent="0.2">
      <c r="BL125" s="131"/>
      <c r="BM125" s="131"/>
      <c r="BN125" s="131"/>
      <c r="BO125" s="131"/>
      <c r="BP125" s="131"/>
      <c r="BQ125" s="131"/>
      <c r="BR125" s="131"/>
      <c r="BS125" s="131"/>
      <c r="BT125" s="131"/>
    </row>
    <row r="126" spans="64:72" x14ac:dyDescent="0.2">
      <c r="BL126" s="131"/>
      <c r="BM126" s="131"/>
      <c r="BN126" s="131"/>
      <c r="BO126" s="131"/>
      <c r="BP126" s="131"/>
      <c r="BQ126" s="131"/>
      <c r="BR126" s="131"/>
      <c r="BS126" s="131"/>
      <c r="BT126" s="131"/>
    </row>
    <row r="127" spans="64:72" x14ac:dyDescent="0.2">
      <c r="BL127" s="131"/>
      <c r="BM127" s="131"/>
      <c r="BN127" s="131"/>
      <c r="BO127" s="131"/>
      <c r="BP127" s="131"/>
      <c r="BQ127" s="131"/>
      <c r="BR127" s="131"/>
      <c r="BS127" s="131"/>
      <c r="BT127" s="131"/>
    </row>
    <row r="128" spans="64:72" x14ac:dyDescent="0.2">
      <c r="BL128" s="131"/>
      <c r="BM128" s="131"/>
      <c r="BN128" s="131"/>
      <c r="BO128" s="131"/>
      <c r="BP128" s="131"/>
      <c r="BQ128" s="131"/>
      <c r="BR128" s="131"/>
      <c r="BS128" s="131"/>
      <c r="BT128" s="131"/>
    </row>
    <row r="129" spans="64:72" x14ac:dyDescent="0.2">
      <c r="BL129" s="131"/>
      <c r="BM129" s="131"/>
      <c r="BN129" s="131"/>
      <c r="BO129" s="131"/>
      <c r="BP129" s="131"/>
      <c r="BQ129" s="131"/>
      <c r="BR129" s="131"/>
      <c r="BS129" s="131"/>
      <c r="BT129" s="131"/>
    </row>
    <row r="130" spans="64:72" x14ac:dyDescent="0.2">
      <c r="BL130" s="131"/>
      <c r="BM130" s="131"/>
      <c r="BN130" s="131"/>
      <c r="BO130" s="131"/>
      <c r="BP130" s="131"/>
      <c r="BQ130" s="131"/>
      <c r="BR130" s="131"/>
      <c r="BS130" s="131"/>
      <c r="BT130" s="131"/>
    </row>
    <row r="131" spans="64:72" x14ac:dyDescent="0.2">
      <c r="BL131" s="131"/>
      <c r="BM131" s="131"/>
      <c r="BN131" s="131"/>
      <c r="BO131" s="131"/>
      <c r="BP131" s="131"/>
      <c r="BQ131" s="131"/>
      <c r="BR131" s="131"/>
      <c r="BS131" s="131"/>
      <c r="BT131" s="131"/>
    </row>
    <row r="132" spans="64:72" x14ac:dyDescent="0.2">
      <c r="BL132" s="131"/>
      <c r="BM132" s="131"/>
      <c r="BN132" s="131"/>
      <c r="BO132" s="131"/>
      <c r="BP132" s="131"/>
      <c r="BQ132" s="131"/>
      <c r="BR132" s="131"/>
      <c r="BS132" s="131"/>
      <c r="BT132" s="131"/>
    </row>
    <row r="133" spans="64:72" x14ac:dyDescent="0.2">
      <c r="BL133" s="131"/>
      <c r="BM133" s="131"/>
      <c r="BN133" s="131"/>
      <c r="BO133" s="131"/>
      <c r="BP133" s="131"/>
      <c r="BQ133" s="131"/>
      <c r="BR133" s="131"/>
      <c r="BS133" s="131"/>
      <c r="BT133" s="131"/>
    </row>
    <row r="134" spans="64:72" x14ac:dyDescent="0.2">
      <c r="BL134" s="131"/>
      <c r="BM134" s="131"/>
      <c r="BN134" s="131"/>
      <c r="BO134" s="131"/>
      <c r="BP134" s="131"/>
      <c r="BQ134" s="131"/>
      <c r="BR134" s="131"/>
      <c r="BS134" s="131"/>
      <c r="BT134" s="131"/>
    </row>
    <row r="135" spans="64:72" x14ac:dyDescent="0.2">
      <c r="BL135" s="131"/>
      <c r="BM135" s="131"/>
      <c r="BN135" s="131"/>
      <c r="BO135" s="131"/>
      <c r="BP135" s="131"/>
      <c r="BQ135" s="131"/>
      <c r="BR135" s="131"/>
      <c r="BS135" s="131"/>
      <c r="BT135" s="131"/>
    </row>
    <row r="136" spans="64:72" x14ac:dyDescent="0.2">
      <c r="BL136" s="131"/>
      <c r="BM136" s="131"/>
      <c r="BN136" s="131"/>
      <c r="BO136" s="131"/>
      <c r="BP136" s="131"/>
      <c r="BQ136" s="131"/>
      <c r="BR136" s="131"/>
      <c r="BS136" s="131"/>
      <c r="BT136" s="131"/>
    </row>
    <row r="137" spans="64:72" x14ac:dyDescent="0.2">
      <c r="BL137" s="131"/>
      <c r="BM137" s="131"/>
      <c r="BN137" s="131"/>
      <c r="BO137" s="131"/>
      <c r="BP137" s="131"/>
      <c r="BQ137" s="131"/>
      <c r="BR137" s="131"/>
      <c r="BS137" s="131"/>
      <c r="BT137" s="131"/>
    </row>
    <row r="138" spans="64:72" x14ac:dyDescent="0.2">
      <c r="BL138" s="131"/>
      <c r="BM138" s="131"/>
      <c r="BN138" s="131"/>
      <c r="BO138" s="131"/>
      <c r="BP138" s="131"/>
      <c r="BQ138" s="131"/>
      <c r="BR138" s="131"/>
      <c r="BS138" s="131"/>
      <c r="BT138" s="131"/>
    </row>
    <row r="139" spans="64:72" x14ac:dyDescent="0.2">
      <c r="BL139" s="131"/>
      <c r="BM139" s="131"/>
      <c r="BN139" s="131"/>
      <c r="BO139" s="131"/>
      <c r="BP139" s="131"/>
      <c r="BQ139" s="131"/>
      <c r="BR139" s="131"/>
      <c r="BS139" s="131"/>
      <c r="BT139" s="131"/>
    </row>
    <row r="140" spans="64:72" x14ac:dyDescent="0.2">
      <c r="BL140" s="131"/>
      <c r="BM140" s="131"/>
      <c r="BN140" s="131"/>
      <c r="BO140" s="131"/>
      <c r="BP140" s="131"/>
      <c r="BQ140" s="131"/>
      <c r="BR140" s="131"/>
      <c r="BS140" s="131"/>
      <c r="BT140" s="131"/>
    </row>
    <row r="141" spans="64:72" x14ac:dyDescent="0.2">
      <c r="BL141" s="131"/>
      <c r="BM141" s="131"/>
      <c r="BN141" s="131"/>
      <c r="BO141" s="131"/>
      <c r="BP141" s="131"/>
      <c r="BQ141" s="131"/>
      <c r="BR141" s="131"/>
      <c r="BS141" s="131"/>
      <c r="BT141" s="131"/>
    </row>
    <row r="142" spans="64:72" x14ac:dyDescent="0.2">
      <c r="BL142" s="131"/>
      <c r="BM142" s="131"/>
      <c r="BN142" s="131"/>
      <c r="BO142" s="131"/>
      <c r="BP142" s="131"/>
      <c r="BQ142" s="131"/>
      <c r="BR142" s="131"/>
      <c r="BS142" s="131"/>
      <c r="BT142" s="131"/>
    </row>
    <row r="143" spans="64:72" x14ac:dyDescent="0.2">
      <c r="BL143" s="131"/>
      <c r="BM143" s="131"/>
      <c r="BN143" s="131"/>
      <c r="BO143" s="131"/>
      <c r="BP143" s="131"/>
      <c r="BQ143" s="131"/>
      <c r="BR143" s="131"/>
      <c r="BS143" s="131"/>
      <c r="BT143" s="131"/>
    </row>
    <row r="144" spans="64:72" x14ac:dyDescent="0.2">
      <c r="BL144" s="131"/>
      <c r="BM144" s="131"/>
      <c r="BN144" s="131"/>
      <c r="BO144" s="131"/>
      <c r="BP144" s="131"/>
      <c r="BQ144" s="131"/>
      <c r="BR144" s="131"/>
      <c r="BS144" s="131"/>
      <c r="BT144" s="131"/>
    </row>
    <row r="145" spans="64:72" x14ac:dyDescent="0.2">
      <c r="BL145" s="131"/>
      <c r="BM145" s="131"/>
      <c r="BN145" s="131"/>
      <c r="BO145" s="131"/>
      <c r="BP145" s="131"/>
      <c r="BQ145" s="131"/>
      <c r="BR145" s="131"/>
      <c r="BS145" s="131"/>
      <c r="BT145" s="131"/>
    </row>
    <row r="146" spans="64:72" x14ac:dyDescent="0.2">
      <c r="BL146" s="131"/>
      <c r="BM146" s="131"/>
      <c r="BN146" s="131"/>
      <c r="BO146" s="131"/>
      <c r="BP146" s="131"/>
      <c r="BQ146" s="131"/>
      <c r="BR146" s="131"/>
      <c r="BS146" s="131"/>
      <c r="BT146" s="131"/>
    </row>
    <row r="147" spans="64:72" x14ac:dyDescent="0.2">
      <c r="BL147" s="131"/>
      <c r="BM147" s="131"/>
      <c r="BN147" s="131"/>
      <c r="BO147" s="131"/>
      <c r="BP147" s="131"/>
      <c r="BQ147" s="131"/>
      <c r="BR147" s="131"/>
      <c r="BS147" s="131"/>
      <c r="BT147" s="131"/>
    </row>
    <row r="148" spans="64:72" x14ac:dyDescent="0.2">
      <c r="BL148" s="131"/>
      <c r="BM148" s="131"/>
      <c r="BN148" s="131"/>
      <c r="BO148" s="131"/>
      <c r="BP148" s="131"/>
      <c r="BQ148" s="131"/>
      <c r="BR148" s="131"/>
      <c r="BS148" s="131"/>
      <c r="BT148" s="131"/>
    </row>
    <row r="149" spans="64:72" x14ac:dyDescent="0.2">
      <c r="BL149" s="131"/>
      <c r="BM149" s="131"/>
      <c r="BN149" s="131"/>
      <c r="BO149" s="131"/>
      <c r="BP149" s="131"/>
      <c r="BQ149" s="131"/>
      <c r="BR149" s="131"/>
      <c r="BS149" s="131"/>
      <c r="BT149" s="131"/>
    </row>
    <row r="150" spans="64:72" x14ac:dyDescent="0.2">
      <c r="BL150" s="131"/>
      <c r="BM150" s="131"/>
      <c r="BN150" s="131"/>
      <c r="BO150" s="131"/>
      <c r="BP150" s="131"/>
      <c r="BQ150" s="131"/>
      <c r="BR150" s="131"/>
      <c r="BS150" s="131"/>
      <c r="BT150" s="131"/>
    </row>
    <row r="151" spans="64:72" x14ac:dyDescent="0.2">
      <c r="BL151" s="131"/>
      <c r="BM151" s="131"/>
      <c r="BN151" s="131"/>
      <c r="BO151" s="131"/>
      <c r="BP151" s="131"/>
      <c r="BQ151" s="131"/>
      <c r="BR151" s="131"/>
      <c r="BS151" s="131"/>
      <c r="BT151" s="131"/>
    </row>
    <row r="152" spans="64:72" x14ac:dyDescent="0.2">
      <c r="BL152" s="131"/>
      <c r="BM152" s="131"/>
      <c r="BN152" s="131"/>
      <c r="BO152" s="131"/>
      <c r="BP152" s="131"/>
      <c r="BQ152" s="131"/>
      <c r="BR152" s="131"/>
      <c r="BS152" s="131"/>
      <c r="BT152" s="131"/>
    </row>
    <row r="153" spans="64:72" x14ac:dyDescent="0.2">
      <c r="BL153" s="131"/>
      <c r="BM153" s="131"/>
      <c r="BN153" s="131"/>
      <c r="BO153" s="131"/>
      <c r="BP153" s="131"/>
      <c r="BQ153" s="131"/>
      <c r="BR153" s="131"/>
      <c r="BS153" s="131"/>
      <c r="BT153" s="131"/>
    </row>
    <row r="154" spans="64:72" x14ac:dyDescent="0.2">
      <c r="BL154" s="131"/>
      <c r="BM154" s="131"/>
      <c r="BN154" s="131"/>
      <c r="BO154" s="131"/>
      <c r="BP154" s="131"/>
      <c r="BQ154" s="131"/>
      <c r="BR154" s="131"/>
      <c r="BS154" s="131"/>
      <c r="BT154" s="131"/>
    </row>
    <row r="155" spans="64:72" x14ac:dyDescent="0.2">
      <c r="BL155" s="131"/>
      <c r="BM155" s="131"/>
      <c r="BN155" s="131"/>
      <c r="BO155" s="131"/>
      <c r="BP155" s="131"/>
      <c r="BQ155" s="131"/>
      <c r="BR155" s="131"/>
      <c r="BS155" s="131"/>
      <c r="BT155" s="131"/>
    </row>
    <row r="156" spans="64:72" x14ac:dyDescent="0.2">
      <c r="BL156" s="131"/>
      <c r="BM156" s="131"/>
      <c r="BN156" s="131"/>
      <c r="BO156" s="131"/>
      <c r="BP156" s="131"/>
      <c r="BQ156" s="131"/>
      <c r="BR156" s="131"/>
      <c r="BS156" s="131"/>
      <c r="BT156" s="131"/>
    </row>
    <row r="157" spans="64:72" x14ac:dyDescent="0.2">
      <c r="BL157" s="131"/>
      <c r="BM157" s="131"/>
      <c r="BN157" s="131"/>
      <c r="BO157" s="131"/>
      <c r="BP157" s="131"/>
      <c r="BQ157" s="131"/>
      <c r="BR157" s="131"/>
      <c r="BS157" s="131"/>
      <c r="BT157" s="131"/>
    </row>
    <row r="158" spans="64:72" x14ac:dyDescent="0.2">
      <c r="BL158" s="131"/>
      <c r="BM158" s="131"/>
      <c r="BN158" s="131"/>
      <c r="BO158" s="131"/>
      <c r="BP158" s="131"/>
      <c r="BQ158" s="131"/>
      <c r="BR158" s="131"/>
      <c r="BS158" s="131"/>
      <c r="BT158" s="131"/>
    </row>
    <row r="159" spans="64:72" x14ac:dyDescent="0.2">
      <c r="BL159" s="131"/>
      <c r="BM159" s="131"/>
      <c r="BN159" s="131"/>
      <c r="BO159" s="131"/>
      <c r="BP159" s="131"/>
      <c r="BQ159" s="131"/>
      <c r="BR159" s="131"/>
      <c r="BS159" s="131"/>
      <c r="BT159" s="131"/>
    </row>
    <row r="160" spans="64:72" x14ac:dyDescent="0.2">
      <c r="BL160" s="131"/>
      <c r="BM160" s="131"/>
      <c r="BN160" s="131"/>
      <c r="BO160" s="131"/>
      <c r="BP160" s="131"/>
      <c r="BQ160" s="131"/>
      <c r="BR160" s="131"/>
      <c r="BS160" s="131"/>
      <c r="BT160" s="131"/>
    </row>
    <row r="161" spans="64:72" x14ac:dyDescent="0.2">
      <c r="BL161" s="131"/>
      <c r="BM161" s="131"/>
      <c r="BN161" s="131"/>
      <c r="BO161" s="131"/>
      <c r="BP161" s="131"/>
      <c r="BQ161" s="131"/>
      <c r="BR161" s="131"/>
      <c r="BS161" s="131"/>
      <c r="BT161" s="131"/>
    </row>
    <row r="162" spans="64:72" x14ac:dyDescent="0.2">
      <c r="BL162" s="131"/>
      <c r="BM162" s="131"/>
      <c r="BN162" s="131"/>
      <c r="BO162" s="131"/>
      <c r="BP162" s="131"/>
      <c r="BQ162" s="131"/>
      <c r="BR162" s="131"/>
      <c r="BS162" s="131"/>
      <c r="BT162" s="131"/>
    </row>
    <row r="163" spans="64:72" x14ac:dyDescent="0.2">
      <c r="BL163" s="131"/>
      <c r="BM163" s="131"/>
      <c r="BN163" s="131"/>
      <c r="BO163" s="131"/>
      <c r="BP163" s="131"/>
      <c r="BQ163" s="131"/>
      <c r="BR163" s="131"/>
      <c r="BS163" s="131"/>
      <c r="BT163" s="131"/>
    </row>
    <row r="164" spans="64:72" x14ac:dyDescent="0.2">
      <c r="BL164" s="131"/>
      <c r="BM164" s="131"/>
      <c r="BN164" s="131"/>
      <c r="BO164" s="131"/>
      <c r="BP164" s="131"/>
      <c r="BQ164" s="131"/>
      <c r="BR164" s="131"/>
      <c r="BS164" s="131"/>
      <c r="BT164" s="131"/>
    </row>
    <row r="165" spans="64:72" x14ac:dyDescent="0.2">
      <c r="BL165" s="131"/>
      <c r="BM165" s="131"/>
      <c r="BN165" s="131"/>
      <c r="BO165" s="131"/>
      <c r="BP165" s="131"/>
      <c r="BQ165" s="131"/>
      <c r="BR165" s="131"/>
      <c r="BS165" s="131"/>
      <c r="BT165" s="131"/>
    </row>
    <row r="166" spans="64:72" x14ac:dyDescent="0.2">
      <c r="BL166" s="131"/>
      <c r="BM166" s="131"/>
      <c r="BN166" s="131"/>
      <c r="BO166" s="131"/>
      <c r="BP166" s="131"/>
      <c r="BQ166" s="131"/>
      <c r="BR166" s="131"/>
      <c r="BS166" s="131"/>
      <c r="BT166" s="131"/>
    </row>
    <row r="167" spans="64:72" x14ac:dyDescent="0.2">
      <c r="BL167" s="131"/>
      <c r="BM167" s="131"/>
      <c r="BN167" s="131"/>
      <c r="BO167" s="131"/>
      <c r="BP167" s="131"/>
      <c r="BQ167" s="131"/>
      <c r="BR167" s="131"/>
      <c r="BS167" s="131"/>
      <c r="BT167" s="131"/>
    </row>
    <row r="168" spans="64:72" x14ac:dyDescent="0.2">
      <c r="BL168" s="131"/>
      <c r="BM168" s="131"/>
      <c r="BN168" s="131"/>
      <c r="BO168" s="131"/>
      <c r="BP168" s="131"/>
      <c r="BQ168" s="131"/>
      <c r="BR168" s="131"/>
      <c r="BS168" s="131"/>
      <c r="BT168" s="131"/>
    </row>
    <row r="169" spans="64:72" x14ac:dyDescent="0.2">
      <c r="BL169" s="131"/>
      <c r="BM169" s="131"/>
      <c r="BN169" s="131"/>
      <c r="BO169" s="131"/>
      <c r="BP169" s="131"/>
      <c r="BQ169" s="131"/>
      <c r="BR169" s="131"/>
      <c r="BS169" s="131"/>
      <c r="BT169" s="131"/>
    </row>
    <row r="170" spans="64:72" x14ac:dyDescent="0.2">
      <c r="BL170" s="131"/>
      <c r="BM170" s="131"/>
      <c r="BN170" s="131"/>
      <c r="BO170" s="131"/>
      <c r="BP170" s="131"/>
      <c r="BQ170" s="131"/>
      <c r="BR170" s="131"/>
      <c r="BS170" s="131"/>
      <c r="BT170" s="131"/>
    </row>
    <row r="171" spans="64:72" x14ac:dyDescent="0.2">
      <c r="BL171" s="131"/>
      <c r="BM171" s="131"/>
      <c r="BN171" s="131"/>
      <c r="BO171" s="131"/>
      <c r="BP171" s="131"/>
      <c r="BQ171" s="131"/>
      <c r="BR171" s="131"/>
      <c r="BS171" s="131"/>
      <c r="BT171" s="131"/>
    </row>
    <row r="172" spans="64:72" x14ac:dyDescent="0.2">
      <c r="BL172" s="131"/>
      <c r="BM172" s="131"/>
      <c r="BN172" s="131"/>
      <c r="BO172" s="131"/>
      <c r="BP172" s="131"/>
      <c r="BQ172" s="131"/>
      <c r="BR172" s="131"/>
      <c r="BS172" s="131"/>
      <c r="BT172" s="131"/>
    </row>
    <row r="173" spans="64:72" x14ac:dyDescent="0.2">
      <c r="BL173" s="131"/>
      <c r="BM173" s="131"/>
      <c r="BN173" s="131"/>
      <c r="BO173" s="131"/>
      <c r="BP173" s="131"/>
      <c r="BQ173" s="131"/>
      <c r="BR173" s="131"/>
      <c r="BS173" s="131"/>
      <c r="BT173" s="131"/>
    </row>
    <row r="174" spans="64:72" x14ac:dyDescent="0.2">
      <c r="BL174" s="131"/>
      <c r="BM174" s="131"/>
      <c r="BN174" s="131"/>
      <c r="BO174" s="131"/>
      <c r="BP174" s="131"/>
      <c r="BQ174" s="131"/>
      <c r="BR174" s="131"/>
      <c r="BS174" s="131"/>
      <c r="BT174" s="131"/>
    </row>
    <row r="175" spans="64:72" x14ac:dyDescent="0.2">
      <c r="BL175" s="131"/>
      <c r="BM175" s="131"/>
      <c r="BN175" s="131"/>
      <c r="BO175" s="131"/>
      <c r="BP175" s="131"/>
      <c r="BQ175" s="131"/>
      <c r="BR175" s="131"/>
      <c r="BS175" s="131"/>
      <c r="BT175" s="131"/>
    </row>
    <row r="176" spans="64:72" x14ac:dyDescent="0.2">
      <c r="BL176" s="131"/>
      <c r="BM176" s="131"/>
      <c r="BN176" s="131"/>
      <c r="BO176" s="131"/>
      <c r="BP176" s="131"/>
      <c r="BQ176" s="131"/>
      <c r="BR176" s="131"/>
      <c r="BS176" s="131"/>
      <c r="BT176" s="131"/>
    </row>
    <row r="177" spans="64:72" x14ac:dyDescent="0.2">
      <c r="BL177" s="131"/>
      <c r="BM177" s="131"/>
      <c r="BN177" s="131"/>
      <c r="BO177" s="131"/>
      <c r="BP177" s="131"/>
      <c r="BQ177" s="131"/>
      <c r="BR177" s="131"/>
      <c r="BS177" s="131"/>
      <c r="BT177" s="131"/>
    </row>
    <row r="178" spans="64:72" x14ac:dyDescent="0.2">
      <c r="BL178" s="131"/>
      <c r="BM178" s="131"/>
      <c r="BN178" s="131"/>
      <c r="BO178" s="131"/>
      <c r="BP178" s="131"/>
      <c r="BQ178" s="131"/>
      <c r="BR178" s="131"/>
      <c r="BS178" s="131"/>
      <c r="BT178" s="131"/>
    </row>
    <row r="179" spans="64:72" x14ac:dyDescent="0.2">
      <c r="BL179" s="131"/>
      <c r="BM179" s="131"/>
      <c r="BN179" s="131"/>
      <c r="BO179" s="131"/>
      <c r="BP179" s="131"/>
      <c r="BQ179" s="131"/>
      <c r="BR179" s="131"/>
      <c r="BS179" s="131"/>
      <c r="BT179" s="131"/>
    </row>
    <row r="180" spans="64:72" x14ac:dyDescent="0.2">
      <c r="BL180" s="131"/>
      <c r="BM180" s="131"/>
      <c r="BN180" s="131"/>
      <c r="BO180" s="131"/>
      <c r="BP180" s="131"/>
      <c r="BQ180" s="131"/>
      <c r="BR180" s="131"/>
      <c r="BS180" s="131"/>
      <c r="BT180" s="131"/>
    </row>
    <row r="181" spans="64:72" x14ac:dyDescent="0.2">
      <c r="BL181" s="131"/>
      <c r="BM181" s="131"/>
      <c r="BN181" s="131"/>
      <c r="BO181" s="131"/>
      <c r="BP181" s="131"/>
      <c r="BQ181" s="131"/>
      <c r="BR181" s="131"/>
      <c r="BS181" s="131"/>
      <c r="BT181" s="131"/>
    </row>
    <row r="182" spans="64:72" x14ac:dyDescent="0.2">
      <c r="BL182" s="131"/>
      <c r="BM182" s="131"/>
      <c r="BN182" s="131"/>
      <c r="BO182" s="131"/>
      <c r="BP182" s="131"/>
      <c r="BQ182" s="131"/>
      <c r="BR182" s="131"/>
      <c r="BS182" s="131"/>
      <c r="BT182" s="131"/>
    </row>
    <row r="183" spans="64:72" x14ac:dyDescent="0.2">
      <c r="BL183" s="131"/>
      <c r="BM183" s="131"/>
      <c r="BN183" s="131"/>
      <c r="BO183" s="131"/>
      <c r="BP183" s="131"/>
      <c r="BQ183" s="131"/>
      <c r="BR183" s="131"/>
      <c r="BS183" s="131"/>
      <c r="BT183" s="131"/>
    </row>
    <row r="184" spans="64:72" x14ac:dyDescent="0.2">
      <c r="BL184" s="131"/>
      <c r="BM184" s="131"/>
      <c r="BN184" s="131"/>
      <c r="BO184" s="131"/>
      <c r="BP184" s="131"/>
      <c r="BQ184" s="131"/>
      <c r="BR184" s="131"/>
      <c r="BS184" s="131"/>
      <c r="BT184" s="131"/>
    </row>
    <row r="185" spans="64:72" x14ac:dyDescent="0.2">
      <c r="BL185" s="131"/>
      <c r="BM185" s="131"/>
      <c r="BN185" s="131"/>
      <c r="BO185" s="131"/>
      <c r="BP185" s="131"/>
      <c r="BQ185" s="131"/>
      <c r="BR185" s="131"/>
      <c r="BS185" s="131"/>
      <c r="BT185" s="131"/>
    </row>
    <row r="186" spans="64:72" x14ac:dyDescent="0.2">
      <c r="BL186" s="131"/>
      <c r="BM186" s="131"/>
      <c r="BN186" s="131"/>
      <c r="BO186" s="131"/>
      <c r="BP186" s="131"/>
      <c r="BQ186" s="131"/>
      <c r="BR186" s="131"/>
      <c r="BS186" s="131"/>
      <c r="BT186" s="131"/>
    </row>
    <row r="187" spans="64:72" x14ac:dyDescent="0.2">
      <c r="BL187" s="131"/>
      <c r="BM187" s="131"/>
      <c r="BN187" s="131"/>
      <c r="BO187" s="131"/>
      <c r="BP187" s="131"/>
      <c r="BQ187" s="131"/>
      <c r="BR187" s="131"/>
      <c r="BS187" s="131"/>
      <c r="BT187" s="131"/>
    </row>
    <row r="188" spans="64:72" x14ac:dyDescent="0.2">
      <c r="BL188" s="131"/>
      <c r="BM188" s="131"/>
      <c r="BN188" s="131"/>
      <c r="BO188" s="131"/>
      <c r="BP188" s="131"/>
      <c r="BQ188" s="131"/>
      <c r="BR188" s="131"/>
      <c r="BS188" s="131"/>
      <c r="BT188" s="131"/>
    </row>
    <row r="189" spans="64:72" x14ac:dyDescent="0.2">
      <c r="BL189" s="131"/>
      <c r="BM189" s="131"/>
      <c r="BN189" s="131"/>
      <c r="BO189" s="131"/>
      <c r="BP189" s="131"/>
      <c r="BQ189" s="131"/>
      <c r="BR189" s="131"/>
      <c r="BS189" s="131"/>
      <c r="BT189" s="131"/>
    </row>
    <row r="190" spans="64:72" x14ac:dyDescent="0.2">
      <c r="BL190" s="131"/>
      <c r="BM190" s="131"/>
      <c r="BN190" s="131"/>
      <c r="BO190" s="131"/>
      <c r="BP190" s="131"/>
      <c r="BQ190" s="131"/>
      <c r="BR190" s="131"/>
      <c r="BS190" s="131"/>
      <c r="BT190" s="131"/>
    </row>
    <row r="191" spans="64:72" x14ac:dyDescent="0.2">
      <c r="BL191" s="131"/>
      <c r="BM191" s="131"/>
      <c r="BN191" s="131"/>
      <c r="BO191" s="131"/>
      <c r="BP191" s="131"/>
      <c r="BQ191" s="131"/>
      <c r="BR191" s="131"/>
      <c r="BS191" s="131"/>
      <c r="BT191" s="131"/>
    </row>
    <row r="192" spans="64:72" x14ac:dyDescent="0.2">
      <c r="BL192" s="131"/>
      <c r="BM192" s="131"/>
      <c r="BN192" s="131"/>
      <c r="BO192" s="131"/>
      <c r="BP192" s="131"/>
      <c r="BQ192" s="131"/>
      <c r="BR192" s="131"/>
      <c r="BS192" s="131"/>
      <c r="BT192" s="131"/>
    </row>
    <row r="193" spans="64:72" x14ac:dyDescent="0.2">
      <c r="BL193" s="131"/>
      <c r="BM193" s="131"/>
      <c r="BN193" s="131"/>
      <c r="BO193" s="131"/>
      <c r="BP193" s="131"/>
      <c r="BQ193" s="131"/>
      <c r="BR193" s="131"/>
      <c r="BS193" s="131"/>
      <c r="BT193" s="131"/>
    </row>
    <row r="194" spans="64:72" x14ac:dyDescent="0.2">
      <c r="BL194" s="131"/>
      <c r="BM194" s="131"/>
      <c r="BN194" s="131"/>
      <c r="BO194" s="131"/>
      <c r="BP194" s="131"/>
      <c r="BQ194" s="131"/>
      <c r="BR194" s="131"/>
      <c r="BS194" s="131"/>
      <c r="BT194" s="131"/>
    </row>
    <row r="195" spans="64:72" x14ac:dyDescent="0.2">
      <c r="BL195" s="131"/>
      <c r="BM195" s="131"/>
      <c r="BN195" s="131"/>
      <c r="BO195" s="131"/>
      <c r="BP195" s="131"/>
      <c r="BQ195" s="131"/>
      <c r="BR195" s="131"/>
      <c r="BS195" s="131"/>
      <c r="BT195" s="131"/>
    </row>
    <row r="196" spans="64:72" x14ac:dyDescent="0.2">
      <c r="BL196" s="131"/>
      <c r="BM196" s="131"/>
      <c r="BN196" s="131"/>
      <c r="BO196" s="131"/>
      <c r="BP196" s="131"/>
      <c r="BQ196" s="131"/>
      <c r="BR196" s="131"/>
      <c r="BS196" s="131"/>
      <c r="BT196" s="131"/>
    </row>
    <row r="197" spans="64:72" x14ac:dyDescent="0.2">
      <c r="BL197" s="131"/>
      <c r="BM197" s="131"/>
      <c r="BN197" s="131"/>
      <c r="BO197" s="131"/>
      <c r="BP197" s="131"/>
      <c r="BQ197" s="131"/>
      <c r="BR197" s="131"/>
      <c r="BS197" s="131"/>
      <c r="BT197" s="131"/>
    </row>
    <row r="198" spans="64:72" x14ac:dyDescent="0.2">
      <c r="BL198" s="131"/>
      <c r="BM198" s="131"/>
      <c r="BN198" s="131"/>
      <c r="BO198" s="131"/>
      <c r="BP198" s="131"/>
      <c r="BQ198" s="131"/>
      <c r="BR198" s="131"/>
      <c r="BS198" s="131"/>
      <c r="BT198" s="131"/>
    </row>
    <row r="199" spans="64:72" x14ac:dyDescent="0.2">
      <c r="BL199" s="131"/>
      <c r="BM199" s="131"/>
      <c r="BN199" s="131"/>
      <c r="BO199" s="131"/>
      <c r="BP199" s="131"/>
      <c r="BQ199" s="131"/>
      <c r="BR199" s="131"/>
      <c r="BS199" s="131"/>
      <c r="BT199" s="131"/>
    </row>
    <row r="200" spans="64:72" x14ac:dyDescent="0.2">
      <c r="BL200" s="131"/>
      <c r="BM200" s="131"/>
      <c r="BN200" s="131"/>
      <c r="BO200" s="131"/>
      <c r="BP200" s="131"/>
      <c r="BQ200" s="131"/>
      <c r="BR200" s="131"/>
      <c r="BS200" s="131"/>
      <c r="BT200" s="131"/>
    </row>
    <row r="201" spans="64:72" x14ac:dyDescent="0.2">
      <c r="BL201" s="131"/>
      <c r="BM201" s="131"/>
      <c r="BN201" s="131"/>
      <c r="BO201" s="131"/>
      <c r="BP201" s="131"/>
      <c r="BQ201" s="131"/>
      <c r="BR201" s="131"/>
      <c r="BS201" s="131"/>
      <c r="BT201" s="131"/>
    </row>
    <row r="202" spans="64:72" x14ac:dyDescent="0.2">
      <c r="BL202" s="131"/>
      <c r="BM202" s="131"/>
      <c r="BN202" s="131"/>
      <c r="BO202" s="131"/>
      <c r="BP202" s="131"/>
      <c r="BQ202" s="131"/>
      <c r="BR202" s="131"/>
      <c r="BS202" s="131"/>
      <c r="BT202" s="131"/>
    </row>
    <row r="203" spans="64:72" x14ac:dyDescent="0.2">
      <c r="BL203" s="131"/>
      <c r="BM203" s="131"/>
      <c r="BN203" s="131"/>
      <c r="BO203" s="131"/>
      <c r="BP203" s="131"/>
      <c r="BQ203" s="131"/>
      <c r="BR203" s="131"/>
      <c r="BS203" s="131"/>
      <c r="BT203" s="131"/>
    </row>
    <row r="204" spans="64:72" x14ac:dyDescent="0.2">
      <c r="BL204" s="131"/>
      <c r="BM204" s="131"/>
      <c r="BN204" s="131"/>
      <c r="BO204" s="131"/>
      <c r="BP204" s="131"/>
      <c r="BQ204" s="131"/>
      <c r="BR204" s="131"/>
      <c r="BS204" s="131"/>
      <c r="BT204" s="131"/>
    </row>
    <row r="205" spans="64:72" x14ac:dyDescent="0.2">
      <c r="BL205" s="131"/>
      <c r="BM205" s="131"/>
      <c r="BN205" s="131"/>
      <c r="BO205" s="131"/>
      <c r="BP205" s="131"/>
      <c r="BQ205" s="131"/>
      <c r="BR205" s="131"/>
      <c r="BS205" s="131"/>
      <c r="BT205" s="131"/>
    </row>
    <row r="206" spans="64:72" x14ac:dyDescent="0.2">
      <c r="BL206" s="131"/>
      <c r="BM206" s="131"/>
      <c r="BN206" s="131"/>
      <c r="BO206" s="131"/>
      <c r="BP206" s="131"/>
      <c r="BQ206" s="131"/>
      <c r="BR206" s="131"/>
      <c r="BS206" s="131"/>
      <c r="BT206" s="131"/>
    </row>
    <row r="207" spans="64:72" x14ac:dyDescent="0.2">
      <c r="BL207" s="131"/>
      <c r="BM207" s="131"/>
      <c r="BN207" s="131"/>
      <c r="BO207" s="131"/>
      <c r="BP207" s="131"/>
      <c r="BQ207" s="131"/>
      <c r="BR207" s="131"/>
      <c r="BS207" s="131"/>
      <c r="BT207" s="131"/>
    </row>
    <row r="208" spans="64:72" x14ac:dyDescent="0.2">
      <c r="BL208" s="131"/>
      <c r="BM208" s="131"/>
      <c r="BN208" s="131"/>
      <c r="BO208" s="131"/>
      <c r="BP208" s="131"/>
      <c r="BQ208" s="131"/>
      <c r="BR208" s="131"/>
      <c r="BS208" s="131"/>
      <c r="BT208" s="131"/>
    </row>
    <row r="209" spans="64:72" x14ac:dyDescent="0.2">
      <c r="BL209" s="131"/>
      <c r="BM209" s="131"/>
      <c r="BN209" s="131"/>
      <c r="BO209" s="131"/>
      <c r="BP209" s="131"/>
      <c r="BQ209" s="131"/>
      <c r="BR209" s="131"/>
      <c r="BS209" s="131"/>
      <c r="BT209" s="131"/>
    </row>
    <row r="210" spans="64:72" x14ac:dyDescent="0.2">
      <c r="BL210" s="131"/>
      <c r="BM210" s="131"/>
      <c r="BN210" s="131"/>
      <c r="BO210" s="131"/>
      <c r="BP210" s="131"/>
      <c r="BQ210" s="131"/>
      <c r="BR210" s="131"/>
      <c r="BS210" s="131"/>
      <c r="BT210" s="131"/>
    </row>
    <row r="211" spans="64:72" x14ac:dyDescent="0.2">
      <c r="BL211" s="131"/>
      <c r="BM211" s="131"/>
      <c r="BN211" s="131"/>
      <c r="BO211" s="131"/>
      <c r="BP211" s="131"/>
      <c r="BQ211" s="131"/>
      <c r="BR211" s="131"/>
      <c r="BS211" s="131"/>
      <c r="BT211" s="131"/>
    </row>
    <row r="212" spans="64:72" x14ac:dyDescent="0.2">
      <c r="BL212" s="131"/>
      <c r="BM212" s="131"/>
      <c r="BN212" s="131"/>
      <c r="BO212" s="131"/>
      <c r="BP212" s="131"/>
      <c r="BQ212" s="131"/>
      <c r="BR212" s="131"/>
      <c r="BS212" s="131"/>
      <c r="BT212" s="131"/>
    </row>
    <row r="213" spans="64:72" x14ac:dyDescent="0.2">
      <c r="BL213" s="131"/>
      <c r="BM213" s="131"/>
      <c r="BN213" s="131"/>
      <c r="BO213" s="131"/>
      <c r="BP213" s="131"/>
      <c r="BQ213" s="131"/>
      <c r="BR213" s="131"/>
      <c r="BS213" s="131"/>
      <c r="BT213" s="131"/>
    </row>
    <row r="214" spans="64:72" x14ac:dyDescent="0.2">
      <c r="BL214" s="131"/>
      <c r="BM214" s="131"/>
      <c r="BN214" s="131"/>
      <c r="BO214" s="131"/>
      <c r="BP214" s="131"/>
      <c r="BQ214" s="131"/>
      <c r="BR214" s="131"/>
      <c r="BS214" s="131"/>
      <c r="BT214" s="131"/>
    </row>
    <row r="215" spans="64:72" x14ac:dyDescent="0.2">
      <c r="BL215" s="131"/>
      <c r="BM215" s="131"/>
      <c r="BN215" s="131"/>
      <c r="BO215" s="131"/>
      <c r="BP215" s="131"/>
      <c r="BQ215" s="131"/>
      <c r="BR215" s="131"/>
      <c r="BS215" s="131"/>
      <c r="BT215" s="131"/>
    </row>
    <row r="216" spans="64:72" x14ac:dyDescent="0.2">
      <c r="BL216" s="131"/>
      <c r="BM216" s="131"/>
      <c r="BN216" s="131"/>
      <c r="BO216" s="131"/>
      <c r="BP216" s="131"/>
      <c r="BQ216" s="131"/>
      <c r="BR216" s="131"/>
      <c r="BS216" s="131"/>
      <c r="BT216" s="131"/>
    </row>
    <row r="217" spans="64:72" x14ac:dyDescent="0.2">
      <c r="BL217" s="131"/>
      <c r="BM217" s="131"/>
      <c r="BN217" s="131"/>
      <c r="BO217" s="131"/>
      <c r="BP217" s="131"/>
      <c r="BQ217" s="131"/>
      <c r="BR217" s="131"/>
      <c r="BS217" s="131"/>
      <c r="BT217" s="131"/>
    </row>
    <row r="218" spans="64:72" x14ac:dyDescent="0.2">
      <c r="BL218" s="131"/>
      <c r="BM218" s="131"/>
      <c r="BN218" s="131"/>
      <c r="BO218" s="131"/>
      <c r="BP218" s="131"/>
      <c r="BQ218" s="131"/>
      <c r="BR218" s="131"/>
      <c r="BS218" s="131"/>
      <c r="BT218" s="131"/>
    </row>
    <row r="219" spans="64:72" x14ac:dyDescent="0.2">
      <c r="BL219" s="131"/>
      <c r="BM219" s="131"/>
      <c r="BN219" s="131"/>
      <c r="BO219" s="131"/>
      <c r="BP219" s="131"/>
      <c r="BQ219" s="131"/>
      <c r="BR219" s="131"/>
      <c r="BS219" s="131"/>
      <c r="BT219" s="131"/>
    </row>
    <row r="220" spans="64:72" x14ac:dyDescent="0.2">
      <c r="BL220" s="131"/>
      <c r="BM220" s="131"/>
      <c r="BN220" s="131"/>
      <c r="BO220" s="131"/>
      <c r="BP220" s="131"/>
      <c r="BQ220" s="131"/>
      <c r="BR220" s="131"/>
      <c r="BS220" s="131"/>
      <c r="BT220" s="131"/>
    </row>
    <row r="221" spans="64:72" x14ac:dyDescent="0.2">
      <c r="BL221" s="131"/>
      <c r="BM221" s="131"/>
      <c r="BN221" s="131"/>
      <c r="BO221" s="131"/>
      <c r="BP221" s="131"/>
      <c r="BQ221" s="131"/>
      <c r="BR221" s="131"/>
      <c r="BS221" s="131"/>
      <c r="BT221" s="131"/>
    </row>
    <row r="222" spans="64:72" x14ac:dyDescent="0.2">
      <c r="BL222" s="131"/>
      <c r="BM222" s="131"/>
      <c r="BN222" s="131"/>
      <c r="BO222" s="131"/>
      <c r="BP222" s="131"/>
      <c r="BQ222" s="131"/>
      <c r="BR222" s="131"/>
      <c r="BS222" s="131"/>
      <c r="BT222" s="131"/>
    </row>
    <row r="223" spans="64:72" x14ac:dyDescent="0.2">
      <c r="BL223" s="131"/>
      <c r="BM223" s="131"/>
      <c r="BN223" s="131"/>
      <c r="BO223" s="131"/>
      <c r="BP223" s="131"/>
      <c r="BQ223" s="131"/>
      <c r="BR223" s="131"/>
      <c r="BS223" s="131"/>
      <c r="BT223" s="131"/>
    </row>
    <row r="224" spans="64:72" x14ac:dyDescent="0.2">
      <c r="BL224" s="131"/>
      <c r="BM224" s="131"/>
      <c r="BN224" s="131"/>
      <c r="BO224" s="131"/>
      <c r="BP224" s="131"/>
      <c r="BQ224" s="131"/>
      <c r="BR224" s="131"/>
      <c r="BS224" s="131"/>
      <c r="BT224" s="131"/>
    </row>
    <row r="225" spans="64:72" x14ac:dyDescent="0.2">
      <c r="BL225" s="131"/>
      <c r="BM225" s="131"/>
      <c r="BN225" s="131"/>
      <c r="BO225" s="131"/>
      <c r="BP225" s="131"/>
      <c r="BQ225" s="131"/>
      <c r="BR225" s="131"/>
      <c r="BS225" s="131"/>
      <c r="BT225" s="131"/>
    </row>
    <row r="226" spans="64:72" x14ac:dyDescent="0.2">
      <c r="BL226" s="131"/>
      <c r="BM226" s="131"/>
      <c r="BN226" s="131"/>
      <c r="BO226" s="131"/>
      <c r="BP226" s="131"/>
      <c r="BQ226" s="131"/>
      <c r="BR226" s="131"/>
      <c r="BS226" s="131"/>
      <c r="BT226" s="131"/>
    </row>
    <row r="227" spans="64:72" x14ac:dyDescent="0.2">
      <c r="BL227" s="131"/>
      <c r="BM227" s="131"/>
      <c r="BN227" s="131"/>
      <c r="BO227" s="131"/>
      <c r="BP227" s="131"/>
      <c r="BQ227" s="131"/>
      <c r="BR227" s="131"/>
      <c r="BS227" s="131"/>
      <c r="BT227" s="131"/>
    </row>
    <row r="228" spans="64:72" x14ac:dyDescent="0.2">
      <c r="BL228" s="131"/>
      <c r="BM228" s="131"/>
      <c r="BN228" s="131"/>
      <c r="BO228" s="131"/>
      <c r="BP228" s="131"/>
      <c r="BQ228" s="131"/>
      <c r="BR228" s="131"/>
      <c r="BS228" s="131"/>
      <c r="BT228" s="131"/>
    </row>
    <row r="229" spans="64:72" x14ac:dyDescent="0.2">
      <c r="BL229" s="131"/>
      <c r="BM229" s="131"/>
      <c r="BN229" s="131"/>
      <c r="BO229" s="131"/>
      <c r="BP229" s="131"/>
      <c r="BQ229" s="131"/>
      <c r="BR229" s="131"/>
      <c r="BS229" s="131"/>
      <c r="BT229" s="131"/>
    </row>
    <row r="230" spans="64:72" x14ac:dyDescent="0.2">
      <c r="BL230" s="131"/>
      <c r="BM230" s="131"/>
      <c r="BN230" s="131"/>
      <c r="BO230" s="131"/>
      <c r="BP230" s="131"/>
      <c r="BQ230" s="131"/>
      <c r="BR230" s="131"/>
      <c r="BS230" s="131"/>
      <c r="BT230" s="131"/>
    </row>
    <row r="231" spans="64:72" x14ac:dyDescent="0.2">
      <c r="BL231" s="131"/>
      <c r="BM231" s="131"/>
      <c r="BN231" s="131"/>
      <c r="BO231" s="131"/>
      <c r="BP231" s="131"/>
      <c r="BQ231" s="131"/>
      <c r="BR231" s="131"/>
      <c r="BS231" s="131"/>
      <c r="BT231" s="131"/>
    </row>
    <row r="232" spans="64:72" x14ac:dyDescent="0.2">
      <c r="BL232" s="131"/>
      <c r="BM232" s="131"/>
      <c r="BN232" s="131"/>
      <c r="BO232" s="131"/>
      <c r="BP232" s="131"/>
      <c r="BQ232" s="131"/>
      <c r="BR232" s="131"/>
      <c r="BS232" s="131"/>
      <c r="BT232" s="131"/>
    </row>
    <row r="233" spans="64:72" x14ac:dyDescent="0.2">
      <c r="BL233" s="131"/>
      <c r="BM233" s="131"/>
      <c r="BN233" s="131"/>
      <c r="BO233" s="131"/>
      <c r="BP233" s="131"/>
      <c r="BQ233" s="131"/>
      <c r="BR233" s="131"/>
      <c r="BS233" s="131"/>
      <c r="BT233" s="131"/>
    </row>
    <row r="234" spans="64:72" x14ac:dyDescent="0.2">
      <c r="BL234" s="131"/>
      <c r="BM234" s="131"/>
      <c r="BN234" s="131"/>
      <c r="BO234" s="131"/>
      <c r="BP234" s="131"/>
      <c r="BQ234" s="131"/>
      <c r="BR234" s="131"/>
      <c r="BS234" s="131"/>
      <c r="BT234" s="131"/>
    </row>
    <row r="235" spans="64:72" x14ac:dyDescent="0.2">
      <c r="BL235" s="131"/>
      <c r="BM235" s="131"/>
      <c r="BN235" s="131"/>
      <c r="BO235" s="131"/>
      <c r="BP235" s="131"/>
      <c r="BQ235" s="131"/>
      <c r="BR235" s="131"/>
      <c r="BS235" s="131"/>
      <c r="BT235" s="131"/>
    </row>
    <row r="236" spans="64:72" x14ac:dyDescent="0.2">
      <c r="BL236" s="131"/>
      <c r="BM236" s="131"/>
      <c r="BN236" s="131"/>
      <c r="BO236" s="131"/>
      <c r="BP236" s="131"/>
      <c r="BQ236" s="131"/>
      <c r="BR236" s="131"/>
      <c r="BS236" s="131"/>
      <c r="BT236" s="131"/>
    </row>
    <row r="237" spans="64:72" x14ac:dyDescent="0.2">
      <c r="BL237" s="131"/>
      <c r="BM237" s="131"/>
      <c r="BN237" s="131"/>
      <c r="BO237" s="131"/>
      <c r="BP237" s="131"/>
      <c r="BQ237" s="131"/>
      <c r="BR237" s="131"/>
      <c r="BS237" s="131"/>
      <c r="BT237" s="131"/>
    </row>
    <row r="238" spans="64:72" x14ac:dyDescent="0.2">
      <c r="BL238" s="131"/>
      <c r="BM238" s="131"/>
      <c r="BN238" s="131"/>
      <c r="BO238" s="131"/>
      <c r="BP238" s="131"/>
      <c r="BQ238" s="131"/>
      <c r="BR238" s="131"/>
      <c r="BS238" s="131"/>
      <c r="BT238" s="131"/>
    </row>
    <row r="239" spans="64:72" x14ac:dyDescent="0.2">
      <c r="BL239" s="131"/>
      <c r="BM239" s="131"/>
      <c r="BN239" s="131"/>
      <c r="BO239" s="131"/>
      <c r="BP239" s="131"/>
      <c r="BQ239" s="131"/>
      <c r="BR239" s="131"/>
      <c r="BS239" s="131"/>
      <c r="BT239" s="131"/>
    </row>
    <row r="240" spans="64:72" x14ac:dyDescent="0.2">
      <c r="BL240" s="131"/>
      <c r="BM240" s="131"/>
      <c r="BN240" s="131"/>
      <c r="BO240" s="131"/>
      <c r="BP240" s="131"/>
      <c r="BQ240" s="131"/>
      <c r="BR240" s="131"/>
      <c r="BS240" s="131"/>
      <c r="BT240" s="131"/>
    </row>
    <row r="241" spans="64:72" x14ac:dyDescent="0.2">
      <c r="BL241" s="131"/>
      <c r="BM241" s="131"/>
      <c r="BN241" s="131"/>
      <c r="BO241" s="131"/>
      <c r="BP241" s="131"/>
      <c r="BQ241" s="131"/>
      <c r="BR241" s="131"/>
      <c r="BS241" s="131"/>
      <c r="BT241" s="131"/>
    </row>
    <row r="242" spans="64:72" x14ac:dyDescent="0.2">
      <c r="BL242" s="131"/>
      <c r="BM242" s="131"/>
      <c r="BN242" s="131"/>
      <c r="BO242" s="131"/>
      <c r="BP242" s="131"/>
      <c r="BQ242" s="131"/>
      <c r="BR242" s="131"/>
      <c r="BS242" s="131"/>
      <c r="BT242" s="131"/>
    </row>
    <row r="243" spans="64:72" x14ac:dyDescent="0.2">
      <c r="BL243" s="131"/>
      <c r="BM243" s="131"/>
      <c r="BN243" s="131"/>
      <c r="BO243" s="131"/>
      <c r="BP243" s="131"/>
      <c r="BQ243" s="131"/>
      <c r="BR243" s="131"/>
      <c r="BS243" s="131"/>
      <c r="BT243" s="131"/>
    </row>
    <row r="244" spans="64:72" x14ac:dyDescent="0.2">
      <c r="BL244" s="131"/>
      <c r="BM244" s="131"/>
      <c r="BN244" s="131"/>
      <c r="BO244" s="131"/>
      <c r="BP244" s="131"/>
      <c r="BQ244" s="131"/>
      <c r="BR244" s="131"/>
      <c r="BS244" s="131"/>
      <c r="BT244" s="131"/>
    </row>
    <row r="245" spans="64:72" x14ac:dyDescent="0.2">
      <c r="BL245" s="131"/>
      <c r="BM245" s="131"/>
      <c r="BN245" s="131"/>
      <c r="BO245" s="131"/>
      <c r="BP245" s="131"/>
      <c r="BQ245" s="131"/>
      <c r="BR245" s="131"/>
      <c r="BS245" s="131"/>
      <c r="BT245" s="131"/>
    </row>
    <row r="246" spans="64:72" x14ac:dyDescent="0.2">
      <c r="BL246" s="131"/>
      <c r="BM246" s="131"/>
      <c r="BN246" s="131"/>
      <c r="BO246" s="131"/>
      <c r="BP246" s="131"/>
      <c r="BQ246" s="131"/>
      <c r="BR246" s="131"/>
      <c r="BS246" s="131"/>
      <c r="BT246" s="131"/>
    </row>
    <row r="247" spans="64:72" x14ac:dyDescent="0.2">
      <c r="BL247" s="131"/>
      <c r="BM247" s="131"/>
      <c r="BN247" s="131"/>
      <c r="BO247" s="131"/>
      <c r="BP247" s="131"/>
      <c r="BQ247" s="131"/>
      <c r="BR247" s="131"/>
      <c r="BS247" s="131"/>
      <c r="BT247" s="131"/>
    </row>
    <row r="248" spans="64:72" x14ac:dyDescent="0.2">
      <c r="BL248" s="131"/>
      <c r="BM248" s="131"/>
      <c r="BN248" s="131"/>
      <c r="BO248" s="131"/>
      <c r="BP248" s="131"/>
      <c r="BQ248" s="131"/>
      <c r="BR248" s="131"/>
      <c r="BS248" s="131"/>
      <c r="BT248" s="131"/>
    </row>
    <row r="249" spans="64:72" x14ac:dyDescent="0.2">
      <c r="BL249" s="131"/>
      <c r="BM249" s="131"/>
      <c r="BN249" s="131"/>
      <c r="BO249" s="131"/>
      <c r="BP249" s="131"/>
      <c r="BQ249" s="131"/>
      <c r="BR249" s="131"/>
      <c r="BS249" s="131"/>
      <c r="BT249" s="131"/>
    </row>
    <row r="250" spans="64:72" x14ac:dyDescent="0.2">
      <c r="BL250" s="131"/>
      <c r="BM250" s="131"/>
      <c r="BN250" s="131"/>
      <c r="BO250" s="131"/>
      <c r="BP250" s="131"/>
      <c r="BQ250" s="131"/>
      <c r="BR250" s="131"/>
      <c r="BS250" s="131"/>
      <c r="BT250" s="131"/>
    </row>
    <row r="251" spans="64:72" x14ac:dyDescent="0.2">
      <c r="BL251" s="131"/>
      <c r="BM251" s="131"/>
      <c r="BN251" s="131"/>
      <c r="BO251" s="131"/>
      <c r="BP251" s="131"/>
      <c r="BQ251" s="131"/>
      <c r="BR251" s="131"/>
      <c r="BS251" s="131"/>
      <c r="BT251" s="131"/>
    </row>
    <row r="252" spans="64:72" x14ac:dyDescent="0.2">
      <c r="BL252" s="131"/>
      <c r="BM252" s="131"/>
      <c r="BN252" s="131"/>
      <c r="BO252" s="131"/>
      <c r="BP252" s="131"/>
      <c r="BQ252" s="131"/>
      <c r="BR252" s="131"/>
      <c r="BS252" s="131"/>
      <c r="BT252" s="131"/>
    </row>
    <row r="253" spans="64:72" x14ac:dyDescent="0.2">
      <c r="BL253" s="131"/>
      <c r="BM253" s="131"/>
      <c r="BN253" s="131"/>
      <c r="BO253" s="131"/>
      <c r="BP253" s="131"/>
      <c r="BQ253" s="131"/>
      <c r="BR253" s="131"/>
      <c r="BS253" s="131"/>
      <c r="BT253" s="131"/>
    </row>
    <row r="254" spans="64:72" x14ac:dyDescent="0.2">
      <c r="BL254" s="131"/>
      <c r="BM254" s="131"/>
      <c r="BN254" s="131"/>
      <c r="BO254" s="131"/>
      <c r="BP254" s="131"/>
      <c r="BQ254" s="131"/>
      <c r="BR254" s="131"/>
      <c r="BS254" s="131"/>
      <c r="BT254" s="131"/>
    </row>
    <row r="255" spans="64:72" x14ac:dyDescent="0.2">
      <c r="BL255" s="131"/>
      <c r="BM255" s="131"/>
      <c r="BN255" s="131"/>
      <c r="BO255" s="131"/>
      <c r="BP255" s="131"/>
      <c r="BQ255" s="131"/>
      <c r="BR255" s="131"/>
      <c r="BS255" s="131"/>
      <c r="BT255" s="131"/>
    </row>
    <row r="256" spans="64:72" x14ac:dyDescent="0.2">
      <c r="BL256" s="131"/>
      <c r="BM256" s="131"/>
      <c r="BN256" s="131"/>
      <c r="BO256" s="131"/>
      <c r="BP256" s="131"/>
      <c r="BQ256" s="131"/>
      <c r="BR256" s="131"/>
      <c r="BS256" s="131"/>
      <c r="BT256" s="131"/>
    </row>
    <row r="257" spans="64:72" x14ac:dyDescent="0.2">
      <c r="BL257" s="131"/>
      <c r="BM257" s="131"/>
      <c r="BN257" s="131"/>
      <c r="BO257" s="131"/>
      <c r="BP257" s="131"/>
      <c r="BQ257" s="131"/>
      <c r="BR257" s="131"/>
      <c r="BS257" s="131"/>
      <c r="BT257" s="131"/>
    </row>
    <row r="258" spans="64:72" x14ac:dyDescent="0.2">
      <c r="BL258" s="131"/>
      <c r="BM258" s="131"/>
      <c r="BN258" s="131"/>
      <c r="BO258" s="131"/>
      <c r="BP258" s="131"/>
      <c r="BQ258" s="131"/>
      <c r="BR258" s="131"/>
      <c r="BS258" s="131"/>
      <c r="BT258" s="131"/>
    </row>
    <row r="259" spans="64:72" x14ac:dyDescent="0.2">
      <c r="BL259" s="131"/>
      <c r="BM259" s="131"/>
      <c r="BN259" s="131"/>
      <c r="BO259" s="131"/>
      <c r="BP259" s="131"/>
      <c r="BQ259" s="131"/>
      <c r="BR259" s="131"/>
      <c r="BS259" s="131"/>
      <c r="BT259" s="131"/>
    </row>
    <row r="260" spans="64:72" x14ac:dyDescent="0.2">
      <c r="BL260" s="131"/>
      <c r="BM260" s="131"/>
      <c r="BN260" s="131"/>
      <c r="BO260" s="131"/>
      <c r="BP260" s="131"/>
      <c r="BQ260" s="131"/>
      <c r="BR260" s="131"/>
      <c r="BS260" s="131"/>
      <c r="BT260" s="131"/>
    </row>
    <row r="261" spans="64:72" x14ac:dyDescent="0.2">
      <c r="BL261" s="131"/>
      <c r="BM261" s="131"/>
      <c r="BN261" s="131"/>
      <c r="BO261" s="131"/>
      <c r="BP261" s="131"/>
      <c r="BQ261" s="131"/>
      <c r="BR261" s="131"/>
      <c r="BS261" s="131"/>
      <c r="BT261" s="131"/>
    </row>
    <row r="262" spans="64:72" x14ac:dyDescent="0.2">
      <c r="BL262" s="131"/>
      <c r="BM262" s="131"/>
      <c r="BN262" s="131"/>
      <c r="BO262" s="131"/>
      <c r="BP262" s="131"/>
      <c r="BQ262" s="131"/>
      <c r="BR262" s="131"/>
      <c r="BS262" s="131"/>
      <c r="BT262" s="131"/>
    </row>
    <row r="263" spans="64:72" x14ac:dyDescent="0.2">
      <c r="BL263" s="131"/>
      <c r="BM263" s="131"/>
      <c r="BN263" s="131"/>
      <c r="BO263" s="131"/>
      <c r="BP263" s="131"/>
      <c r="BQ263" s="131"/>
      <c r="BR263" s="131"/>
      <c r="BS263" s="131"/>
      <c r="BT263" s="131"/>
    </row>
    <row r="264" spans="64:72" x14ac:dyDescent="0.2">
      <c r="BL264" s="131"/>
      <c r="BM264" s="131"/>
      <c r="BN264" s="131"/>
      <c r="BO264" s="131"/>
      <c r="BP264" s="131"/>
      <c r="BQ264" s="131"/>
      <c r="BR264" s="131"/>
      <c r="BS264" s="131"/>
      <c r="BT264" s="131"/>
    </row>
    <row r="265" spans="64:72" x14ac:dyDescent="0.2">
      <c r="BL265" s="131"/>
      <c r="BM265" s="131"/>
      <c r="BN265" s="131"/>
      <c r="BO265" s="131"/>
      <c r="BP265" s="131"/>
      <c r="BQ265" s="131"/>
      <c r="BR265" s="131"/>
      <c r="BS265" s="131"/>
      <c r="BT265" s="131"/>
    </row>
    <row r="266" spans="64:72" x14ac:dyDescent="0.2">
      <c r="BL266" s="131"/>
      <c r="BM266" s="131"/>
      <c r="BN266" s="131"/>
      <c r="BO266" s="131"/>
      <c r="BP266" s="131"/>
      <c r="BQ266" s="131"/>
      <c r="BR266" s="131"/>
      <c r="BS266" s="131"/>
      <c r="BT266" s="131"/>
    </row>
    <row r="267" spans="64:72" x14ac:dyDescent="0.2">
      <c r="BL267" s="131"/>
      <c r="BM267" s="131"/>
      <c r="BN267" s="131"/>
      <c r="BO267" s="131"/>
      <c r="BP267" s="131"/>
      <c r="BQ267" s="131"/>
      <c r="BR267" s="131"/>
      <c r="BS267" s="131"/>
      <c r="BT267" s="131"/>
    </row>
    <row r="268" spans="64:72" x14ac:dyDescent="0.2">
      <c r="BL268" s="131"/>
      <c r="BM268" s="131"/>
      <c r="BN268" s="131"/>
      <c r="BO268" s="131"/>
      <c r="BP268" s="131"/>
      <c r="BQ268" s="131"/>
      <c r="BR268" s="131"/>
      <c r="BS268" s="131"/>
      <c r="BT268" s="131"/>
    </row>
    <row r="269" spans="64:72" x14ac:dyDescent="0.2">
      <c r="BL269" s="131"/>
      <c r="BM269" s="131"/>
      <c r="BN269" s="131"/>
      <c r="BO269" s="131"/>
      <c r="BP269" s="131"/>
      <c r="BQ269" s="131"/>
      <c r="BR269" s="131"/>
      <c r="BS269" s="131"/>
      <c r="BT269" s="131"/>
    </row>
    <row r="270" spans="64:72" x14ac:dyDescent="0.2">
      <c r="BL270" s="131"/>
      <c r="BM270" s="131"/>
      <c r="BN270" s="131"/>
      <c r="BO270" s="131"/>
      <c r="BP270" s="131"/>
      <c r="BQ270" s="131"/>
      <c r="BR270" s="131"/>
      <c r="BS270" s="131"/>
      <c r="BT270" s="131"/>
    </row>
    <row r="271" spans="64:72" x14ac:dyDescent="0.2">
      <c r="BL271" s="131"/>
      <c r="BM271" s="131"/>
      <c r="BN271" s="131"/>
      <c r="BO271" s="131"/>
      <c r="BP271" s="131"/>
      <c r="BQ271" s="131"/>
      <c r="BR271" s="131"/>
      <c r="BS271" s="131"/>
      <c r="BT271" s="131"/>
    </row>
    <row r="272" spans="64:72" x14ac:dyDescent="0.2">
      <c r="BL272" s="131"/>
      <c r="BM272" s="131"/>
      <c r="BN272" s="131"/>
      <c r="BO272" s="131"/>
      <c r="BP272" s="131"/>
      <c r="BQ272" s="131"/>
      <c r="BR272" s="131"/>
      <c r="BS272" s="131"/>
      <c r="BT272" s="131"/>
    </row>
    <row r="273" spans="64:72" x14ac:dyDescent="0.2">
      <c r="BL273" s="131"/>
      <c r="BM273" s="131"/>
      <c r="BN273" s="131"/>
      <c r="BO273" s="131"/>
      <c r="BP273" s="131"/>
      <c r="BQ273" s="131"/>
      <c r="BR273" s="131"/>
      <c r="BS273" s="131"/>
      <c r="BT273" s="131"/>
    </row>
    <row r="274" spans="64:72" x14ac:dyDescent="0.2">
      <c r="BL274" s="131"/>
      <c r="BM274" s="131"/>
      <c r="BN274" s="131"/>
      <c r="BO274" s="131"/>
      <c r="BP274" s="131"/>
      <c r="BQ274" s="131"/>
      <c r="BR274" s="131"/>
      <c r="BS274" s="131"/>
      <c r="BT274" s="131"/>
    </row>
    <row r="275" spans="64:72" x14ac:dyDescent="0.2">
      <c r="BL275" s="131"/>
      <c r="BM275" s="131"/>
      <c r="BN275" s="131"/>
      <c r="BO275" s="131"/>
      <c r="BP275" s="131"/>
      <c r="BQ275" s="131"/>
      <c r="BR275" s="131"/>
      <c r="BS275" s="131"/>
      <c r="BT275" s="131"/>
    </row>
    <row r="276" spans="64:72" x14ac:dyDescent="0.2">
      <c r="BL276" s="131"/>
      <c r="BM276" s="131"/>
      <c r="BN276" s="131"/>
      <c r="BO276" s="131"/>
      <c r="BP276" s="131"/>
      <c r="BQ276" s="131"/>
      <c r="BR276" s="131"/>
      <c r="BS276" s="131"/>
      <c r="BT276" s="131"/>
    </row>
    <row r="277" spans="64:72" x14ac:dyDescent="0.2">
      <c r="BL277" s="131"/>
      <c r="BM277" s="131"/>
      <c r="BN277" s="131"/>
      <c r="BO277" s="131"/>
      <c r="BP277" s="131"/>
      <c r="BQ277" s="131"/>
      <c r="BR277" s="131"/>
      <c r="BS277" s="131"/>
      <c r="BT277" s="131"/>
    </row>
    <row r="278" spans="64:72" x14ac:dyDescent="0.2">
      <c r="BL278" s="131"/>
      <c r="BM278" s="131"/>
      <c r="BN278" s="131"/>
      <c r="BO278" s="131"/>
      <c r="BP278" s="131"/>
      <c r="BQ278" s="131"/>
      <c r="BR278" s="131"/>
      <c r="BS278" s="131"/>
      <c r="BT278" s="131"/>
    </row>
    <row r="279" spans="64:72" x14ac:dyDescent="0.2">
      <c r="BL279" s="131"/>
      <c r="BM279" s="131"/>
      <c r="BN279" s="131"/>
      <c r="BO279" s="131"/>
      <c r="BP279" s="131"/>
      <c r="BQ279" s="131"/>
      <c r="BR279" s="131"/>
      <c r="BS279" s="131"/>
      <c r="BT279" s="131"/>
    </row>
    <row r="280" spans="64:72" x14ac:dyDescent="0.2">
      <c r="BL280" s="131"/>
      <c r="BM280" s="131"/>
      <c r="BN280" s="131"/>
      <c r="BO280" s="131"/>
      <c r="BP280" s="131"/>
      <c r="BQ280" s="131"/>
      <c r="BR280" s="131"/>
      <c r="BS280" s="131"/>
      <c r="BT280" s="131"/>
    </row>
    <row r="281" spans="64:72" x14ac:dyDescent="0.2">
      <c r="BL281" s="131"/>
      <c r="BM281" s="131"/>
      <c r="BN281" s="131"/>
      <c r="BO281" s="131"/>
      <c r="BP281" s="131"/>
      <c r="BQ281" s="131"/>
      <c r="BR281" s="131"/>
      <c r="BS281" s="131"/>
      <c r="BT281" s="131"/>
    </row>
    <row r="282" spans="64:72" x14ac:dyDescent="0.2">
      <c r="BL282" s="131"/>
      <c r="BM282" s="131"/>
      <c r="BN282" s="131"/>
      <c r="BO282" s="131"/>
      <c r="BP282" s="131"/>
      <c r="BQ282" s="131"/>
      <c r="BR282" s="131"/>
      <c r="BS282" s="131"/>
      <c r="BT282" s="131"/>
    </row>
    <row r="283" spans="64:72" x14ac:dyDescent="0.2">
      <c r="BL283" s="131"/>
      <c r="BM283" s="131"/>
      <c r="BN283" s="131"/>
      <c r="BO283" s="131"/>
      <c r="BP283" s="131"/>
      <c r="BQ283" s="131"/>
      <c r="BR283" s="131"/>
      <c r="BS283" s="131"/>
      <c r="BT283" s="131"/>
    </row>
    <row r="284" spans="64:72" x14ac:dyDescent="0.2">
      <c r="BL284" s="131"/>
      <c r="BM284" s="131"/>
      <c r="BN284" s="131"/>
      <c r="BO284" s="131"/>
      <c r="BP284" s="131"/>
      <c r="BQ284" s="131"/>
      <c r="BR284" s="131"/>
      <c r="BS284" s="131"/>
      <c r="BT284" s="131"/>
    </row>
    <row r="285" spans="64:72" x14ac:dyDescent="0.2">
      <c r="BL285" s="131"/>
      <c r="BM285" s="131"/>
      <c r="BN285" s="131"/>
      <c r="BO285" s="131"/>
      <c r="BP285" s="131"/>
      <c r="BQ285" s="131"/>
      <c r="BR285" s="131"/>
      <c r="BS285" s="131"/>
      <c r="BT285" s="131"/>
    </row>
    <row r="286" spans="64:72" x14ac:dyDescent="0.2">
      <c r="BL286" s="131"/>
      <c r="BM286" s="131"/>
      <c r="BN286" s="131"/>
      <c r="BO286" s="131"/>
      <c r="BP286" s="131"/>
      <c r="BQ286" s="131"/>
      <c r="BR286" s="131"/>
      <c r="BS286" s="131"/>
      <c r="BT286" s="131"/>
    </row>
    <row r="287" spans="64:72" x14ac:dyDescent="0.2">
      <c r="BL287" s="131"/>
      <c r="BM287" s="131"/>
      <c r="BN287" s="131"/>
      <c r="BO287" s="131"/>
      <c r="BP287" s="131"/>
      <c r="BQ287" s="131"/>
      <c r="BR287" s="131"/>
      <c r="BS287" s="131"/>
      <c r="BT287" s="131"/>
    </row>
    <row r="288" spans="64:72" x14ac:dyDescent="0.2">
      <c r="BL288" s="131"/>
      <c r="BM288" s="131"/>
      <c r="BN288" s="131"/>
      <c r="BO288" s="131"/>
      <c r="BP288" s="131"/>
      <c r="BQ288" s="131"/>
      <c r="BR288" s="131"/>
      <c r="BS288" s="131"/>
      <c r="BT288" s="131"/>
    </row>
    <row r="289" spans="64:72" x14ac:dyDescent="0.2">
      <c r="BL289" s="131"/>
      <c r="BM289" s="131"/>
      <c r="BN289" s="131"/>
      <c r="BO289" s="131"/>
      <c r="BP289" s="131"/>
      <c r="BQ289" s="131"/>
      <c r="BR289" s="131"/>
      <c r="BS289" s="131"/>
      <c r="BT289" s="131"/>
    </row>
    <row r="290" spans="64:72" x14ac:dyDescent="0.2">
      <c r="BL290" s="131"/>
      <c r="BM290" s="131"/>
      <c r="BN290" s="131"/>
      <c r="BO290" s="131"/>
      <c r="BP290" s="131"/>
      <c r="BQ290" s="131"/>
      <c r="BR290" s="131"/>
      <c r="BS290" s="131"/>
      <c r="BT290" s="131"/>
    </row>
    <row r="291" spans="64:72" x14ac:dyDescent="0.2">
      <c r="BL291" s="131"/>
      <c r="BM291" s="131"/>
      <c r="BN291" s="131"/>
      <c r="BO291" s="131"/>
      <c r="BP291" s="131"/>
      <c r="BQ291" s="131"/>
      <c r="BR291" s="131"/>
      <c r="BS291" s="131"/>
      <c r="BT291" s="131"/>
    </row>
    <row r="292" spans="64:72" x14ac:dyDescent="0.2">
      <c r="BL292" s="131"/>
      <c r="BM292" s="131"/>
      <c r="BN292" s="131"/>
      <c r="BO292" s="131"/>
      <c r="BP292" s="131"/>
      <c r="BQ292" s="131"/>
      <c r="BR292" s="131"/>
      <c r="BS292" s="131"/>
      <c r="BT292" s="131"/>
    </row>
    <row r="293" spans="64:72" x14ac:dyDescent="0.2">
      <c r="BL293" s="131"/>
      <c r="BM293" s="131"/>
      <c r="BN293" s="131"/>
      <c r="BO293" s="131"/>
      <c r="BP293" s="131"/>
      <c r="BQ293" s="131"/>
      <c r="BR293" s="131"/>
      <c r="BS293" s="131"/>
      <c r="BT293" s="131"/>
    </row>
    <row r="294" spans="64:72" x14ac:dyDescent="0.2">
      <c r="BL294" s="131"/>
      <c r="BM294" s="131"/>
      <c r="BN294" s="131"/>
      <c r="BO294" s="131"/>
      <c r="BP294" s="131"/>
      <c r="BQ294" s="131"/>
      <c r="BR294" s="131"/>
      <c r="BS294" s="131"/>
      <c r="BT294" s="131"/>
    </row>
    <row r="295" spans="64:72" x14ac:dyDescent="0.2">
      <c r="BL295" s="131"/>
      <c r="BM295" s="131"/>
      <c r="BN295" s="131"/>
      <c r="BO295" s="131"/>
      <c r="BP295" s="131"/>
      <c r="BQ295" s="131"/>
      <c r="BR295" s="131"/>
      <c r="BS295" s="131"/>
      <c r="BT295" s="131"/>
    </row>
    <row r="296" spans="64:72" x14ac:dyDescent="0.2">
      <c r="BL296" s="131"/>
      <c r="BM296" s="131"/>
      <c r="BN296" s="131"/>
      <c r="BO296" s="131"/>
      <c r="BP296" s="131"/>
      <c r="BQ296" s="131"/>
      <c r="BR296" s="131"/>
      <c r="BS296" s="131"/>
      <c r="BT296" s="131"/>
    </row>
    <row r="297" spans="64:72" x14ac:dyDescent="0.2">
      <c r="BL297" s="131"/>
      <c r="BM297" s="131"/>
      <c r="BN297" s="131"/>
      <c r="BO297" s="131"/>
      <c r="BP297" s="131"/>
      <c r="BQ297" s="131"/>
      <c r="BR297" s="131"/>
      <c r="BS297" s="131"/>
      <c r="BT297" s="131"/>
    </row>
    <row r="298" spans="64:72" x14ac:dyDescent="0.2">
      <c r="BL298" s="131"/>
      <c r="BM298" s="131"/>
      <c r="BN298" s="131"/>
      <c r="BO298" s="131"/>
      <c r="BP298" s="131"/>
      <c r="BQ298" s="131"/>
      <c r="BR298" s="131"/>
      <c r="BS298" s="131"/>
      <c r="BT298" s="131"/>
    </row>
    <row r="299" spans="64:72" x14ac:dyDescent="0.2">
      <c r="BL299" s="131"/>
      <c r="BM299" s="131"/>
      <c r="BN299" s="131"/>
      <c r="BO299" s="131"/>
      <c r="BP299" s="131"/>
      <c r="BQ299" s="131"/>
      <c r="BR299" s="131"/>
      <c r="BS299" s="131"/>
      <c r="BT299" s="131"/>
    </row>
    <row r="300" spans="64:72" x14ac:dyDescent="0.2">
      <c r="BL300" s="131"/>
      <c r="BM300" s="131"/>
      <c r="BN300" s="131"/>
      <c r="BO300" s="131"/>
      <c r="BP300" s="131"/>
      <c r="BQ300" s="131"/>
      <c r="BR300" s="131"/>
      <c r="BS300" s="131"/>
      <c r="BT300" s="131"/>
    </row>
    <row r="301" spans="64:72" x14ac:dyDescent="0.2">
      <c r="BL301" s="131"/>
      <c r="BM301" s="131"/>
      <c r="BN301" s="131"/>
      <c r="BO301" s="131"/>
      <c r="BP301" s="131"/>
      <c r="BQ301" s="131"/>
      <c r="BR301" s="131"/>
      <c r="BS301" s="131"/>
      <c r="BT301" s="131"/>
    </row>
    <row r="302" spans="64:72" x14ac:dyDescent="0.2">
      <c r="BL302" s="131"/>
      <c r="BM302" s="131"/>
      <c r="BN302" s="131"/>
      <c r="BO302" s="131"/>
      <c r="BP302" s="131"/>
      <c r="BQ302" s="131"/>
      <c r="BR302" s="131"/>
      <c r="BS302" s="131"/>
      <c r="BT302" s="131"/>
    </row>
    <row r="303" spans="64:72" x14ac:dyDescent="0.2">
      <c r="BL303" s="131"/>
      <c r="BM303" s="131"/>
      <c r="BN303" s="131"/>
      <c r="BO303" s="131"/>
      <c r="BP303" s="131"/>
      <c r="BQ303" s="131"/>
      <c r="BR303" s="131"/>
      <c r="BS303" s="131"/>
      <c r="BT303" s="131"/>
    </row>
    <row r="304" spans="64:72" x14ac:dyDescent="0.2">
      <c r="BL304" s="131"/>
      <c r="BM304" s="131"/>
      <c r="BN304" s="131"/>
      <c r="BO304" s="131"/>
      <c r="BP304" s="131"/>
      <c r="BQ304" s="131"/>
      <c r="BR304" s="131"/>
      <c r="BS304" s="131"/>
      <c r="BT304" s="131"/>
    </row>
    <row r="305" spans="64:72" x14ac:dyDescent="0.2">
      <c r="BL305" s="131"/>
      <c r="BM305" s="131"/>
      <c r="BN305" s="131"/>
      <c r="BO305" s="131"/>
      <c r="BP305" s="131"/>
      <c r="BQ305" s="131"/>
      <c r="BR305" s="131"/>
      <c r="BS305" s="131"/>
      <c r="BT305" s="131"/>
    </row>
    <row r="306" spans="64:72" x14ac:dyDescent="0.2">
      <c r="BL306" s="131"/>
      <c r="BM306" s="131"/>
      <c r="BN306" s="131"/>
      <c r="BO306" s="131"/>
      <c r="BP306" s="131"/>
      <c r="BQ306" s="131"/>
      <c r="BR306" s="131"/>
      <c r="BS306" s="131"/>
      <c r="BT306" s="131"/>
    </row>
    <row r="307" spans="64:72" x14ac:dyDescent="0.2">
      <c r="BL307" s="131"/>
      <c r="BM307" s="131"/>
      <c r="BN307" s="131"/>
      <c r="BO307" s="131"/>
      <c r="BP307" s="131"/>
      <c r="BQ307" s="131"/>
      <c r="BR307" s="131"/>
      <c r="BS307" s="131"/>
      <c r="BT307" s="131"/>
    </row>
    <row r="308" spans="64:72" x14ac:dyDescent="0.2">
      <c r="BL308" s="131"/>
      <c r="BM308" s="131"/>
      <c r="BN308" s="131"/>
      <c r="BO308" s="131"/>
      <c r="BP308" s="131"/>
      <c r="BQ308" s="131"/>
      <c r="BR308" s="131"/>
      <c r="BS308" s="131"/>
      <c r="BT308" s="131"/>
    </row>
    <row r="309" spans="64:72" x14ac:dyDescent="0.2">
      <c r="BL309" s="131"/>
      <c r="BM309" s="131"/>
      <c r="BN309" s="131"/>
      <c r="BO309" s="131"/>
      <c r="BP309" s="131"/>
      <c r="BQ309" s="131"/>
      <c r="BR309" s="131"/>
      <c r="BS309" s="131"/>
      <c r="BT309" s="131"/>
    </row>
    <row r="310" spans="64:72" x14ac:dyDescent="0.2">
      <c r="BL310" s="131"/>
      <c r="BM310" s="131"/>
      <c r="BN310" s="131"/>
      <c r="BO310" s="131"/>
      <c r="BP310" s="131"/>
      <c r="BQ310" s="131"/>
      <c r="BR310" s="131"/>
      <c r="BS310" s="131"/>
      <c r="BT310" s="131"/>
    </row>
    <row r="311" spans="64:72" x14ac:dyDescent="0.2">
      <c r="BL311" s="131"/>
      <c r="BM311" s="131"/>
      <c r="BN311" s="131"/>
      <c r="BO311" s="131"/>
      <c r="BP311" s="131"/>
      <c r="BQ311" s="131"/>
      <c r="BR311" s="131"/>
      <c r="BS311" s="131"/>
      <c r="BT311" s="131"/>
    </row>
    <row r="312" spans="64:72" x14ac:dyDescent="0.2">
      <c r="BL312" s="131"/>
      <c r="BM312" s="131"/>
      <c r="BN312" s="131"/>
      <c r="BO312" s="131"/>
      <c r="BP312" s="131"/>
      <c r="BQ312" s="131"/>
      <c r="BR312" s="131"/>
      <c r="BS312" s="131"/>
      <c r="BT312" s="131"/>
    </row>
    <row r="313" spans="64:72" x14ac:dyDescent="0.2">
      <c r="BL313" s="131"/>
      <c r="BM313" s="131"/>
      <c r="BN313" s="131"/>
      <c r="BO313" s="131"/>
      <c r="BP313" s="131"/>
      <c r="BQ313" s="131"/>
      <c r="BR313" s="131"/>
      <c r="BS313" s="131"/>
      <c r="BT313" s="131"/>
    </row>
    <row r="314" spans="64:72" x14ac:dyDescent="0.2">
      <c r="BL314" s="131"/>
      <c r="BM314" s="131"/>
      <c r="BN314" s="131"/>
      <c r="BO314" s="131"/>
      <c r="BP314" s="131"/>
      <c r="BQ314" s="131"/>
      <c r="BR314" s="131"/>
      <c r="BS314" s="131"/>
      <c r="BT314" s="131"/>
    </row>
    <row r="315" spans="64:72" x14ac:dyDescent="0.2">
      <c r="BL315" s="131"/>
      <c r="BM315" s="131"/>
      <c r="BN315" s="131"/>
      <c r="BO315" s="131"/>
      <c r="BP315" s="131"/>
      <c r="BQ315" s="131"/>
      <c r="BR315" s="131"/>
      <c r="BS315" s="131"/>
      <c r="BT315" s="131"/>
    </row>
    <row r="316" spans="64:72" x14ac:dyDescent="0.2">
      <c r="BL316" s="131"/>
      <c r="BM316" s="131"/>
      <c r="BN316" s="131"/>
      <c r="BO316" s="131"/>
      <c r="BP316" s="131"/>
      <c r="BQ316" s="131"/>
      <c r="BR316" s="131"/>
      <c r="BS316" s="131"/>
      <c r="BT316" s="131"/>
    </row>
    <row r="317" spans="64:72" x14ac:dyDescent="0.2">
      <c r="BL317" s="131"/>
      <c r="BM317" s="131"/>
      <c r="BN317" s="131"/>
      <c r="BO317" s="131"/>
      <c r="BP317" s="131"/>
      <c r="BQ317" s="131"/>
      <c r="BR317" s="131"/>
      <c r="BS317" s="131"/>
      <c r="BT317" s="131"/>
    </row>
    <row r="318" spans="64:72" x14ac:dyDescent="0.2">
      <c r="BL318" s="131"/>
      <c r="BM318" s="131"/>
      <c r="BN318" s="131"/>
      <c r="BO318" s="131"/>
      <c r="BP318" s="131"/>
      <c r="BQ318" s="131"/>
      <c r="BR318" s="131"/>
      <c r="BS318" s="131"/>
      <c r="BT318" s="131"/>
    </row>
    <row r="319" spans="64:72" x14ac:dyDescent="0.2">
      <c r="BL319" s="131"/>
      <c r="BM319" s="131"/>
      <c r="BN319" s="131"/>
      <c r="BO319" s="131"/>
      <c r="BP319" s="131"/>
      <c r="BQ319" s="131"/>
      <c r="BR319" s="131"/>
      <c r="BS319" s="131"/>
      <c r="BT319" s="131"/>
    </row>
    <row r="320" spans="64:72" x14ac:dyDescent="0.2">
      <c r="BL320" s="131"/>
      <c r="BM320" s="131"/>
      <c r="BN320" s="131"/>
      <c r="BO320" s="131"/>
      <c r="BP320" s="131"/>
      <c r="BQ320" s="131"/>
      <c r="BR320" s="131"/>
      <c r="BS320" s="131"/>
      <c r="BT320" s="131"/>
    </row>
    <row r="321" spans="64:72" x14ac:dyDescent="0.2">
      <c r="BL321" s="131"/>
      <c r="BM321" s="131"/>
      <c r="BN321" s="131"/>
      <c r="BO321" s="131"/>
      <c r="BP321" s="131"/>
      <c r="BQ321" s="131"/>
      <c r="BR321" s="131"/>
      <c r="BS321" s="131"/>
      <c r="BT321" s="131"/>
    </row>
    <row r="322" spans="64:72" x14ac:dyDescent="0.2">
      <c r="BL322" s="131"/>
      <c r="BM322" s="131"/>
      <c r="BN322" s="131"/>
      <c r="BO322" s="131"/>
      <c r="BP322" s="131"/>
      <c r="BQ322" s="131"/>
      <c r="BR322" s="131"/>
      <c r="BS322" s="131"/>
      <c r="BT322" s="131"/>
    </row>
    <row r="323" spans="64:72" x14ac:dyDescent="0.2">
      <c r="BL323" s="131"/>
      <c r="BM323" s="131"/>
      <c r="BN323" s="131"/>
      <c r="BO323" s="131"/>
      <c r="BP323" s="131"/>
      <c r="BQ323" s="131"/>
      <c r="BR323" s="131"/>
      <c r="BS323" s="131"/>
      <c r="BT323" s="131"/>
    </row>
    <row r="324" spans="64:72" x14ac:dyDescent="0.2">
      <c r="BL324" s="131"/>
      <c r="BM324" s="131"/>
      <c r="BN324" s="131"/>
      <c r="BO324" s="131"/>
      <c r="BP324" s="131"/>
      <c r="BQ324" s="131"/>
      <c r="BR324" s="131"/>
      <c r="BS324" s="131"/>
      <c r="BT324" s="131"/>
    </row>
    <row r="325" spans="64:72" x14ac:dyDescent="0.2">
      <c r="BL325" s="131"/>
      <c r="BM325" s="131"/>
      <c r="BN325" s="131"/>
      <c r="BO325" s="131"/>
      <c r="BP325" s="131"/>
      <c r="BQ325" s="131"/>
      <c r="BR325" s="131"/>
      <c r="BS325" s="131"/>
      <c r="BT325" s="131"/>
    </row>
    <row r="326" spans="64:72" x14ac:dyDescent="0.2">
      <c r="BL326" s="131"/>
      <c r="BM326" s="131"/>
      <c r="BN326" s="131"/>
      <c r="BO326" s="131"/>
      <c r="BP326" s="131"/>
      <c r="BQ326" s="131"/>
      <c r="BR326" s="131"/>
      <c r="BS326" s="131"/>
      <c r="BT326" s="131"/>
    </row>
    <row r="327" spans="64:72" x14ac:dyDescent="0.2">
      <c r="BL327" s="131"/>
      <c r="BM327" s="131"/>
      <c r="BN327" s="131"/>
      <c r="BO327" s="131"/>
      <c r="BP327" s="131"/>
      <c r="BQ327" s="131"/>
      <c r="BR327" s="131"/>
      <c r="BS327" s="131"/>
      <c r="BT327" s="131"/>
    </row>
    <row r="328" spans="64:72" x14ac:dyDescent="0.2">
      <c r="BL328" s="131"/>
      <c r="BM328" s="131"/>
      <c r="BN328" s="131"/>
      <c r="BO328" s="131"/>
      <c r="BP328" s="131"/>
      <c r="BQ328" s="131"/>
      <c r="BR328" s="131"/>
      <c r="BS328" s="131"/>
      <c r="BT328" s="131"/>
    </row>
    <row r="329" spans="64:72" x14ac:dyDescent="0.2">
      <c r="BL329" s="131"/>
      <c r="BM329" s="131"/>
      <c r="BN329" s="131"/>
      <c r="BO329" s="131"/>
      <c r="BP329" s="131"/>
      <c r="BQ329" s="131"/>
      <c r="BR329" s="131"/>
      <c r="BS329" s="131"/>
      <c r="BT329" s="131"/>
    </row>
    <row r="330" spans="64:72" x14ac:dyDescent="0.2">
      <c r="BL330" s="131"/>
      <c r="BM330" s="131"/>
      <c r="BN330" s="131"/>
      <c r="BO330" s="131"/>
      <c r="BP330" s="131"/>
      <c r="BQ330" s="131"/>
      <c r="BR330" s="131"/>
      <c r="BS330" s="131"/>
      <c r="BT330" s="131"/>
    </row>
    <row r="331" spans="64:72" x14ac:dyDescent="0.2">
      <c r="BL331" s="131"/>
      <c r="BM331" s="131"/>
      <c r="BN331" s="131"/>
      <c r="BO331" s="131"/>
      <c r="BP331" s="131"/>
      <c r="BQ331" s="131"/>
      <c r="BR331" s="131"/>
      <c r="BS331" s="131"/>
      <c r="BT331" s="131"/>
    </row>
    <row r="332" spans="64:72" x14ac:dyDescent="0.2">
      <c r="BL332" s="131"/>
      <c r="BM332" s="131"/>
      <c r="BN332" s="131"/>
      <c r="BO332" s="131"/>
      <c r="BP332" s="131"/>
      <c r="BQ332" s="131"/>
      <c r="BR332" s="131"/>
      <c r="BS332" s="131"/>
      <c r="BT332" s="131"/>
    </row>
    <row r="333" spans="64:72" x14ac:dyDescent="0.2">
      <c r="BL333" s="131"/>
      <c r="BM333" s="131"/>
      <c r="BN333" s="131"/>
      <c r="BO333" s="131"/>
      <c r="BP333" s="131"/>
      <c r="BQ333" s="131"/>
      <c r="BR333" s="131"/>
      <c r="BS333" s="131"/>
      <c r="BT333" s="131"/>
    </row>
    <row r="334" spans="64:72" x14ac:dyDescent="0.2">
      <c r="BL334" s="131"/>
      <c r="BM334" s="131"/>
      <c r="BN334" s="131"/>
      <c r="BO334" s="131"/>
      <c r="BP334" s="131"/>
      <c r="BQ334" s="131"/>
      <c r="BR334" s="131"/>
      <c r="BS334" s="131"/>
      <c r="BT334" s="131"/>
    </row>
    <row r="335" spans="64:72" x14ac:dyDescent="0.2">
      <c r="BL335" s="131"/>
      <c r="BM335" s="131"/>
      <c r="BN335" s="131"/>
      <c r="BO335" s="131"/>
      <c r="BP335" s="131"/>
      <c r="BQ335" s="131"/>
      <c r="BR335" s="131"/>
      <c r="BS335" s="131"/>
      <c r="BT335" s="131"/>
    </row>
    <row r="336" spans="64:72" x14ac:dyDescent="0.2">
      <c r="BL336" s="131"/>
      <c r="BM336" s="131"/>
      <c r="BN336" s="131"/>
      <c r="BO336" s="131"/>
      <c r="BP336" s="131"/>
      <c r="BQ336" s="131"/>
      <c r="BR336" s="131"/>
      <c r="BS336" s="131"/>
      <c r="BT336" s="131"/>
    </row>
    <row r="337" spans="64:72" x14ac:dyDescent="0.2">
      <c r="BL337" s="131"/>
      <c r="BM337" s="131"/>
      <c r="BN337" s="131"/>
      <c r="BO337" s="131"/>
      <c r="BP337" s="131"/>
      <c r="BQ337" s="131"/>
      <c r="BR337" s="131"/>
      <c r="BS337" s="131"/>
      <c r="BT337" s="131"/>
    </row>
    <row r="338" spans="64:72" x14ac:dyDescent="0.2">
      <c r="BL338" s="131"/>
      <c r="BM338" s="131"/>
      <c r="BN338" s="131"/>
      <c r="BO338" s="131"/>
      <c r="BP338" s="131"/>
      <c r="BQ338" s="131"/>
      <c r="BR338" s="131"/>
      <c r="BS338" s="131"/>
      <c r="BT338" s="131"/>
    </row>
    <row r="339" spans="64:72" x14ac:dyDescent="0.2">
      <c r="BL339" s="131"/>
      <c r="BM339" s="131"/>
      <c r="BN339" s="131"/>
      <c r="BO339" s="131"/>
      <c r="BP339" s="131"/>
      <c r="BQ339" s="131"/>
      <c r="BR339" s="131"/>
      <c r="BS339" s="131"/>
      <c r="BT339" s="131"/>
    </row>
    <row r="340" spans="64:72" x14ac:dyDescent="0.2">
      <c r="BL340" s="131"/>
      <c r="BM340" s="131"/>
      <c r="BN340" s="131"/>
      <c r="BO340" s="131"/>
      <c r="BP340" s="131"/>
      <c r="BQ340" s="131"/>
      <c r="BR340" s="131"/>
      <c r="BS340" s="131"/>
      <c r="BT340" s="131"/>
    </row>
    <row r="341" spans="64:72" x14ac:dyDescent="0.2">
      <c r="BL341" s="131"/>
      <c r="BM341" s="131"/>
      <c r="BN341" s="131"/>
      <c r="BO341" s="131"/>
      <c r="BP341" s="131"/>
      <c r="BQ341" s="131"/>
      <c r="BR341" s="131"/>
      <c r="BS341" s="131"/>
      <c r="BT341" s="131"/>
    </row>
    <row r="342" spans="64:72" x14ac:dyDescent="0.2">
      <c r="BL342" s="131"/>
      <c r="BM342" s="131"/>
      <c r="BN342" s="131"/>
      <c r="BO342" s="131"/>
      <c r="BP342" s="131"/>
      <c r="BQ342" s="131"/>
      <c r="BR342" s="131"/>
      <c r="BS342" s="131"/>
      <c r="BT342" s="131"/>
    </row>
    <row r="343" spans="64:72" x14ac:dyDescent="0.2">
      <c r="BL343" s="131"/>
      <c r="BM343" s="131"/>
      <c r="BN343" s="131"/>
      <c r="BO343" s="131"/>
      <c r="BP343" s="131"/>
      <c r="BQ343" s="131"/>
      <c r="BR343" s="131"/>
      <c r="BS343" s="131"/>
      <c r="BT343" s="131"/>
    </row>
    <row r="344" spans="64:72" x14ac:dyDescent="0.2">
      <c r="BL344" s="131"/>
      <c r="BM344" s="131"/>
      <c r="BN344" s="131"/>
      <c r="BO344" s="131"/>
      <c r="BP344" s="131"/>
      <c r="BQ344" s="131"/>
      <c r="BR344" s="131"/>
      <c r="BS344" s="131"/>
      <c r="BT344" s="131"/>
    </row>
    <row r="345" spans="64:72" x14ac:dyDescent="0.2">
      <c r="BL345" s="131"/>
      <c r="BM345" s="131"/>
      <c r="BN345" s="131"/>
      <c r="BO345" s="131"/>
      <c r="BP345" s="131"/>
      <c r="BQ345" s="131"/>
      <c r="BR345" s="131"/>
      <c r="BS345" s="131"/>
      <c r="BT345" s="131"/>
    </row>
    <row r="346" spans="64:72" x14ac:dyDescent="0.2">
      <c r="BL346" s="131"/>
      <c r="BM346" s="131"/>
      <c r="BN346" s="131"/>
      <c r="BO346" s="131"/>
      <c r="BP346" s="131"/>
      <c r="BQ346" s="131"/>
      <c r="BR346" s="131"/>
      <c r="BS346" s="131"/>
      <c r="BT346" s="131"/>
    </row>
    <row r="347" spans="64:72" x14ac:dyDescent="0.2">
      <c r="BL347" s="131"/>
      <c r="BM347" s="131"/>
      <c r="BN347" s="131"/>
      <c r="BO347" s="131"/>
      <c r="BP347" s="131"/>
      <c r="BQ347" s="131"/>
      <c r="BR347" s="131"/>
      <c r="BS347" s="131"/>
      <c r="BT347" s="131"/>
    </row>
    <row r="348" spans="64:72" x14ac:dyDescent="0.2">
      <c r="BL348" s="131"/>
      <c r="BM348" s="131"/>
      <c r="BN348" s="131"/>
      <c r="BO348" s="131"/>
      <c r="BP348" s="131"/>
      <c r="BQ348" s="131"/>
      <c r="BR348" s="131"/>
      <c r="BS348" s="131"/>
      <c r="BT348" s="131"/>
    </row>
    <row r="349" spans="64:72" x14ac:dyDescent="0.2">
      <c r="BL349" s="131"/>
      <c r="BM349" s="131"/>
      <c r="BN349" s="131"/>
      <c r="BO349" s="131"/>
      <c r="BP349" s="131"/>
      <c r="BQ349" s="131"/>
      <c r="BR349" s="131"/>
      <c r="BS349" s="131"/>
      <c r="BT349" s="131"/>
    </row>
    <row r="350" spans="64:72" x14ac:dyDescent="0.2">
      <c r="BL350" s="131"/>
      <c r="BM350" s="131"/>
      <c r="BN350" s="131"/>
      <c r="BO350" s="131"/>
      <c r="BP350" s="131"/>
      <c r="BQ350" s="131"/>
      <c r="BR350" s="131"/>
      <c r="BS350" s="131"/>
      <c r="BT350" s="131"/>
    </row>
    <row r="351" spans="64:72" x14ac:dyDescent="0.2">
      <c r="BL351" s="131"/>
      <c r="BM351" s="131"/>
      <c r="BN351" s="131"/>
      <c r="BO351" s="131"/>
      <c r="BP351" s="131"/>
      <c r="BQ351" s="131"/>
      <c r="BR351" s="131"/>
      <c r="BS351" s="131"/>
      <c r="BT351" s="131"/>
    </row>
    <row r="352" spans="64:72" x14ac:dyDescent="0.2">
      <c r="BL352" s="131"/>
      <c r="BM352" s="131"/>
      <c r="BN352" s="131"/>
      <c r="BO352" s="131"/>
      <c r="BP352" s="131"/>
      <c r="BQ352" s="131"/>
      <c r="BR352" s="131"/>
      <c r="BS352" s="131"/>
      <c r="BT352" s="131"/>
    </row>
    <row r="353" spans="64:72" x14ac:dyDescent="0.2">
      <c r="BL353" s="131"/>
      <c r="BM353" s="131"/>
      <c r="BN353" s="131"/>
      <c r="BO353" s="131"/>
      <c r="BP353" s="131"/>
      <c r="BQ353" s="131"/>
      <c r="BR353" s="131"/>
      <c r="BS353" s="131"/>
      <c r="BT353" s="131"/>
    </row>
    <row r="354" spans="64:72" x14ac:dyDescent="0.2">
      <c r="BL354" s="131"/>
      <c r="BM354" s="131"/>
      <c r="BN354" s="131"/>
      <c r="BO354" s="131"/>
      <c r="BP354" s="131"/>
      <c r="BQ354" s="131"/>
      <c r="BR354" s="131"/>
      <c r="BS354" s="131"/>
      <c r="BT354" s="131"/>
    </row>
    <row r="355" spans="64:72" x14ac:dyDescent="0.2">
      <c r="BL355" s="131"/>
      <c r="BM355" s="131"/>
      <c r="BN355" s="131"/>
      <c r="BO355" s="131"/>
      <c r="BP355" s="131"/>
      <c r="BQ355" s="131"/>
      <c r="BR355" s="131"/>
      <c r="BS355" s="131"/>
      <c r="BT355" s="131"/>
    </row>
    <row r="356" spans="64:72" x14ac:dyDescent="0.2">
      <c r="BL356" s="131"/>
      <c r="BM356" s="131"/>
      <c r="BN356" s="131"/>
      <c r="BO356" s="131"/>
      <c r="BP356" s="131"/>
      <c r="BQ356" s="131"/>
      <c r="BR356" s="131"/>
      <c r="BS356" s="131"/>
      <c r="BT356" s="131"/>
    </row>
    <row r="357" spans="64:72" x14ac:dyDescent="0.2">
      <c r="BL357" s="131"/>
      <c r="BM357" s="131"/>
      <c r="BN357" s="131"/>
      <c r="BO357" s="131"/>
      <c r="BP357" s="131"/>
      <c r="BQ357" s="131"/>
      <c r="BR357" s="131"/>
      <c r="BS357" s="131"/>
      <c r="BT357" s="131"/>
    </row>
    <row r="358" spans="64:72" x14ac:dyDescent="0.2">
      <c r="BL358" s="131"/>
      <c r="BM358" s="131"/>
      <c r="BN358" s="131"/>
      <c r="BO358" s="131"/>
      <c r="BP358" s="131"/>
      <c r="BQ358" s="131"/>
      <c r="BR358" s="131"/>
      <c r="BS358" s="131"/>
      <c r="BT358" s="131"/>
    </row>
    <row r="359" spans="64:72" x14ac:dyDescent="0.2">
      <c r="BL359" s="131"/>
      <c r="BM359" s="131"/>
      <c r="BN359" s="131"/>
      <c r="BO359" s="131"/>
      <c r="BP359" s="131"/>
      <c r="BQ359" s="131"/>
      <c r="BR359" s="131"/>
      <c r="BS359" s="131"/>
      <c r="BT359" s="131"/>
    </row>
    <row r="360" spans="64:72" x14ac:dyDescent="0.2">
      <c r="BL360" s="131"/>
      <c r="BM360" s="131"/>
      <c r="BN360" s="131"/>
      <c r="BO360" s="131"/>
      <c r="BP360" s="131"/>
      <c r="BQ360" s="131"/>
      <c r="BR360" s="131"/>
      <c r="BS360" s="131"/>
      <c r="BT360" s="131"/>
    </row>
    <row r="361" spans="64:72" x14ac:dyDescent="0.2">
      <c r="BL361" s="131"/>
      <c r="BM361" s="131"/>
      <c r="BN361" s="131"/>
      <c r="BO361" s="131"/>
      <c r="BP361" s="131"/>
      <c r="BQ361" s="131"/>
      <c r="BR361" s="131"/>
      <c r="BS361" s="131"/>
      <c r="BT361" s="131"/>
    </row>
    <row r="362" spans="64:72" x14ac:dyDescent="0.2">
      <c r="BL362" s="131"/>
      <c r="BM362" s="131"/>
      <c r="BN362" s="131"/>
      <c r="BO362" s="131"/>
      <c r="BP362" s="131"/>
      <c r="BQ362" s="131"/>
      <c r="BR362" s="131"/>
      <c r="BS362" s="131"/>
      <c r="BT362" s="131"/>
    </row>
    <row r="363" spans="64:72" x14ac:dyDescent="0.2">
      <c r="BL363" s="131"/>
      <c r="BM363" s="131"/>
      <c r="BN363" s="131"/>
      <c r="BO363" s="131"/>
      <c r="BP363" s="131"/>
      <c r="BQ363" s="131"/>
      <c r="BR363" s="131"/>
      <c r="BS363" s="131"/>
      <c r="BT363" s="131"/>
    </row>
    <row r="364" spans="64:72" x14ac:dyDescent="0.2">
      <c r="BL364" s="131"/>
      <c r="BM364" s="131"/>
      <c r="BN364" s="131"/>
      <c r="BO364" s="131"/>
      <c r="BP364" s="131"/>
      <c r="BQ364" s="131"/>
      <c r="BR364" s="131"/>
      <c r="BS364" s="131"/>
      <c r="BT364" s="131"/>
    </row>
    <row r="365" spans="64:72" x14ac:dyDescent="0.2">
      <c r="BL365" s="131"/>
      <c r="BM365" s="131"/>
      <c r="BN365" s="131"/>
      <c r="BO365" s="131"/>
      <c r="BP365" s="131"/>
      <c r="BQ365" s="131"/>
      <c r="BR365" s="131"/>
      <c r="BS365" s="131"/>
      <c r="BT365" s="131"/>
    </row>
    <row r="366" spans="64:72" x14ac:dyDescent="0.2">
      <c r="BL366" s="131"/>
      <c r="BM366" s="131"/>
      <c r="BN366" s="131"/>
      <c r="BO366" s="131"/>
      <c r="BP366" s="131"/>
      <c r="BQ366" s="131"/>
      <c r="BR366" s="131"/>
      <c r="BS366" s="131"/>
      <c r="BT366" s="131"/>
    </row>
    <row r="367" spans="64:72" x14ac:dyDescent="0.2">
      <c r="BL367" s="131"/>
      <c r="BM367" s="131"/>
      <c r="BN367" s="131"/>
      <c r="BO367" s="131"/>
      <c r="BP367" s="131"/>
      <c r="BQ367" s="131"/>
      <c r="BR367" s="131"/>
      <c r="BS367" s="131"/>
      <c r="BT367" s="131"/>
    </row>
    <row r="368" spans="64:72" x14ac:dyDescent="0.2">
      <c r="BL368" s="131"/>
      <c r="BM368" s="131"/>
      <c r="BN368" s="131"/>
      <c r="BO368" s="131"/>
      <c r="BP368" s="131"/>
      <c r="BQ368" s="131"/>
      <c r="BR368" s="131"/>
      <c r="BS368" s="131"/>
      <c r="BT368" s="131"/>
    </row>
    <row r="369" spans="64:72" x14ac:dyDescent="0.2">
      <c r="BL369" s="131"/>
      <c r="BM369" s="131"/>
      <c r="BN369" s="131"/>
      <c r="BO369" s="131"/>
      <c r="BP369" s="131"/>
      <c r="BQ369" s="131"/>
      <c r="BR369" s="131"/>
      <c r="BS369" s="131"/>
      <c r="BT369" s="131"/>
    </row>
    <row r="370" spans="64:72" x14ac:dyDescent="0.2">
      <c r="BL370" s="131"/>
      <c r="BM370" s="131"/>
      <c r="BN370" s="131"/>
      <c r="BO370" s="131"/>
      <c r="BP370" s="131"/>
      <c r="BQ370" s="131"/>
      <c r="BR370" s="131"/>
      <c r="BS370" s="131"/>
      <c r="BT370" s="131"/>
    </row>
    <row r="371" spans="64:72" x14ac:dyDescent="0.2">
      <c r="BL371" s="131"/>
      <c r="BM371" s="131"/>
      <c r="BN371" s="131"/>
      <c r="BO371" s="131"/>
      <c r="BP371" s="131"/>
      <c r="BQ371" s="131"/>
      <c r="BR371" s="131"/>
      <c r="BS371" s="131"/>
      <c r="BT371" s="131"/>
    </row>
    <row r="372" spans="64:72" x14ac:dyDescent="0.2">
      <c r="BL372" s="131"/>
      <c r="BM372" s="131"/>
      <c r="BN372" s="131"/>
      <c r="BO372" s="131"/>
      <c r="BP372" s="131"/>
      <c r="BQ372" s="131"/>
      <c r="BR372" s="131"/>
      <c r="BS372" s="131"/>
      <c r="BT372" s="131"/>
    </row>
    <row r="373" spans="64:72" x14ac:dyDescent="0.2">
      <c r="BL373" s="131"/>
      <c r="BM373" s="131"/>
      <c r="BN373" s="131"/>
      <c r="BO373" s="131"/>
      <c r="BP373" s="131"/>
      <c r="BQ373" s="131"/>
      <c r="BR373" s="131"/>
      <c r="BS373" s="131"/>
      <c r="BT373" s="131"/>
    </row>
  </sheetData>
  <sheetProtection algorithmName="SHA-512" hashValue="voc/0/wSz29ysjmSNKtNtjmOti3kKxelfQa6UIPpFNjoGUuxVRDNmMph6+9RjSVHnHS8HssnmSmefpWre5H00g==" saltValue="Y8qrdc5JyHWq5uy8jGymeg==" spinCount="100000" sheet="1" objects="1" scenarios="1"/>
  <pageMargins left="0.75" right="0.75" top="1" bottom="1" header="0.5" footer="0.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BE3ED1-E2A8-C641-B0F4-A0D115A1215C}">
  <sheetPr codeName="Sheet4">
    <tabColor theme="6" tint="0.39997558519241921"/>
  </sheetPr>
  <dimension ref="A1:BN373"/>
  <sheetViews>
    <sheetView workbookViewId="0">
      <selection activeCell="B10" sqref="B10"/>
    </sheetView>
  </sheetViews>
  <sheetFormatPr baseColWidth="10" defaultRowHeight="15" x14ac:dyDescent="0.2"/>
  <cols>
    <col min="1" max="1" width="14.83203125" style="104" customWidth="1"/>
    <col min="2" max="2" width="14.5" style="104" customWidth="1"/>
    <col min="3" max="3" width="14.83203125" style="104" customWidth="1"/>
    <col min="4" max="19" width="14.1640625" style="104" customWidth="1"/>
    <col min="20" max="21" width="14.1640625" style="104" hidden="1" customWidth="1"/>
    <col min="22" max="22" width="14.33203125" style="104" customWidth="1"/>
    <col min="23" max="35" width="14.1640625" style="104" customWidth="1"/>
    <col min="36" max="66" width="12.5" style="104" customWidth="1"/>
    <col min="67" max="16384" width="10.83203125" style="104"/>
  </cols>
  <sheetData>
    <row r="1" spans="1:66" x14ac:dyDescent="0.2">
      <c r="A1" s="103" t="s">
        <v>31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  <c r="AA1" s="103"/>
      <c r="AB1" s="103"/>
      <c r="AC1" s="103"/>
      <c r="AD1" s="103"/>
      <c r="AE1" s="103"/>
      <c r="AF1" s="103"/>
      <c r="AG1" s="103"/>
      <c r="AH1" s="103"/>
      <c r="AI1" s="103"/>
      <c r="AJ1" s="103"/>
      <c r="AK1" s="103"/>
      <c r="AL1" s="103"/>
      <c r="AM1" s="103"/>
      <c r="AN1" s="103"/>
      <c r="AO1" s="103"/>
      <c r="AP1" s="103"/>
      <c r="AQ1" s="103"/>
      <c r="AR1" s="103"/>
      <c r="AS1" s="103"/>
      <c r="AT1" s="103"/>
      <c r="AU1" s="103"/>
      <c r="AV1" s="103"/>
      <c r="AW1" s="103"/>
      <c r="AX1" s="103"/>
      <c r="AY1" s="103"/>
      <c r="AZ1" s="103"/>
      <c r="BA1" s="103"/>
      <c r="BB1" s="103"/>
      <c r="BC1" s="103"/>
      <c r="BD1" s="103"/>
      <c r="BE1" s="103"/>
      <c r="BF1" s="103"/>
      <c r="BG1" s="103"/>
      <c r="BH1" s="103"/>
      <c r="BI1" s="103"/>
      <c r="BJ1" s="103"/>
      <c r="BK1" s="103"/>
      <c r="BL1" s="103"/>
      <c r="BM1" s="103"/>
      <c r="BN1" s="103"/>
    </row>
    <row r="2" spans="1:66" x14ac:dyDescent="0.2">
      <c r="A2" s="105" t="s">
        <v>92</v>
      </c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  <c r="AA2" s="103"/>
      <c r="AB2" s="103"/>
      <c r="AC2" s="103"/>
      <c r="AD2" s="103"/>
      <c r="AE2" s="103"/>
      <c r="AF2" s="103"/>
      <c r="AG2" s="103"/>
      <c r="AH2" s="103"/>
      <c r="AI2" s="103"/>
      <c r="AJ2" s="103"/>
      <c r="AK2" s="103"/>
      <c r="AL2" s="103"/>
      <c r="AM2" s="103"/>
      <c r="AN2" s="103"/>
      <c r="AO2" s="103"/>
      <c r="AP2" s="103"/>
      <c r="AQ2" s="103"/>
      <c r="AR2" s="103"/>
      <c r="AS2" s="103"/>
      <c r="AT2" s="103"/>
      <c r="AU2" s="103"/>
      <c r="AV2" s="103"/>
      <c r="AW2" s="103"/>
      <c r="AX2" s="103"/>
      <c r="AY2" s="103"/>
      <c r="AZ2" s="103"/>
      <c r="BA2" s="103"/>
      <c r="BB2" s="103"/>
      <c r="BC2" s="103"/>
      <c r="BD2" s="103"/>
      <c r="BE2" s="103"/>
      <c r="BF2" s="103"/>
      <c r="BG2" s="103"/>
      <c r="BH2" s="103"/>
      <c r="BI2" s="103"/>
      <c r="BJ2" s="103"/>
      <c r="BK2" s="103"/>
      <c r="BL2" s="103"/>
      <c r="BM2" s="103"/>
      <c r="BN2" s="103"/>
    </row>
    <row r="3" spans="1:66" ht="16" thickBot="1" x14ac:dyDescent="0.25">
      <c r="A3" s="103"/>
      <c r="B3" s="106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  <c r="AL3" s="103"/>
      <c r="AM3" s="103"/>
      <c r="AN3" s="103"/>
      <c r="AO3" s="103"/>
      <c r="AP3" s="103"/>
      <c r="AQ3" s="103"/>
      <c r="AR3" s="103"/>
      <c r="AS3" s="103"/>
      <c r="AT3" s="103"/>
      <c r="AU3" s="103"/>
      <c r="AV3" s="103"/>
      <c r="AW3" s="103"/>
      <c r="AX3" s="103"/>
      <c r="AY3" s="103"/>
      <c r="AZ3" s="103"/>
      <c r="BA3" s="103"/>
      <c r="BB3" s="103"/>
      <c r="BC3" s="103"/>
      <c r="BD3" s="103"/>
      <c r="BE3" s="103"/>
      <c r="BF3" s="103"/>
      <c r="BG3" s="103"/>
      <c r="BH3" s="103"/>
      <c r="BI3" s="103"/>
      <c r="BJ3" s="103"/>
      <c r="BK3" s="103"/>
      <c r="BL3" s="103"/>
      <c r="BM3" s="103"/>
      <c r="BN3" s="103"/>
    </row>
    <row r="4" spans="1:66" x14ac:dyDescent="0.2">
      <c r="A4" s="66" t="s">
        <v>60</v>
      </c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8"/>
      <c r="Z4" s="103"/>
      <c r="AA4" s="103"/>
      <c r="AB4" s="103"/>
      <c r="AC4" s="103"/>
      <c r="AD4" s="103"/>
      <c r="AE4" s="103"/>
      <c r="AF4" s="103"/>
      <c r="AG4" s="103"/>
      <c r="AH4" s="103"/>
      <c r="AI4" s="103"/>
      <c r="AJ4" s="103"/>
      <c r="AK4" s="103"/>
      <c r="AL4" s="103"/>
      <c r="AM4" s="103"/>
      <c r="AN4" s="103"/>
      <c r="AO4" s="103"/>
      <c r="AP4" s="103"/>
      <c r="AQ4" s="103"/>
      <c r="AR4" s="103"/>
      <c r="AS4" s="103"/>
      <c r="AT4" s="103"/>
      <c r="AU4" s="103"/>
      <c r="AV4" s="103"/>
      <c r="AW4" s="103"/>
      <c r="AX4" s="103"/>
      <c r="AY4" s="103"/>
      <c r="AZ4" s="103"/>
      <c r="BA4" s="103"/>
      <c r="BB4" s="103"/>
      <c r="BC4" s="103"/>
      <c r="BD4" s="103"/>
      <c r="BE4" s="103"/>
      <c r="BF4" s="103"/>
      <c r="BG4" s="103"/>
      <c r="BH4" s="103"/>
      <c r="BI4" s="103"/>
      <c r="BJ4" s="103"/>
      <c r="BK4" s="103"/>
      <c r="BL4" s="103"/>
      <c r="BM4" s="103"/>
      <c r="BN4" s="103"/>
    </row>
    <row r="5" spans="1:66" x14ac:dyDescent="0.2">
      <c r="A5" s="69" t="s">
        <v>228</v>
      </c>
      <c r="B5" s="70"/>
      <c r="C5" s="74">
        <v>10000</v>
      </c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1"/>
      <c r="Z5" s="103"/>
      <c r="AA5" s="103"/>
      <c r="AB5" s="103"/>
      <c r="AC5" s="103"/>
      <c r="AD5" s="103"/>
      <c r="AE5" s="103"/>
      <c r="AF5" s="103"/>
      <c r="AG5" s="103"/>
      <c r="AH5" s="103"/>
      <c r="AI5" s="103"/>
      <c r="AJ5" s="103"/>
      <c r="AK5" s="103"/>
      <c r="AL5" s="103"/>
      <c r="AM5" s="103"/>
      <c r="AN5" s="103"/>
      <c r="AO5" s="103"/>
      <c r="AP5" s="103"/>
      <c r="AQ5" s="103"/>
      <c r="AR5" s="103"/>
      <c r="AS5" s="103"/>
      <c r="AT5" s="103"/>
      <c r="AU5" s="103"/>
      <c r="AV5" s="103"/>
      <c r="AW5" s="103"/>
      <c r="AX5" s="103"/>
      <c r="AY5" s="103"/>
      <c r="AZ5" s="103"/>
      <c r="BA5" s="103"/>
      <c r="BB5" s="103"/>
      <c r="BC5" s="103"/>
      <c r="BD5" s="103"/>
      <c r="BE5" s="103"/>
      <c r="BF5" s="103"/>
      <c r="BG5" s="103"/>
      <c r="BH5" s="103"/>
      <c r="BI5" s="103"/>
      <c r="BJ5" s="103"/>
      <c r="BK5" s="103"/>
      <c r="BL5" s="103"/>
      <c r="BM5" s="103"/>
      <c r="BN5" s="103"/>
    </row>
    <row r="6" spans="1:66" x14ac:dyDescent="0.2">
      <c r="A6" s="25"/>
      <c r="B6" s="70"/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Y6" s="71"/>
      <c r="Z6" s="103"/>
      <c r="AA6" s="103"/>
      <c r="AB6" s="103"/>
      <c r="AC6" s="103"/>
      <c r="AD6" s="103"/>
      <c r="AE6" s="103"/>
      <c r="AF6" s="103"/>
      <c r="AG6" s="103"/>
      <c r="AH6" s="103"/>
      <c r="AI6" s="103"/>
      <c r="AJ6" s="103"/>
      <c r="AK6" s="103"/>
      <c r="AL6" s="103"/>
      <c r="AM6" s="103"/>
      <c r="AN6" s="103"/>
      <c r="AO6" s="103"/>
      <c r="AP6" s="103"/>
      <c r="AQ6" s="103"/>
      <c r="AR6" s="103"/>
      <c r="AS6" s="103"/>
      <c r="AT6" s="103"/>
      <c r="AU6" s="103"/>
      <c r="AV6" s="103"/>
      <c r="AW6" s="103"/>
      <c r="AX6" s="103"/>
      <c r="AY6" s="103"/>
      <c r="AZ6" s="103"/>
      <c r="BA6" s="103"/>
      <c r="BB6" s="103"/>
      <c r="BC6" s="103"/>
      <c r="BD6" s="103"/>
      <c r="BE6" s="103"/>
      <c r="BF6" s="103"/>
      <c r="BG6" s="103"/>
      <c r="BH6" s="103"/>
      <c r="BI6" s="103"/>
      <c r="BJ6" s="103"/>
      <c r="BK6" s="103"/>
      <c r="BL6" s="103"/>
      <c r="BM6" s="103"/>
      <c r="BN6" s="103"/>
    </row>
    <row r="7" spans="1:66" ht="76" x14ac:dyDescent="0.2">
      <c r="A7" s="117" t="s">
        <v>67</v>
      </c>
      <c r="B7" s="118" t="s">
        <v>68</v>
      </c>
      <c r="C7" s="118" t="s">
        <v>69</v>
      </c>
      <c r="D7" s="119" t="s">
        <v>70</v>
      </c>
      <c r="E7" s="119" t="s">
        <v>71</v>
      </c>
      <c r="F7" s="117" t="s">
        <v>72</v>
      </c>
      <c r="G7" s="119" t="s">
        <v>73</v>
      </c>
      <c r="H7" s="119" t="s">
        <v>226</v>
      </c>
      <c r="I7" s="119" t="s">
        <v>75</v>
      </c>
      <c r="J7" s="119" t="s">
        <v>76</v>
      </c>
      <c r="K7" s="119" t="s">
        <v>77</v>
      </c>
      <c r="L7" s="119" t="s">
        <v>78</v>
      </c>
      <c r="M7" s="119" t="s">
        <v>74</v>
      </c>
      <c r="N7" s="119" t="s">
        <v>79</v>
      </c>
      <c r="O7" s="120" t="s">
        <v>80</v>
      </c>
      <c r="P7" s="121" t="s">
        <v>81</v>
      </c>
      <c r="Q7" s="121" t="s">
        <v>82</v>
      </c>
      <c r="R7" s="121" t="s">
        <v>0</v>
      </c>
      <c r="S7" s="121" t="s">
        <v>87</v>
      </c>
      <c r="T7" s="122" t="s">
        <v>88</v>
      </c>
      <c r="U7" s="122" t="s">
        <v>89</v>
      </c>
      <c r="V7" s="123" t="s">
        <v>32</v>
      </c>
      <c r="W7" s="123" t="s">
        <v>33</v>
      </c>
      <c r="X7" s="124" t="s">
        <v>90</v>
      </c>
      <c r="Y7" s="125" t="s">
        <v>91</v>
      </c>
      <c r="Z7" s="107"/>
      <c r="AA7" s="107"/>
      <c r="AB7" s="107"/>
      <c r="AC7" s="107"/>
      <c r="AD7" s="107"/>
      <c r="AE7" s="107"/>
      <c r="AF7" s="107"/>
      <c r="AG7" s="107"/>
      <c r="AH7" s="107"/>
      <c r="AI7" s="107"/>
      <c r="AJ7" s="107"/>
      <c r="AK7" s="107"/>
      <c r="AL7" s="107"/>
      <c r="AM7" s="107"/>
      <c r="AN7" s="107"/>
      <c r="AO7" s="107"/>
      <c r="AP7" s="107"/>
      <c r="AQ7" s="107"/>
      <c r="AR7" s="107"/>
      <c r="AS7" s="107"/>
      <c r="AT7" s="107"/>
      <c r="AU7" s="107"/>
      <c r="AV7" s="107"/>
      <c r="AW7" s="107"/>
      <c r="AX7" s="107"/>
      <c r="AY7" s="107"/>
      <c r="AZ7" s="107"/>
      <c r="BA7" s="107"/>
      <c r="BB7" s="107"/>
      <c r="BC7" s="107"/>
      <c r="BD7" s="107"/>
      <c r="BE7" s="107"/>
      <c r="BF7" s="107"/>
      <c r="BG7" s="107"/>
      <c r="BH7" s="107"/>
      <c r="BI7" s="107"/>
      <c r="BJ7" s="107"/>
      <c r="BK7" s="107"/>
      <c r="BL7" s="107"/>
      <c r="BM7" s="107"/>
      <c r="BN7" s="107"/>
    </row>
    <row r="8" spans="1:66" ht="20" customHeight="1" x14ac:dyDescent="0.2">
      <c r="A8" s="80" t="str">
        <f>'ACT Oct 2018'!D2</f>
        <v>ActewAGL ACT</v>
      </c>
      <c r="B8" s="81" t="str">
        <f>'ACT Oct 2018'!F2</f>
        <v>ActewAGL</v>
      </c>
      <c r="C8" s="81" t="str">
        <f>'ACT Oct 2018'!G2</f>
        <v>Business Plan</v>
      </c>
      <c r="D8" s="82">
        <f>365*'ACT Oct 2018'!H2/100</f>
        <v>596.19100000000003</v>
      </c>
      <c r="E8" s="83">
        <f>IF($C$5*'ACT Oct 2018'!AK2/'ACT Oct 2018'!AI2&gt;='ACT Oct 2018'!J2,('ACT Oct 2018'!J2*'ACT Oct 2018'!O2/100)*'ACT Oct 2018'!AI2,($C$5*'ACT Oct 2018'!AK2/'ACT Oct 2018'!AI2*'ACT Oct 2018'!O2/100)*'ACT Oct 2018'!AI2)</f>
        <v>147.5</v>
      </c>
      <c r="F8" s="84">
        <f>IF($C$5*'ACT Oct 2018'!AK2/'ACT Oct 2018'!AI2&lt;'ACT Oct 2018'!J2,0,IF($C$5*'ACT Oct 2018'!AK2/'ACT Oct 2018'!AI2&lt;='ACT Oct 2018'!K2,($C$5*'ACT Oct 2018'!AK2/'ACT Oct 2018'!AI2-'ACT Oct 2018'!J2)*('ACT Oct 2018'!P2/100)*'ACT Oct 2018'!AI2,('ACT Oct 2018'!K2-'ACT Oct 2018'!J2)*('ACT Oct 2018'!P2/100)*'ACT Oct 2018'!AI2))</f>
        <v>0</v>
      </c>
      <c r="G8" s="82">
        <v>0</v>
      </c>
      <c r="H8" s="82">
        <v>0</v>
      </c>
      <c r="I8" s="82">
        <f>IF($C$5*'ACT Oct 2018'!AK2/'ACT Oct 2018'!AI2&lt;'ACT Oct 2018'!K2,0,IF($C$5*'ACT Oct 2018'!AK2/'ACT Oct 2018'!AI2&lt;='ACT Oct 2018'!L2,($C$5*'ACT Oct 2018'!AK2/'ACT Oct 2018'!AI2-'ACT Oct 2018'!K2)*('ACT Oct 2018'!Q2/100)*'ACT Oct 2018'!AI2,('ACT Oct 2018'!L2-'ACT Oct 2018'!K2)*('ACT Oct 2018'!Q2/100)*'ACT Oct 2018'!AI2))</f>
        <v>0</v>
      </c>
      <c r="J8" s="84">
        <f>IF($C$5*'ACT Oct 2018'!AL2/'ACT Oct 2018'!AJ2&gt;='ACT Oct 2018'!J2,('ACT Oct 2018'!J2*'ACT Oct 2018'!U2/100)*'ACT Oct 2018'!AJ2,($C$5*'ACT Oct 2018'!AL2/'ACT Oct 2018'!AJ2*'ACT Oct 2018'!U2/100)*'ACT Oct 2018'!AJ2)</f>
        <v>147.5</v>
      </c>
      <c r="K8" s="84">
        <f>IF($C$5*'ACT Oct 2018'!AL2/'ACT Oct 2018'!AJ2&lt;'ACT Oct 2018'!J2,0,IF($C$5*'ACT Oct 2018'!AL2/'ACT Oct 2018'!AJ2&lt;='ACT Oct 2018'!K2,($C$5*'ACT Oct 2018'!AL2/'ACT Oct 2018'!AJ2-'ACT Oct 2018'!J2)*('ACT Oct 2018'!V2/100)*'ACT Oct 2018'!AJ2,('ACT Oct 2018'!K2-'ACT Oct 2018'!J2)*('ACT Oct 2018'!V2/100)*'ACT Oct 2018'!AJ2))</f>
        <v>0</v>
      </c>
      <c r="L8" s="82">
        <v>0</v>
      </c>
      <c r="M8" s="82">
        <v>0</v>
      </c>
      <c r="N8" s="85">
        <f>IF($C$5*'ACT Oct 2018'!AL2/'ACT Oct 2018'!AJ2&lt;'ACT Oct 2018'!K2,0,IF($C$5*'ACT Oct 2018'!AL2/'ACT Oct 2018'!AJ2&lt;='ACT Oct 2018'!L2,($C$5*'ACT Oct 2018'!AL2/'ACT Oct 2018'!AJ2-'ACT Oct 2018'!K2)*('ACT Oct 2018'!W2/100)*'ACT Oct 2018'!AJ2,('ACT Oct 2018'!L2-'ACT Oct 2018'!K2)*('ACT Oct 2018'!W2/100)*'ACT Oct 2018'!AJ2))</f>
        <v>0</v>
      </c>
      <c r="O8" s="86">
        <f>SUM(D8:N8)</f>
        <v>891.19100000000003</v>
      </c>
      <c r="P8" s="87">
        <f>'ACT Oct 2018'!AM2</f>
        <v>0</v>
      </c>
      <c r="Q8" s="87">
        <f>'ACT Oct 2018'!AN2</f>
        <v>0</v>
      </c>
      <c r="R8" s="87">
        <f>'ACT Oct 2018'!AO2</f>
        <v>0</v>
      </c>
      <c r="S8" s="87">
        <f>'ACT Oct 2018'!AP2</f>
        <v>0</v>
      </c>
      <c r="T8" s="88">
        <f>O8</f>
        <v>891.19100000000003</v>
      </c>
      <c r="U8" s="88">
        <f>T8</f>
        <v>891.19100000000003</v>
      </c>
      <c r="V8" s="88">
        <f>T8*1.1</f>
        <v>980.31010000000015</v>
      </c>
      <c r="W8" s="88">
        <f>U8*1.1</f>
        <v>980.31010000000015</v>
      </c>
      <c r="X8" s="89">
        <f>'ACT Oct 2018'!AW2</f>
        <v>0</v>
      </c>
      <c r="Y8" s="90" t="str">
        <f>'ACT Oct 2018'!AX2</f>
        <v>n</v>
      </c>
      <c r="Z8" s="107"/>
      <c r="AA8" s="107"/>
      <c r="AB8" s="107"/>
      <c r="AC8" s="107"/>
      <c r="AD8" s="107"/>
      <c r="AE8" s="107"/>
      <c r="AF8" s="107"/>
      <c r="AG8" s="107"/>
      <c r="AH8" s="107"/>
      <c r="AI8" s="107"/>
      <c r="AJ8" s="107"/>
      <c r="AK8" s="107"/>
      <c r="AL8" s="107"/>
      <c r="AM8" s="107"/>
      <c r="AN8" s="107"/>
      <c r="AO8" s="107"/>
      <c r="AP8" s="107"/>
      <c r="AQ8" s="107"/>
      <c r="AR8" s="107"/>
      <c r="AS8" s="107"/>
      <c r="AT8" s="107"/>
      <c r="AU8" s="107"/>
      <c r="AV8" s="107"/>
      <c r="AW8" s="107"/>
      <c r="AX8" s="107"/>
      <c r="AY8" s="107"/>
      <c r="AZ8" s="107"/>
      <c r="BA8" s="107"/>
      <c r="BB8" s="107"/>
      <c r="BC8" s="107"/>
      <c r="BD8" s="107"/>
      <c r="BE8" s="107"/>
      <c r="BF8" s="107"/>
      <c r="BG8" s="107"/>
      <c r="BH8" s="107"/>
      <c r="BI8" s="107"/>
      <c r="BJ8" s="107"/>
      <c r="BK8" s="107"/>
      <c r="BL8" s="107"/>
      <c r="BM8" s="107"/>
      <c r="BN8" s="107"/>
    </row>
    <row r="9" spans="1:66" ht="20" customHeight="1" x14ac:dyDescent="0.2">
      <c r="A9" s="80" t="str">
        <f>'ACT Oct 2018'!D3</f>
        <v>ActewAGL ACT</v>
      </c>
      <c r="B9" s="81" t="str">
        <f>'ACT Oct 2018'!F3</f>
        <v>EnergyAustralia</v>
      </c>
      <c r="C9" s="81" t="str">
        <f>'ACT Oct 2018'!G3</f>
        <v>Everyday Saver</v>
      </c>
      <c r="D9" s="82">
        <f>365*'ACT Oct 2018'!H3/100</f>
        <v>511.7299999999999</v>
      </c>
      <c r="E9" s="83">
        <f>IF($C$5*'ACT Oct 2018'!AK3/'ACT Oct 2018'!AI3&gt;='ACT Oct 2018'!J3,('ACT Oct 2018'!J3*'ACT Oct 2018'!O3/100)*'ACT Oct 2018'!AI3,($C$5*'ACT Oct 2018'!AK3/'ACT Oct 2018'!AI3*'ACT Oct 2018'!O3/100)*'ACT Oct 2018'!AI3)</f>
        <v>147</v>
      </c>
      <c r="F9" s="84">
        <f>IF($C$5*'ACT Oct 2018'!AK3/'ACT Oct 2018'!AI3&lt;'ACT Oct 2018'!J3,0,IF($C$5*'ACT Oct 2018'!AK3/'ACT Oct 2018'!AI3&lt;='ACT Oct 2018'!K3,($C$5*'ACT Oct 2018'!AK3/'ACT Oct 2018'!AI3-'ACT Oct 2018'!J3)*('ACT Oct 2018'!P3/100)*'ACT Oct 2018'!AI3,('ACT Oct 2018'!K3-'ACT Oct 2018'!J3)*('ACT Oct 2018'!P3/100)*'ACT Oct 2018'!AI3))</f>
        <v>0</v>
      </c>
      <c r="G9" s="82">
        <f>IF($C$5*'ACT Oct 2018'!AK3/'ACT Oct 2018'!AI3&lt;'ACT Oct 2018'!K3,0,IF($C$5*'ACT Oct 2018'!AK3/'ACT Oct 2018'!AI3&lt;='ACT Oct 2018'!L3,($C$5*'ACT Oct 2018'!AK3/'ACT Oct 2018'!AI3-'ACT Oct 2018'!K3)*('ACT Oct 2018'!Q3/100)*'ACT Oct 2018'!AI3,('ACT Oct 2018'!L3-'ACT Oct 2018'!K3)*('ACT Oct 2018'!Q3/100)*'ACT Oct 2018'!AI3))</f>
        <v>0</v>
      </c>
      <c r="H9" s="82">
        <v>0</v>
      </c>
      <c r="I9" s="82">
        <f>IF(($C$5*'ACT Oct 2018'!AK3/'ACT Oct 2018'!AI3&gt;'ACT Oct 2018'!L3),($C$5*'ACT Oct 2018'!AK3/'ACT Oct 2018'!AI3-'ACT Oct 2018'!L3)*'ACT Oct 2018'!R3/100*'ACT Oct 2018'!AI3,0)</f>
        <v>0</v>
      </c>
      <c r="J9" s="82">
        <f>IF($C$5*'ACT Oct 2018'!AL3/'ACT Oct 2018'!AJ3&gt;='ACT Oct 2018'!J3,('ACT Oct 2018'!J3*'ACT Oct 2018'!U3/100)*'ACT Oct 2018'!AJ3,($C$5*'ACT Oct 2018'!AL3/'ACT Oct 2018'!AJ3*'ACT Oct 2018'!U3/100)*'ACT Oct 2018'!AJ3)</f>
        <v>147</v>
      </c>
      <c r="K9" s="82">
        <f>IF($C$5*'ACT Oct 2018'!AL3/'ACT Oct 2018'!AJ3&lt;'ACT Oct 2018'!J3,0,IF($C$5*'ACT Oct 2018'!AL3/'ACT Oct 2018'!AJ3&lt;='ACT Oct 2018'!K3,($C$5*'ACT Oct 2018'!AL3/'ACT Oct 2018'!AJ3-'ACT Oct 2018'!J3)*('ACT Oct 2018'!V3/100)*'ACT Oct 2018'!AJ3,('ACT Oct 2018'!K3-'ACT Oct 2018'!J3)*('ACT Oct 2018'!V3/100)*'ACT Oct 2018'!AJ3))</f>
        <v>0</v>
      </c>
      <c r="L9" s="82">
        <f>IF($C$5*'ACT Oct 2018'!AL3/'ACT Oct 2018'!AJ3&lt;'ACT Oct 2018'!K3,0,IF($C$5*'ACT Oct 2018'!AL3/'ACT Oct 2018'!AJ3&lt;='ACT Oct 2018'!L3,($C$5*'ACT Oct 2018'!AL3/'ACT Oct 2018'!AJ3-'ACT Oct 2018'!K3)*('ACT Oct 2018'!W3/100)*'ACT Oct 2018'!AJ3,('ACT Oct 2018'!L3-'ACT Oct 2018'!K3)*('ACT Oct 2018'!W3/100)*'ACT Oct 2018'!AJ3))</f>
        <v>0</v>
      </c>
      <c r="M9" s="82">
        <v>0</v>
      </c>
      <c r="N9" s="82">
        <f>IF(($C$5*'ACT Oct 2018'!AL3/'ACT Oct 2018'!AJ3&gt;'ACT Oct 2018'!L3),($C$5*'ACT Oct 2018'!AL3/'ACT Oct 2018'!AJ3-'ACT Oct 2018'!L3)*'ACT Oct 2018'!X3/100*'ACT Oct 2018'!AJ3,0)</f>
        <v>0</v>
      </c>
      <c r="O9" s="88">
        <f t="shared" ref="O9:O10" si="0">SUM(D9:N9)</f>
        <v>805.7299999999999</v>
      </c>
      <c r="P9" s="87">
        <f>'ACT Oct 2018'!AM3</f>
        <v>0</v>
      </c>
      <c r="Q9" s="87">
        <f>'ACT Oct 2018'!AN3</f>
        <v>10</v>
      </c>
      <c r="R9" s="87">
        <f>'ACT Oct 2018'!AO3</f>
        <v>0</v>
      </c>
      <c r="S9" s="87">
        <f>'ACT Oct 2018'!AP3</f>
        <v>0</v>
      </c>
      <c r="T9" s="88">
        <f>(O9-(O9-D9)*Q9/100)</f>
        <v>776.32999999999993</v>
      </c>
      <c r="U9" s="88">
        <f t="shared" ref="U9:U10" si="1">T9</f>
        <v>776.32999999999993</v>
      </c>
      <c r="V9" s="88">
        <f t="shared" ref="V9:W10" si="2">T9*1.1</f>
        <v>853.96299999999997</v>
      </c>
      <c r="W9" s="88">
        <f t="shared" si="2"/>
        <v>853.96299999999997</v>
      </c>
      <c r="X9" s="89">
        <f>'ACT Oct 2018'!AW3</f>
        <v>24</v>
      </c>
      <c r="Y9" s="90" t="str">
        <f>'ACT Oct 2018'!AX3</f>
        <v>y</v>
      </c>
      <c r="Z9" s="107"/>
      <c r="AA9" s="107"/>
      <c r="AB9" s="107"/>
      <c r="AC9" s="107"/>
      <c r="AD9" s="107"/>
      <c r="AE9" s="107"/>
      <c r="AF9" s="107"/>
      <c r="AG9" s="107"/>
      <c r="AH9" s="107"/>
      <c r="AI9" s="107"/>
      <c r="AJ9" s="107"/>
      <c r="AK9" s="107"/>
      <c r="AL9" s="107"/>
      <c r="AM9" s="107"/>
      <c r="AN9" s="107"/>
      <c r="AO9" s="107"/>
      <c r="AP9" s="107"/>
      <c r="AQ9" s="107"/>
      <c r="AR9" s="107"/>
      <c r="AS9" s="107"/>
      <c r="AT9" s="107"/>
      <c r="AU9" s="107"/>
      <c r="AV9" s="107"/>
      <c r="AW9" s="107"/>
      <c r="AX9" s="107"/>
      <c r="AY9" s="107"/>
      <c r="AZ9" s="107"/>
      <c r="BA9" s="107"/>
      <c r="BB9" s="107"/>
      <c r="BC9" s="107"/>
      <c r="BD9" s="107"/>
      <c r="BE9" s="107"/>
      <c r="BF9" s="107"/>
      <c r="BG9" s="107"/>
      <c r="BH9" s="107"/>
      <c r="BI9" s="107"/>
      <c r="BJ9" s="107"/>
      <c r="BK9" s="107"/>
      <c r="BL9" s="107"/>
      <c r="BM9" s="107"/>
      <c r="BN9" s="107"/>
    </row>
    <row r="10" spans="1:66" ht="20" customHeight="1" thickBot="1" x14ac:dyDescent="0.25">
      <c r="A10" s="108" t="str">
        <f>'ACT Oct 2018'!D4</f>
        <v>ActewAGL ACT</v>
      </c>
      <c r="B10" s="109" t="str">
        <f>'ACT Oct 2018'!F4</f>
        <v>Origin Energy</v>
      </c>
      <c r="C10" s="109" t="str">
        <f>'ACT Oct 2018'!G4</f>
        <v>Business  Saver</v>
      </c>
      <c r="D10" s="110">
        <f>365*'ACT Oct 2018'!H4/100</f>
        <v>537.09749999999997</v>
      </c>
      <c r="E10" s="111">
        <f>IF($C$5*'ACT Oct 2018'!AK4/'ACT Oct 2018'!AI4&gt;='ACT Oct 2018'!J4,('ACT Oct 2018'!J4*'ACT Oct 2018'!O4/100)*'ACT Oct 2018'!AI4,($C$5*'ACT Oct 2018'!AK4/'ACT Oct 2018'!AI4*'ACT Oct 2018'!O4/100)*'ACT Oct 2018'!AI4)</f>
        <v>137.50000000000003</v>
      </c>
      <c r="F10" s="112">
        <f>IF($C$5*'ACT Oct 2018'!AK4/'ACT Oct 2018'!AI4&lt;'ACT Oct 2018'!J4,0,IF($C$5*'ACT Oct 2018'!AK4/'ACT Oct 2018'!AI4&lt;='ACT Oct 2018'!K4,($C$5*'ACT Oct 2018'!AK4/'ACT Oct 2018'!AI4-'ACT Oct 2018'!J4)*('ACT Oct 2018'!P4/100)*'ACT Oct 2018'!AI4,('ACT Oct 2018'!K4-'ACT Oct 2018'!J4)*('ACT Oct 2018'!P4/100)*'ACT Oct 2018'!AI4))</f>
        <v>0</v>
      </c>
      <c r="G10" s="110">
        <f>IF($C$5*'ACT Oct 2018'!AK4/'ACT Oct 2018'!AI4&lt;'ACT Oct 2018'!K4,0,IF($C$5*'ACT Oct 2018'!AK4/'ACT Oct 2018'!AI4&lt;='ACT Oct 2018'!L4,($C$5*'ACT Oct 2018'!AK4/'ACT Oct 2018'!AI4-'ACT Oct 2018'!K4)*('ACT Oct 2018'!Q4/100)*'ACT Oct 2018'!AI4,('ACT Oct 2018'!L4-'ACT Oct 2018'!K4)*('ACT Oct 2018'!Q4/100)*'ACT Oct 2018'!AI4))</f>
        <v>0</v>
      </c>
      <c r="H10" s="110">
        <v>0</v>
      </c>
      <c r="I10" s="110">
        <f>IF($C$5*'ACT Oct 2018'!AK4/'ACT Oct 2018'!AI4&lt;'ACT Oct 2018'!K4,0,IF($C$5*'ACT Oct 2018'!AK4/'ACT Oct 2018'!AI4&lt;='ACT Oct 2018'!L4,($C$5*'ACT Oct 2018'!AK4/'ACT Oct 2018'!AI4-'ACT Oct 2018'!K4)*('ACT Oct 2018'!Q4/100)*'ACT Oct 2018'!AI4,('ACT Oct 2018'!L4-'ACT Oct 2018'!K4)*('ACT Oct 2018'!Q4/100)*'ACT Oct 2018'!AI4))</f>
        <v>0</v>
      </c>
      <c r="J10" s="110">
        <f>IF($C$5*'ACT Oct 2018'!AL4/'ACT Oct 2018'!AJ4&gt;='ACT Oct 2018'!J4,('ACT Oct 2018'!J4*'ACT Oct 2018'!U4/100)*'ACT Oct 2018'!AJ4,($C$5*'ACT Oct 2018'!AL4/'ACT Oct 2018'!AJ4*'ACT Oct 2018'!U4/100)*'ACT Oct 2018'!AJ4)</f>
        <v>137.50000000000003</v>
      </c>
      <c r="K10" s="110">
        <f>IF($C$5*'ACT Oct 2018'!AL4/'ACT Oct 2018'!AJ4&lt;'ACT Oct 2018'!J4,0,IF($C$5*'ACT Oct 2018'!AL4/'ACT Oct 2018'!AJ4&lt;='ACT Oct 2018'!K4,($C$5*'ACT Oct 2018'!AL4/'ACT Oct 2018'!AJ4-'ACT Oct 2018'!J4)*('ACT Oct 2018'!V4/100)*'ACT Oct 2018'!AJ4,('ACT Oct 2018'!K4-'ACT Oct 2018'!J4)*('ACT Oct 2018'!V4/100)*'ACT Oct 2018'!AJ4))</f>
        <v>0</v>
      </c>
      <c r="L10" s="110">
        <v>0</v>
      </c>
      <c r="M10" s="110">
        <v>0</v>
      </c>
      <c r="N10" s="110">
        <f>IF($C$5*'ACT Oct 2018'!AL4/'ACT Oct 2018'!AJ4&lt;'ACT Oct 2018'!K4,0,IF($C$5*'ACT Oct 2018'!AL4/'ACT Oct 2018'!AJ4&lt;='ACT Oct 2018'!L4,($C$5*'ACT Oct 2018'!AL4/'ACT Oct 2018'!AJ4-'ACT Oct 2018'!K4)*('ACT Oct 2018'!W4/100)*'ACT Oct 2018'!AJ4,('ACT Oct 2018'!L4-'ACT Oct 2018'!K4)*('ACT Oct 2018'!W4/100)*'ACT Oct 2018'!AJ4))</f>
        <v>0</v>
      </c>
      <c r="O10" s="113">
        <f t="shared" si="0"/>
        <v>812.09749999999997</v>
      </c>
      <c r="P10" s="114">
        <f>'ACT Oct 2018'!AM4</f>
        <v>0</v>
      </c>
      <c r="Q10" s="114">
        <f>'ACT Oct 2018'!AN4</f>
        <v>15</v>
      </c>
      <c r="R10" s="114">
        <f>'ACT Oct 2018'!AO4</f>
        <v>0</v>
      </c>
      <c r="S10" s="114">
        <f>'ACT Oct 2018'!AP4</f>
        <v>0</v>
      </c>
      <c r="T10" s="113">
        <f>(O10-(O10-D10)*Q10/100)</f>
        <v>770.84749999999997</v>
      </c>
      <c r="U10" s="113">
        <f t="shared" si="1"/>
        <v>770.84749999999997</v>
      </c>
      <c r="V10" s="113">
        <f t="shared" si="2"/>
        <v>847.93225000000007</v>
      </c>
      <c r="W10" s="113">
        <f t="shared" si="2"/>
        <v>847.93225000000007</v>
      </c>
      <c r="X10" s="115">
        <f>'ACT Oct 2018'!AW4</f>
        <v>12</v>
      </c>
      <c r="Y10" s="116" t="str">
        <f>'ACT Oct 2018'!AX4</f>
        <v>y</v>
      </c>
      <c r="Z10" s="107"/>
      <c r="AA10" s="107"/>
      <c r="AB10" s="107"/>
      <c r="AC10" s="107"/>
      <c r="AD10" s="107"/>
      <c r="AE10" s="107"/>
      <c r="AF10" s="107"/>
      <c r="AG10" s="107"/>
      <c r="AH10" s="107"/>
      <c r="AI10" s="107"/>
      <c r="AJ10" s="107"/>
      <c r="AK10" s="107"/>
      <c r="AL10" s="107"/>
      <c r="AM10" s="107"/>
      <c r="AN10" s="107"/>
      <c r="AO10" s="107"/>
      <c r="AP10" s="107"/>
      <c r="AQ10" s="107"/>
      <c r="AR10" s="107"/>
      <c r="AS10" s="107"/>
      <c r="AT10" s="107"/>
      <c r="AU10" s="107"/>
      <c r="AV10" s="107"/>
      <c r="AW10" s="107"/>
      <c r="AX10" s="107"/>
      <c r="AY10" s="107"/>
      <c r="AZ10" s="107"/>
      <c r="BA10" s="107"/>
      <c r="BB10" s="107"/>
      <c r="BC10" s="107"/>
      <c r="BD10" s="107"/>
      <c r="BE10" s="107"/>
      <c r="BF10" s="107"/>
      <c r="BG10" s="107"/>
      <c r="BH10" s="107"/>
      <c r="BI10" s="107"/>
      <c r="BJ10" s="107"/>
      <c r="BK10" s="107"/>
      <c r="BL10" s="107"/>
      <c r="BM10" s="107"/>
      <c r="BN10" s="107"/>
    </row>
    <row r="11" spans="1:66" x14ac:dyDescent="0.2">
      <c r="BF11" s="107"/>
      <c r="BG11" s="107"/>
      <c r="BH11" s="107"/>
      <c r="BI11" s="107"/>
      <c r="BJ11" s="107"/>
      <c r="BK11" s="107"/>
      <c r="BL11" s="107"/>
      <c r="BM11" s="107"/>
      <c r="BN11" s="107"/>
    </row>
    <row r="12" spans="1:66" x14ac:dyDescent="0.2">
      <c r="BF12" s="107"/>
      <c r="BG12" s="107"/>
      <c r="BH12" s="107"/>
      <c r="BI12" s="107"/>
      <c r="BJ12" s="107"/>
      <c r="BK12" s="107"/>
      <c r="BL12" s="107"/>
      <c r="BM12" s="107"/>
      <c r="BN12" s="107"/>
    </row>
    <row r="13" spans="1:66" x14ac:dyDescent="0.2">
      <c r="BF13" s="107"/>
      <c r="BG13" s="107"/>
      <c r="BH13" s="107"/>
      <c r="BI13" s="107"/>
      <c r="BJ13" s="107"/>
      <c r="BK13" s="107"/>
      <c r="BL13" s="107"/>
      <c r="BM13" s="107"/>
      <c r="BN13" s="107"/>
    </row>
    <row r="14" spans="1:66" x14ac:dyDescent="0.2">
      <c r="BF14" s="107"/>
      <c r="BG14" s="107"/>
      <c r="BH14" s="107"/>
      <c r="BI14" s="107"/>
      <c r="BJ14" s="107"/>
      <c r="BK14" s="107"/>
      <c r="BL14" s="107"/>
      <c r="BM14" s="107"/>
      <c r="BN14" s="107"/>
    </row>
    <row r="15" spans="1:66" x14ac:dyDescent="0.2">
      <c r="BF15" s="107"/>
      <c r="BG15" s="107"/>
      <c r="BH15" s="107"/>
      <c r="BI15" s="107"/>
      <c r="BJ15" s="107"/>
      <c r="BK15" s="107"/>
      <c r="BL15" s="107"/>
      <c r="BM15" s="107"/>
      <c r="BN15" s="107"/>
    </row>
    <row r="16" spans="1:66" x14ac:dyDescent="0.2">
      <c r="BF16" s="107"/>
      <c r="BG16" s="107"/>
      <c r="BH16" s="107"/>
      <c r="BI16" s="107"/>
      <c r="BJ16" s="107"/>
      <c r="BK16" s="107"/>
      <c r="BL16" s="107"/>
      <c r="BM16" s="107"/>
      <c r="BN16" s="107"/>
    </row>
    <row r="17" spans="58:66" x14ac:dyDescent="0.2">
      <c r="BF17" s="107"/>
      <c r="BG17" s="107"/>
      <c r="BH17" s="107"/>
      <c r="BI17" s="107"/>
      <c r="BJ17" s="107"/>
      <c r="BK17" s="107"/>
      <c r="BL17" s="107"/>
      <c r="BM17" s="107"/>
      <c r="BN17" s="107"/>
    </row>
    <row r="18" spans="58:66" x14ac:dyDescent="0.2">
      <c r="BF18" s="107"/>
      <c r="BG18" s="107"/>
      <c r="BH18" s="107"/>
      <c r="BI18" s="107"/>
      <c r="BJ18" s="107"/>
      <c r="BK18" s="107"/>
      <c r="BL18" s="107"/>
      <c r="BM18" s="107"/>
      <c r="BN18" s="107"/>
    </row>
    <row r="19" spans="58:66" x14ac:dyDescent="0.2">
      <c r="BF19" s="107"/>
      <c r="BG19" s="107"/>
      <c r="BH19" s="107"/>
      <c r="BI19" s="107"/>
      <c r="BJ19" s="107"/>
      <c r="BK19" s="107"/>
      <c r="BL19" s="107"/>
      <c r="BM19" s="107"/>
      <c r="BN19" s="107"/>
    </row>
    <row r="20" spans="58:66" x14ac:dyDescent="0.2">
      <c r="BF20" s="107"/>
      <c r="BG20" s="107"/>
      <c r="BH20" s="107"/>
      <c r="BI20" s="107"/>
      <c r="BJ20" s="107"/>
      <c r="BK20" s="107"/>
      <c r="BL20" s="107"/>
      <c r="BM20" s="107"/>
      <c r="BN20" s="107"/>
    </row>
    <row r="21" spans="58:66" x14ac:dyDescent="0.2">
      <c r="BF21" s="107"/>
      <c r="BG21" s="107"/>
      <c r="BH21" s="107"/>
      <c r="BI21" s="107"/>
      <c r="BJ21" s="107"/>
      <c r="BK21" s="107"/>
      <c r="BL21" s="107"/>
      <c r="BM21" s="107"/>
      <c r="BN21" s="107"/>
    </row>
    <row r="22" spans="58:66" x14ac:dyDescent="0.2">
      <c r="BF22" s="107"/>
      <c r="BG22" s="107"/>
      <c r="BH22" s="107"/>
      <c r="BI22" s="107"/>
      <c r="BJ22" s="107"/>
      <c r="BK22" s="107"/>
      <c r="BL22" s="107"/>
      <c r="BM22" s="107"/>
      <c r="BN22" s="107"/>
    </row>
    <row r="23" spans="58:66" x14ac:dyDescent="0.2">
      <c r="BF23" s="107"/>
      <c r="BG23" s="107"/>
      <c r="BH23" s="107"/>
      <c r="BI23" s="107"/>
      <c r="BJ23" s="107"/>
      <c r="BK23" s="107"/>
      <c r="BL23" s="107"/>
      <c r="BM23" s="107"/>
      <c r="BN23" s="107"/>
    </row>
    <row r="24" spans="58:66" x14ac:dyDescent="0.2">
      <c r="BF24" s="107"/>
      <c r="BG24" s="107"/>
      <c r="BH24" s="107"/>
      <c r="BI24" s="107"/>
      <c r="BJ24" s="107"/>
      <c r="BK24" s="107"/>
      <c r="BL24" s="107"/>
      <c r="BM24" s="107"/>
      <c r="BN24" s="107"/>
    </row>
    <row r="25" spans="58:66" x14ac:dyDescent="0.2">
      <c r="BF25" s="107"/>
      <c r="BG25" s="107"/>
      <c r="BH25" s="107"/>
      <c r="BI25" s="107"/>
      <c r="BJ25" s="107"/>
      <c r="BK25" s="107"/>
      <c r="BL25" s="107"/>
      <c r="BM25" s="107"/>
      <c r="BN25" s="107"/>
    </row>
    <row r="26" spans="58:66" x14ac:dyDescent="0.2">
      <c r="BF26" s="107"/>
      <c r="BG26" s="107"/>
      <c r="BH26" s="107"/>
      <c r="BI26" s="107"/>
      <c r="BJ26" s="107"/>
      <c r="BK26" s="107"/>
      <c r="BL26" s="107"/>
      <c r="BM26" s="107"/>
      <c r="BN26" s="107"/>
    </row>
    <row r="27" spans="58:66" x14ac:dyDescent="0.2">
      <c r="BF27" s="107"/>
      <c r="BG27" s="107"/>
      <c r="BH27" s="107"/>
      <c r="BI27" s="107"/>
      <c r="BJ27" s="107"/>
      <c r="BK27" s="107"/>
      <c r="BL27" s="107"/>
      <c r="BM27" s="107"/>
      <c r="BN27" s="107"/>
    </row>
    <row r="28" spans="58:66" x14ac:dyDescent="0.2">
      <c r="BF28" s="107"/>
      <c r="BG28" s="107"/>
      <c r="BH28" s="107"/>
      <c r="BI28" s="107"/>
      <c r="BJ28" s="107"/>
      <c r="BK28" s="107"/>
      <c r="BL28" s="107"/>
      <c r="BM28" s="107"/>
      <c r="BN28" s="107"/>
    </row>
    <row r="29" spans="58:66" x14ac:dyDescent="0.2">
      <c r="BF29" s="107"/>
      <c r="BG29" s="107"/>
      <c r="BH29" s="107"/>
      <c r="BI29" s="107"/>
      <c r="BJ29" s="107"/>
      <c r="BK29" s="107"/>
      <c r="BL29" s="107"/>
      <c r="BM29" s="107"/>
      <c r="BN29" s="107"/>
    </row>
    <row r="30" spans="58:66" x14ac:dyDescent="0.2">
      <c r="BF30" s="107"/>
      <c r="BG30" s="107"/>
      <c r="BH30" s="107"/>
      <c r="BI30" s="107"/>
      <c r="BJ30" s="107"/>
      <c r="BK30" s="107"/>
      <c r="BL30" s="107"/>
      <c r="BM30" s="107"/>
      <c r="BN30" s="107"/>
    </row>
    <row r="31" spans="58:66" x14ac:dyDescent="0.2">
      <c r="BF31" s="107"/>
      <c r="BG31" s="107"/>
      <c r="BH31" s="107"/>
      <c r="BI31" s="107"/>
      <c r="BJ31" s="107"/>
      <c r="BK31" s="107"/>
      <c r="BL31" s="107"/>
      <c r="BM31" s="107"/>
      <c r="BN31" s="107"/>
    </row>
    <row r="32" spans="58:66" x14ac:dyDescent="0.2">
      <c r="BF32" s="107"/>
      <c r="BG32" s="107"/>
      <c r="BH32" s="107"/>
      <c r="BI32" s="107"/>
      <c r="BJ32" s="107"/>
      <c r="BK32" s="107"/>
      <c r="BL32" s="107"/>
      <c r="BM32" s="107"/>
      <c r="BN32" s="107"/>
    </row>
    <row r="33" spans="58:66" x14ac:dyDescent="0.2">
      <c r="BF33" s="107"/>
      <c r="BG33" s="107"/>
      <c r="BH33" s="107"/>
      <c r="BI33" s="107"/>
      <c r="BJ33" s="107"/>
      <c r="BK33" s="107"/>
      <c r="BL33" s="107"/>
      <c r="BM33" s="107"/>
      <c r="BN33" s="107"/>
    </row>
    <row r="34" spans="58:66" x14ac:dyDescent="0.2">
      <c r="BF34" s="107"/>
      <c r="BG34" s="107"/>
      <c r="BH34" s="107"/>
      <c r="BI34" s="107"/>
      <c r="BJ34" s="107"/>
      <c r="BK34" s="107"/>
      <c r="BL34" s="107"/>
      <c r="BM34" s="107"/>
      <c r="BN34" s="107"/>
    </row>
    <row r="35" spans="58:66" x14ac:dyDescent="0.2">
      <c r="BF35" s="107"/>
      <c r="BG35" s="107"/>
      <c r="BH35" s="107"/>
      <c r="BI35" s="107"/>
      <c r="BJ35" s="107"/>
      <c r="BK35" s="107"/>
      <c r="BL35" s="107"/>
      <c r="BM35" s="107"/>
      <c r="BN35" s="107"/>
    </row>
    <row r="36" spans="58:66" x14ac:dyDescent="0.2">
      <c r="BF36" s="107"/>
      <c r="BG36" s="107"/>
      <c r="BH36" s="107"/>
      <c r="BI36" s="107"/>
      <c r="BJ36" s="107"/>
      <c r="BK36" s="107"/>
      <c r="BL36" s="107"/>
      <c r="BM36" s="107"/>
      <c r="BN36" s="107"/>
    </row>
    <row r="37" spans="58:66" x14ac:dyDescent="0.2">
      <c r="BF37" s="107"/>
      <c r="BG37" s="107"/>
      <c r="BH37" s="107"/>
      <c r="BI37" s="107"/>
      <c r="BJ37" s="107"/>
      <c r="BK37" s="107"/>
      <c r="BL37" s="107"/>
      <c r="BM37" s="107"/>
      <c r="BN37" s="107"/>
    </row>
    <row r="38" spans="58:66" x14ac:dyDescent="0.2">
      <c r="BF38" s="107"/>
      <c r="BG38" s="107"/>
      <c r="BH38" s="107"/>
      <c r="BI38" s="107"/>
      <c r="BJ38" s="107"/>
      <c r="BK38" s="107"/>
      <c r="BL38" s="107"/>
      <c r="BM38" s="107"/>
      <c r="BN38" s="107"/>
    </row>
    <row r="39" spans="58:66" x14ac:dyDescent="0.2">
      <c r="BF39" s="107"/>
      <c r="BG39" s="107"/>
      <c r="BH39" s="107"/>
      <c r="BI39" s="107"/>
      <c r="BJ39" s="107"/>
      <c r="BK39" s="107"/>
      <c r="BL39" s="107"/>
      <c r="BM39" s="107"/>
      <c r="BN39" s="107"/>
    </row>
    <row r="40" spans="58:66" x14ac:dyDescent="0.2">
      <c r="BF40" s="107"/>
      <c r="BG40" s="107"/>
      <c r="BH40" s="107"/>
      <c r="BI40" s="107"/>
      <c r="BJ40" s="107"/>
      <c r="BK40" s="107"/>
      <c r="BL40" s="107"/>
      <c r="BM40" s="107"/>
      <c r="BN40" s="107"/>
    </row>
    <row r="41" spans="58:66" x14ac:dyDescent="0.2">
      <c r="BF41" s="107"/>
      <c r="BG41" s="107"/>
      <c r="BH41" s="107"/>
      <c r="BI41" s="107"/>
      <c r="BJ41" s="107"/>
      <c r="BK41" s="107"/>
      <c r="BL41" s="107"/>
      <c r="BM41" s="107"/>
      <c r="BN41" s="107"/>
    </row>
    <row r="42" spans="58:66" x14ac:dyDescent="0.2">
      <c r="BF42" s="107"/>
      <c r="BG42" s="107"/>
      <c r="BH42" s="107"/>
      <c r="BI42" s="107"/>
      <c r="BJ42" s="107"/>
      <c r="BK42" s="107"/>
      <c r="BL42" s="107"/>
      <c r="BM42" s="107"/>
      <c r="BN42" s="107"/>
    </row>
    <row r="43" spans="58:66" x14ac:dyDescent="0.2">
      <c r="BF43" s="107"/>
      <c r="BG43" s="107"/>
      <c r="BH43" s="107"/>
      <c r="BI43" s="107"/>
      <c r="BJ43" s="107"/>
      <c r="BK43" s="107"/>
      <c r="BL43" s="107"/>
      <c r="BM43" s="107"/>
      <c r="BN43" s="107"/>
    </row>
    <row r="44" spans="58:66" x14ac:dyDescent="0.2">
      <c r="BF44" s="107"/>
      <c r="BG44" s="107"/>
      <c r="BH44" s="107"/>
      <c r="BI44" s="107"/>
      <c r="BJ44" s="107"/>
      <c r="BK44" s="107"/>
      <c r="BL44" s="107"/>
      <c r="BM44" s="107"/>
      <c r="BN44" s="107"/>
    </row>
    <row r="45" spans="58:66" x14ac:dyDescent="0.2">
      <c r="BF45" s="107"/>
      <c r="BG45" s="107"/>
      <c r="BH45" s="107"/>
      <c r="BI45" s="107"/>
      <c r="BJ45" s="107"/>
      <c r="BK45" s="107"/>
      <c r="BL45" s="107"/>
      <c r="BM45" s="107"/>
      <c r="BN45" s="107"/>
    </row>
    <row r="46" spans="58:66" x14ac:dyDescent="0.2">
      <c r="BF46" s="107"/>
      <c r="BG46" s="107"/>
      <c r="BH46" s="107"/>
      <c r="BI46" s="107"/>
      <c r="BJ46" s="107"/>
      <c r="BK46" s="107"/>
      <c r="BL46" s="107"/>
      <c r="BM46" s="107"/>
      <c r="BN46" s="107"/>
    </row>
    <row r="47" spans="58:66" x14ac:dyDescent="0.2">
      <c r="BF47" s="107"/>
      <c r="BG47" s="107"/>
      <c r="BH47" s="107"/>
      <c r="BI47" s="107"/>
      <c r="BJ47" s="107"/>
      <c r="BK47" s="107"/>
      <c r="BL47" s="107"/>
      <c r="BM47" s="107"/>
      <c r="BN47" s="107"/>
    </row>
    <row r="48" spans="58:66" x14ac:dyDescent="0.2">
      <c r="BF48" s="107"/>
      <c r="BG48" s="107"/>
      <c r="BH48" s="107"/>
      <c r="BI48" s="107"/>
      <c r="BJ48" s="107"/>
      <c r="BK48" s="107"/>
      <c r="BL48" s="107"/>
      <c r="BM48" s="107"/>
      <c r="BN48" s="107"/>
    </row>
    <row r="49" spans="58:66" x14ac:dyDescent="0.2">
      <c r="BF49" s="107"/>
      <c r="BG49" s="107"/>
      <c r="BH49" s="107"/>
      <c r="BI49" s="107"/>
      <c r="BJ49" s="107"/>
      <c r="BK49" s="107"/>
      <c r="BL49" s="107"/>
      <c r="BM49" s="107"/>
      <c r="BN49" s="107"/>
    </row>
    <row r="50" spans="58:66" x14ac:dyDescent="0.2">
      <c r="BF50" s="107"/>
      <c r="BG50" s="107"/>
      <c r="BH50" s="107"/>
      <c r="BI50" s="107"/>
      <c r="BJ50" s="107"/>
      <c r="BK50" s="107"/>
      <c r="BL50" s="107"/>
      <c r="BM50" s="107"/>
      <c r="BN50" s="107"/>
    </row>
    <row r="51" spans="58:66" x14ac:dyDescent="0.2">
      <c r="BF51" s="107"/>
      <c r="BG51" s="107"/>
      <c r="BH51" s="107"/>
      <c r="BI51" s="107"/>
      <c r="BJ51" s="107"/>
      <c r="BK51" s="107"/>
      <c r="BL51" s="107"/>
      <c r="BM51" s="107"/>
      <c r="BN51" s="107"/>
    </row>
    <row r="52" spans="58:66" x14ac:dyDescent="0.2">
      <c r="BF52" s="107"/>
      <c r="BG52" s="107"/>
      <c r="BH52" s="107"/>
      <c r="BI52" s="107"/>
      <c r="BJ52" s="107"/>
      <c r="BK52" s="107"/>
      <c r="BL52" s="107"/>
      <c r="BM52" s="107"/>
      <c r="BN52" s="107"/>
    </row>
    <row r="53" spans="58:66" x14ac:dyDescent="0.2">
      <c r="BF53" s="107"/>
      <c r="BG53" s="107"/>
      <c r="BH53" s="107"/>
      <c r="BI53" s="107"/>
      <c r="BJ53" s="107"/>
      <c r="BK53" s="107"/>
      <c r="BL53" s="107"/>
      <c r="BM53" s="107"/>
      <c r="BN53" s="107"/>
    </row>
    <row r="54" spans="58:66" x14ac:dyDescent="0.2">
      <c r="BF54" s="107"/>
      <c r="BG54" s="107"/>
      <c r="BH54" s="107"/>
      <c r="BI54" s="107"/>
      <c r="BJ54" s="107"/>
      <c r="BK54" s="107"/>
      <c r="BL54" s="107"/>
      <c r="BM54" s="107"/>
      <c r="BN54" s="107"/>
    </row>
    <row r="55" spans="58:66" x14ac:dyDescent="0.2">
      <c r="BF55" s="107"/>
      <c r="BG55" s="107"/>
      <c r="BH55" s="107"/>
      <c r="BI55" s="107"/>
      <c r="BJ55" s="107"/>
      <c r="BK55" s="107"/>
      <c r="BL55" s="107"/>
      <c r="BM55" s="107"/>
      <c r="BN55" s="107"/>
    </row>
    <row r="56" spans="58:66" x14ac:dyDescent="0.2">
      <c r="BF56" s="107"/>
      <c r="BG56" s="107"/>
      <c r="BH56" s="107"/>
      <c r="BI56" s="107"/>
      <c r="BJ56" s="107"/>
      <c r="BK56" s="107"/>
      <c r="BL56" s="107"/>
      <c r="BM56" s="107"/>
      <c r="BN56" s="107"/>
    </row>
    <row r="57" spans="58:66" x14ac:dyDescent="0.2">
      <c r="BF57" s="107"/>
      <c r="BG57" s="107"/>
      <c r="BH57" s="107"/>
      <c r="BI57" s="107"/>
      <c r="BJ57" s="107"/>
      <c r="BK57" s="107"/>
      <c r="BL57" s="107"/>
      <c r="BM57" s="107"/>
      <c r="BN57" s="107"/>
    </row>
    <row r="58" spans="58:66" x14ac:dyDescent="0.2">
      <c r="BF58" s="107"/>
      <c r="BG58" s="107"/>
      <c r="BH58" s="107"/>
      <c r="BI58" s="107"/>
      <c r="BJ58" s="107"/>
      <c r="BK58" s="107"/>
      <c r="BL58" s="107"/>
      <c r="BM58" s="107"/>
      <c r="BN58" s="107"/>
    </row>
    <row r="59" spans="58:66" x14ac:dyDescent="0.2">
      <c r="BF59" s="107"/>
      <c r="BG59" s="107"/>
      <c r="BH59" s="107"/>
      <c r="BI59" s="107"/>
      <c r="BJ59" s="107"/>
      <c r="BK59" s="107"/>
      <c r="BL59" s="107"/>
      <c r="BM59" s="107"/>
      <c r="BN59" s="107"/>
    </row>
    <row r="60" spans="58:66" x14ac:dyDescent="0.2">
      <c r="BF60" s="107"/>
      <c r="BG60" s="107"/>
      <c r="BH60" s="107"/>
      <c r="BI60" s="107"/>
      <c r="BJ60" s="107"/>
      <c r="BK60" s="107"/>
      <c r="BL60" s="107"/>
      <c r="BM60" s="107"/>
      <c r="BN60" s="107"/>
    </row>
    <row r="61" spans="58:66" x14ac:dyDescent="0.2">
      <c r="BF61" s="107"/>
      <c r="BG61" s="107"/>
      <c r="BH61" s="107"/>
      <c r="BI61" s="107"/>
      <c r="BJ61" s="107"/>
      <c r="BK61" s="107"/>
      <c r="BL61" s="107"/>
      <c r="BM61" s="107"/>
      <c r="BN61" s="107"/>
    </row>
    <row r="62" spans="58:66" x14ac:dyDescent="0.2">
      <c r="BF62" s="107"/>
      <c r="BG62" s="107"/>
      <c r="BH62" s="107"/>
      <c r="BI62" s="107"/>
      <c r="BJ62" s="107"/>
      <c r="BK62" s="107"/>
      <c r="BL62" s="107"/>
      <c r="BM62" s="107"/>
      <c r="BN62" s="107"/>
    </row>
    <row r="63" spans="58:66" x14ac:dyDescent="0.2">
      <c r="BF63" s="107"/>
      <c r="BG63" s="107"/>
      <c r="BH63" s="107"/>
      <c r="BI63" s="107"/>
      <c r="BJ63" s="107"/>
      <c r="BK63" s="107"/>
      <c r="BL63" s="107"/>
      <c r="BM63" s="107"/>
      <c r="BN63" s="107"/>
    </row>
    <row r="64" spans="58:66" x14ac:dyDescent="0.2">
      <c r="BF64" s="107"/>
      <c r="BG64" s="107"/>
      <c r="BH64" s="107"/>
      <c r="BI64" s="107"/>
      <c r="BJ64" s="107"/>
      <c r="BK64" s="107"/>
      <c r="BL64" s="107"/>
      <c r="BM64" s="107"/>
      <c r="BN64" s="107"/>
    </row>
    <row r="65" spans="58:66" x14ac:dyDescent="0.2">
      <c r="BF65" s="107"/>
      <c r="BG65" s="107"/>
      <c r="BH65" s="107"/>
      <c r="BI65" s="107"/>
      <c r="BJ65" s="107"/>
      <c r="BK65" s="107"/>
      <c r="BL65" s="107"/>
      <c r="BM65" s="107"/>
      <c r="BN65" s="107"/>
    </row>
    <row r="66" spans="58:66" x14ac:dyDescent="0.2">
      <c r="BF66" s="107"/>
      <c r="BG66" s="107"/>
      <c r="BH66" s="107"/>
      <c r="BI66" s="107"/>
      <c r="BJ66" s="107"/>
      <c r="BK66" s="107"/>
      <c r="BL66" s="107"/>
      <c r="BM66" s="107"/>
      <c r="BN66" s="107"/>
    </row>
    <row r="67" spans="58:66" x14ac:dyDescent="0.2">
      <c r="BF67" s="107"/>
      <c r="BG67" s="107"/>
      <c r="BH67" s="107"/>
      <c r="BI67" s="107"/>
      <c r="BJ67" s="107"/>
      <c r="BK67" s="107"/>
      <c r="BL67" s="107"/>
      <c r="BM67" s="107"/>
      <c r="BN67" s="107"/>
    </row>
    <row r="68" spans="58:66" x14ac:dyDescent="0.2">
      <c r="BF68" s="107"/>
      <c r="BG68" s="107"/>
      <c r="BH68" s="107"/>
      <c r="BI68" s="107"/>
      <c r="BJ68" s="107"/>
      <c r="BK68" s="107"/>
      <c r="BL68" s="107"/>
      <c r="BM68" s="107"/>
      <c r="BN68" s="107"/>
    </row>
    <row r="69" spans="58:66" x14ac:dyDescent="0.2">
      <c r="BF69" s="107"/>
      <c r="BG69" s="107"/>
      <c r="BH69" s="107"/>
      <c r="BI69" s="107"/>
      <c r="BJ69" s="107"/>
      <c r="BK69" s="107"/>
      <c r="BL69" s="107"/>
      <c r="BM69" s="107"/>
      <c r="BN69" s="107"/>
    </row>
    <row r="70" spans="58:66" x14ac:dyDescent="0.2">
      <c r="BF70" s="107"/>
      <c r="BG70" s="107"/>
      <c r="BH70" s="107"/>
      <c r="BI70" s="107"/>
      <c r="BJ70" s="107"/>
      <c r="BK70" s="107"/>
      <c r="BL70" s="107"/>
      <c r="BM70" s="107"/>
      <c r="BN70" s="107"/>
    </row>
    <row r="71" spans="58:66" x14ac:dyDescent="0.2">
      <c r="BF71" s="107"/>
      <c r="BG71" s="107"/>
      <c r="BH71" s="107"/>
      <c r="BI71" s="107"/>
      <c r="BJ71" s="107"/>
      <c r="BK71" s="107"/>
      <c r="BL71" s="107"/>
      <c r="BM71" s="107"/>
      <c r="BN71" s="107"/>
    </row>
    <row r="72" spans="58:66" x14ac:dyDescent="0.2">
      <c r="BF72" s="107"/>
      <c r="BG72" s="107"/>
      <c r="BH72" s="107"/>
      <c r="BI72" s="107"/>
      <c r="BJ72" s="107"/>
      <c r="BK72" s="107"/>
      <c r="BL72" s="107"/>
      <c r="BM72" s="107"/>
      <c r="BN72" s="107"/>
    </row>
    <row r="73" spans="58:66" x14ac:dyDescent="0.2">
      <c r="BF73" s="107"/>
      <c r="BG73" s="107"/>
      <c r="BH73" s="107"/>
      <c r="BI73" s="107"/>
      <c r="BJ73" s="107"/>
      <c r="BK73" s="107"/>
      <c r="BL73" s="107"/>
      <c r="BM73" s="107"/>
      <c r="BN73" s="107"/>
    </row>
    <row r="74" spans="58:66" x14ac:dyDescent="0.2">
      <c r="BF74" s="107"/>
      <c r="BG74" s="107"/>
      <c r="BH74" s="107"/>
      <c r="BI74" s="107"/>
      <c r="BJ74" s="107"/>
      <c r="BK74" s="107"/>
      <c r="BL74" s="107"/>
      <c r="BM74" s="107"/>
      <c r="BN74" s="107"/>
    </row>
    <row r="75" spans="58:66" x14ac:dyDescent="0.2">
      <c r="BF75" s="107"/>
      <c r="BG75" s="107"/>
      <c r="BH75" s="107"/>
      <c r="BI75" s="107"/>
      <c r="BJ75" s="107"/>
      <c r="BK75" s="107"/>
      <c r="BL75" s="107"/>
      <c r="BM75" s="107"/>
      <c r="BN75" s="107"/>
    </row>
    <row r="76" spans="58:66" x14ac:dyDescent="0.2">
      <c r="BF76" s="107"/>
      <c r="BG76" s="107"/>
      <c r="BH76" s="107"/>
      <c r="BI76" s="107"/>
      <c r="BJ76" s="107"/>
      <c r="BK76" s="107"/>
      <c r="BL76" s="107"/>
      <c r="BM76" s="107"/>
      <c r="BN76" s="107"/>
    </row>
    <row r="77" spans="58:66" x14ac:dyDescent="0.2">
      <c r="BF77" s="107"/>
      <c r="BG77" s="107"/>
      <c r="BH77" s="107"/>
      <c r="BI77" s="107"/>
      <c r="BJ77" s="107"/>
      <c r="BK77" s="107"/>
      <c r="BL77" s="107"/>
      <c r="BM77" s="107"/>
      <c r="BN77" s="107"/>
    </row>
    <row r="78" spans="58:66" x14ac:dyDescent="0.2">
      <c r="BF78" s="107"/>
      <c r="BG78" s="107"/>
      <c r="BH78" s="107"/>
      <c r="BI78" s="107"/>
      <c r="BJ78" s="107"/>
      <c r="BK78" s="107"/>
      <c r="BL78" s="107"/>
      <c r="BM78" s="107"/>
      <c r="BN78" s="107"/>
    </row>
    <row r="79" spans="58:66" x14ac:dyDescent="0.2">
      <c r="BF79" s="107"/>
      <c r="BG79" s="107"/>
      <c r="BH79" s="107"/>
      <c r="BI79" s="107"/>
      <c r="BJ79" s="107"/>
      <c r="BK79" s="107"/>
      <c r="BL79" s="107"/>
      <c r="BM79" s="107"/>
      <c r="BN79" s="107"/>
    </row>
    <row r="80" spans="58:66" x14ac:dyDescent="0.2">
      <c r="BF80" s="107"/>
      <c r="BG80" s="107"/>
      <c r="BH80" s="107"/>
      <c r="BI80" s="107"/>
      <c r="BJ80" s="107"/>
      <c r="BK80" s="107"/>
      <c r="BL80" s="107"/>
      <c r="BM80" s="107"/>
      <c r="BN80" s="107"/>
    </row>
    <row r="81" spans="58:66" x14ac:dyDescent="0.2">
      <c r="BF81" s="107"/>
      <c r="BG81" s="107"/>
      <c r="BH81" s="107"/>
      <c r="BI81" s="107"/>
      <c r="BJ81" s="107"/>
      <c r="BK81" s="107"/>
      <c r="BL81" s="107"/>
      <c r="BM81" s="107"/>
      <c r="BN81" s="107"/>
    </row>
    <row r="82" spans="58:66" x14ac:dyDescent="0.2">
      <c r="BF82" s="107"/>
      <c r="BG82" s="107"/>
      <c r="BH82" s="107"/>
      <c r="BI82" s="107"/>
      <c r="BJ82" s="107"/>
      <c r="BK82" s="107"/>
      <c r="BL82" s="107"/>
      <c r="BM82" s="107"/>
      <c r="BN82" s="107"/>
    </row>
    <row r="83" spans="58:66" x14ac:dyDescent="0.2">
      <c r="BF83" s="107"/>
      <c r="BG83" s="107"/>
      <c r="BH83" s="107"/>
      <c r="BI83" s="107"/>
      <c r="BJ83" s="107"/>
      <c r="BK83" s="107"/>
      <c r="BL83" s="107"/>
      <c r="BM83" s="107"/>
      <c r="BN83" s="107"/>
    </row>
    <row r="84" spans="58:66" x14ac:dyDescent="0.2">
      <c r="BF84" s="107"/>
      <c r="BG84" s="107"/>
      <c r="BH84" s="107"/>
      <c r="BI84" s="107"/>
      <c r="BJ84" s="107"/>
      <c r="BK84" s="107"/>
      <c r="BL84" s="107"/>
      <c r="BM84" s="107"/>
      <c r="BN84" s="107"/>
    </row>
    <row r="85" spans="58:66" x14ac:dyDescent="0.2">
      <c r="BF85" s="107"/>
      <c r="BG85" s="107"/>
      <c r="BH85" s="107"/>
      <c r="BI85" s="107"/>
      <c r="BJ85" s="107"/>
      <c r="BK85" s="107"/>
      <c r="BL85" s="107"/>
      <c r="BM85" s="107"/>
      <c r="BN85" s="107"/>
    </row>
    <row r="86" spans="58:66" x14ac:dyDescent="0.2">
      <c r="BF86" s="107"/>
      <c r="BG86" s="107"/>
      <c r="BH86" s="107"/>
      <c r="BI86" s="107"/>
      <c r="BJ86" s="107"/>
      <c r="BK86" s="107"/>
      <c r="BL86" s="107"/>
      <c r="BM86" s="107"/>
      <c r="BN86" s="107"/>
    </row>
    <row r="87" spans="58:66" x14ac:dyDescent="0.2">
      <c r="BF87" s="107"/>
      <c r="BG87" s="107"/>
      <c r="BH87" s="107"/>
      <c r="BI87" s="107"/>
      <c r="BJ87" s="107"/>
      <c r="BK87" s="107"/>
      <c r="BL87" s="107"/>
      <c r="BM87" s="107"/>
      <c r="BN87" s="107"/>
    </row>
    <row r="88" spans="58:66" x14ac:dyDescent="0.2">
      <c r="BF88" s="107"/>
      <c r="BG88" s="107"/>
      <c r="BH88" s="107"/>
      <c r="BI88" s="107"/>
      <c r="BJ88" s="107"/>
      <c r="BK88" s="107"/>
      <c r="BL88" s="107"/>
      <c r="BM88" s="107"/>
      <c r="BN88" s="107"/>
    </row>
    <row r="89" spans="58:66" x14ac:dyDescent="0.2">
      <c r="BF89" s="107"/>
      <c r="BG89" s="107"/>
      <c r="BH89" s="107"/>
      <c r="BI89" s="107"/>
      <c r="BJ89" s="107"/>
      <c r="BK89" s="107"/>
      <c r="BL89" s="107"/>
      <c r="BM89" s="107"/>
      <c r="BN89" s="107"/>
    </row>
    <row r="90" spans="58:66" x14ac:dyDescent="0.2">
      <c r="BF90" s="107"/>
      <c r="BG90" s="107"/>
      <c r="BH90" s="107"/>
      <c r="BI90" s="107"/>
      <c r="BJ90" s="107"/>
      <c r="BK90" s="107"/>
      <c r="BL90" s="107"/>
      <c r="BM90" s="107"/>
      <c r="BN90" s="107"/>
    </row>
    <row r="91" spans="58:66" x14ac:dyDescent="0.2">
      <c r="BF91" s="107"/>
      <c r="BG91" s="107"/>
      <c r="BH91" s="107"/>
      <c r="BI91" s="107"/>
      <c r="BJ91" s="107"/>
      <c r="BK91" s="107"/>
      <c r="BL91" s="107"/>
      <c r="BM91" s="107"/>
      <c r="BN91" s="107"/>
    </row>
    <row r="92" spans="58:66" x14ac:dyDescent="0.2">
      <c r="BF92" s="107"/>
      <c r="BG92" s="107"/>
      <c r="BH92" s="107"/>
      <c r="BI92" s="107"/>
      <c r="BJ92" s="107"/>
      <c r="BK92" s="107"/>
      <c r="BL92" s="107"/>
      <c r="BM92" s="107"/>
      <c r="BN92" s="107"/>
    </row>
    <row r="93" spans="58:66" x14ac:dyDescent="0.2">
      <c r="BF93" s="107"/>
      <c r="BG93" s="107"/>
      <c r="BH93" s="107"/>
      <c r="BI93" s="107"/>
      <c r="BJ93" s="107"/>
      <c r="BK93" s="107"/>
      <c r="BL93" s="107"/>
      <c r="BM93" s="107"/>
      <c r="BN93" s="107"/>
    </row>
    <row r="94" spans="58:66" x14ac:dyDescent="0.2">
      <c r="BF94" s="107"/>
      <c r="BG94" s="107"/>
      <c r="BH94" s="107"/>
      <c r="BI94" s="107"/>
      <c r="BJ94" s="107"/>
      <c r="BK94" s="107"/>
      <c r="BL94" s="107"/>
      <c r="BM94" s="107"/>
      <c r="BN94" s="107"/>
    </row>
    <row r="95" spans="58:66" x14ac:dyDescent="0.2">
      <c r="BF95" s="107"/>
      <c r="BG95" s="107"/>
      <c r="BH95" s="107"/>
      <c r="BI95" s="107"/>
      <c r="BJ95" s="107"/>
      <c r="BK95" s="107"/>
      <c r="BL95" s="107"/>
      <c r="BM95" s="107"/>
      <c r="BN95" s="107"/>
    </row>
    <row r="96" spans="58:66" x14ac:dyDescent="0.2">
      <c r="BF96" s="107"/>
      <c r="BG96" s="107"/>
      <c r="BH96" s="107"/>
      <c r="BI96" s="107"/>
      <c r="BJ96" s="107"/>
      <c r="BK96" s="107"/>
      <c r="BL96" s="107"/>
      <c r="BM96" s="107"/>
      <c r="BN96" s="107"/>
    </row>
    <row r="97" spans="58:66" x14ac:dyDescent="0.2">
      <c r="BF97" s="107"/>
      <c r="BG97" s="107"/>
      <c r="BH97" s="107"/>
      <c r="BI97" s="107"/>
      <c r="BJ97" s="107"/>
      <c r="BK97" s="107"/>
      <c r="BL97" s="107"/>
      <c r="BM97" s="107"/>
      <c r="BN97" s="107"/>
    </row>
    <row r="98" spans="58:66" x14ac:dyDescent="0.2">
      <c r="BF98" s="107"/>
      <c r="BG98" s="107"/>
      <c r="BH98" s="107"/>
      <c r="BI98" s="107"/>
      <c r="BJ98" s="107"/>
      <c r="BK98" s="107"/>
      <c r="BL98" s="107"/>
      <c r="BM98" s="107"/>
      <c r="BN98" s="107"/>
    </row>
    <row r="99" spans="58:66" x14ac:dyDescent="0.2">
      <c r="BF99" s="107"/>
      <c r="BG99" s="107"/>
      <c r="BH99" s="107"/>
      <c r="BI99" s="107"/>
      <c r="BJ99" s="107"/>
      <c r="BK99" s="107"/>
      <c r="BL99" s="107"/>
      <c r="BM99" s="107"/>
      <c r="BN99" s="107"/>
    </row>
    <row r="100" spans="58:66" x14ac:dyDescent="0.2">
      <c r="BF100" s="107"/>
      <c r="BG100" s="107"/>
      <c r="BH100" s="107"/>
      <c r="BI100" s="107"/>
      <c r="BJ100" s="107"/>
      <c r="BK100" s="107"/>
      <c r="BL100" s="107"/>
      <c r="BM100" s="107"/>
      <c r="BN100" s="107"/>
    </row>
    <row r="101" spans="58:66" x14ac:dyDescent="0.2">
      <c r="BF101" s="107"/>
      <c r="BG101" s="107"/>
      <c r="BH101" s="107"/>
      <c r="BI101" s="107"/>
      <c r="BJ101" s="107"/>
      <c r="BK101" s="107"/>
      <c r="BL101" s="107"/>
      <c r="BM101" s="107"/>
      <c r="BN101" s="107"/>
    </row>
    <row r="102" spans="58:66" x14ac:dyDescent="0.2">
      <c r="BF102" s="107"/>
      <c r="BG102" s="107"/>
      <c r="BH102" s="107"/>
      <c r="BI102" s="107"/>
      <c r="BJ102" s="107"/>
      <c r="BK102" s="107"/>
      <c r="BL102" s="107"/>
      <c r="BM102" s="107"/>
      <c r="BN102" s="107"/>
    </row>
    <row r="103" spans="58:66" x14ac:dyDescent="0.2">
      <c r="BF103" s="107"/>
      <c r="BG103" s="107"/>
      <c r="BH103" s="107"/>
      <c r="BI103" s="107"/>
      <c r="BJ103" s="107"/>
      <c r="BK103" s="107"/>
      <c r="BL103" s="107"/>
      <c r="BM103" s="107"/>
      <c r="BN103" s="107"/>
    </row>
    <row r="104" spans="58:66" x14ac:dyDescent="0.2">
      <c r="BF104" s="107"/>
      <c r="BG104" s="107"/>
      <c r="BH104" s="107"/>
      <c r="BI104" s="107"/>
      <c r="BJ104" s="107"/>
      <c r="BK104" s="107"/>
      <c r="BL104" s="107"/>
      <c r="BM104" s="107"/>
      <c r="BN104" s="107"/>
    </row>
    <row r="105" spans="58:66" x14ac:dyDescent="0.2">
      <c r="BF105" s="107"/>
      <c r="BG105" s="107"/>
      <c r="BH105" s="107"/>
      <c r="BI105" s="107"/>
      <c r="BJ105" s="107"/>
      <c r="BK105" s="107"/>
      <c r="BL105" s="107"/>
      <c r="BM105" s="107"/>
      <c r="BN105" s="107"/>
    </row>
    <row r="106" spans="58:66" x14ac:dyDescent="0.2">
      <c r="BF106" s="107"/>
      <c r="BG106" s="107"/>
      <c r="BH106" s="107"/>
      <c r="BI106" s="107"/>
      <c r="BJ106" s="107"/>
      <c r="BK106" s="107"/>
      <c r="BL106" s="107"/>
      <c r="BM106" s="107"/>
      <c r="BN106" s="107"/>
    </row>
    <row r="107" spans="58:66" x14ac:dyDescent="0.2">
      <c r="BF107" s="107"/>
      <c r="BG107" s="107"/>
      <c r="BH107" s="107"/>
      <c r="BI107" s="107"/>
      <c r="BJ107" s="107"/>
      <c r="BK107" s="107"/>
      <c r="BL107" s="107"/>
      <c r="BM107" s="107"/>
      <c r="BN107" s="107"/>
    </row>
    <row r="108" spans="58:66" x14ac:dyDescent="0.2">
      <c r="BF108" s="107"/>
      <c r="BG108" s="107"/>
      <c r="BH108" s="107"/>
      <c r="BI108" s="107"/>
      <c r="BJ108" s="107"/>
      <c r="BK108" s="107"/>
      <c r="BL108" s="107"/>
      <c r="BM108" s="107"/>
      <c r="BN108" s="107"/>
    </row>
    <row r="109" spans="58:66" x14ac:dyDescent="0.2">
      <c r="BF109" s="107"/>
      <c r="BG109" s="107"/>
      <c r="BH109" s="107"/>
      <c r="BI109" s="107"/>
      <c r="BJ109" s="107"/>
      <c r="BK109" s="107"/>
      <c r="BL109" s="107"/>
      <c r="BM109" s="107"/>
      <c r="BN109" s="107"/>
    </row>
    <row r="110" spans="58:66" x14ac:dyDescent="0.2">
      <c r="BF110" s="107"/>
      <c r="BG110" s="107"/>
      <c r="BH110" s="107"/>
      <c r="BI110" s="107"/>
      <c r="BJ110" s="107"/>
      <c r="BK110" s="107"/>
      <c r="BL110" s="107"/>
      <c r="BM110" s="107"/>
      <c r="BN110" s="107"/>
    </row>
    <row r="111" spans="58:66" x14ac:dyDescent="0.2">
      <c r="BF111" s="107"/>
      <c r="BG111" s="107"/>
      <c r="BH111" s="107"/>
      <c r="BI111" s="107"/>
      <c r="BJ111" s="107"/>
      <c r="BK111" s="107"/>
      <c r="BL111" s="107"/>
      <c r="BM111" s="107"/>
      <c r="BN111" s="107"/>
    </row>
    <row r="112" spans="58:66" x14ac:dyDescent="0.2">
      <c r="BF112" s="107"/>
      <c r="BG112" s="107"/>
      <c r="BH112" s="107"/>
      <c r="BI112" s="107"/>
      <c r="BJ112" s="107"/>
      <c r="BK112" s="107"/>
      <c r="BL112" s="107"/>
      <c r="BM112" s="107"/>
      <c r="BN112" s="107"/>
    </row>
    <row r="113" spans="58:66" x14ac:dyDescent="0.2">
      <c r="BF113" s="107"/>
      <c r="BG113" s="107"/>
      <c r="BH113" s="107"/>
      <c r="BI113" s="107"/>
      <c r="BJ113" s="107"/>
      <c r="BK113" s="107"/>
      <c r="BL113" s="107"/>
      <c r="BM113" s="107"/>
      <c r="BN113" s="107"/>
    </row>
    <row r="114" spans="58:66" x14ac:dyDescent="0.2">
      <c r="BF114" s="107"/>
      <c r="BG114" s="107"/>
      <c r="BH114" s="107"/>
      <c r="BI114" s="107"/>
      <c r="BJ114" s="107"/>
      <c r="BK114" s="107"/>
      <c r="BL114" s="107"/>
      <c r="BM114" s="107"/>
      <c r="BN114" s="107"/>
    </row>
    <row r="115" spans="58:66" x14ac:dyDescent="0.2">
      <c r="BF115" s="107"/>
      <c r="BG115" s="107"/>
      <c r="BH115" s="107"/>
      <c r="BI115" s="107"/>
      <c r="BJ115" s="107"/>
      <c r="BK115" s="107"/>
      <c r="BL115" s="107"/>
      <c r="BM115" s="107"/>
      <c r="BN115" s="107"/>
    </row>
    <row r="116" spans="58:66" x14ac:dyDescent="0.2">
      <c r="BF116" s="107"/>
      <c r="BG116" s="107"/>
      <c r="BH116" s="107"/>
      <c r="BI116" s="107"/>
      <c r="BJ116" s="107"/>
      <c r="BK116" s="107"/>
      <c r="BL116" s="107"/>
      <c r="BM116" s="107"/>
      <c r="BN116" s="107"/>
    </row>
    <row r="117" spans="58:66" x14ac:dyDescent="0.2">
      <c r="BF117" s="107"/>
      <c r="BG117" s="107"/>
      <c r="BH117" s="107"/>
      <c r="BI117" s="107"/>
      <c r="BJ117" s="107"/>
      <c r="BK117" s="107"/>
      <c r="BL117" s="107"/>
      <c r="BM117" s="107"/>
      <c r="BN117" s="107"/>
    </row>
    <row r="118" spans="58:66" x14ac:dyDescent="0.2">
      <c r="BF118" s="107"/>
      <c r="BG118" s="107"/>
      <c r="BH118" s="107"/>
      <c r="BI118" s="107"/>
      <c r="BJ118" s="107"/>
      <c r="BK118" s="107"/>
      <c r="BL118" s="107"/>
      <c r="BM118" s="107"/>
      <c r="BN118" s="107"/>
    </row>
    <row r="119" spans="58:66" x14ac:dyDescent="0.2">
      <c r="BF119" s="107"/>
      <c r="BG119" s="107"/>
      <c r="BH119" s="107"/>
      <c r="BI119" s="107"/>
      <c r="BJ119" s="107"/>
      <c r="BK119" s="107"/>
      <c r="BL119" s="107"/>
      <c r="BM119" s="107"/>
      <c r="BN119" s="107"/>
    </row>
    <row r="120" spans="58:66" x14ac:dyDescent="0.2">
      <c r="BF120" s="107"/>
      <c r="BG120" s="107"/>
      <c r="BH120" s="107"/>
      <c r="BI120" s="107"/>
      <c r="BJ120" s="107"/>
      <c r="BK120" s="107"/>
      <c r="BL120" s="107"/>
      <c r="BM120" s="107"/>
      <c r="BN120" s="107"/>
    </row>
    <row r="121" spans="58:66" x14ac:dyDescent="0.2">
      <c r="BF121" s="107"/>
      <c r="BG121" s="107"/>
      <c r="BH121" s="107"/>
      <c r="BI121" s="107"/>
      <c r="BJ121" s="107"/>
      <c r="BK121" s="107"/>
      <c r="BL121" s="107"/>
      <c r="BM121" s="107"/>
      <c r="BN121" s="107"/>
    </row>
    <row r="122" spans="58:66" x14ac:dyDescent="0.2">
      <c r="BF122" s="107"/>
      <c r="BG122" s="107"/>
      <c r="BH122" s="107"/>
      <c r="BI122" s="107"/>
      <c r="BJ122" s="107"/>
      <c r="BK122" s="107"/>
      <c r="BL122" s="107"/>
      <c r="BM122" s="107"/>
      <c r="BN122" s="107"/>
    </row>
    <row r="123" spans="58:66" x14ac:dyDescent="0.2">
      <c r="BF123" s="107"/>
      <c r="BG123" s="107"/>
      <c r="BH123" s="107"/>
      <c r="BI123" s="107"/>
      <c r="BJ123" s="107"/>
      <c r="BK123" s="107"/>
      <c r="BL123" s="107"/>
      <c r="BM123" s="107"/>
      <c r="BN123" s="107"/>
    </row>
    <row r="124" spans="58:66" x14ac:dyDescent="0.2">
      <c r="BF124" s="107"/>
      <c r="BG124" s="107"/>
      <c r="BH124" s="107"/>
      <c r="BI124" s="107"/>
      <c r="BJ124" s="107"/>
      <c r="BK124" s="107"/>
      <c r="BL124" s="107"/>
      <c r="BM124" s="107"/>
      <c r="BN124" s="107"/>
    </row>
    <row r="125" spans="58:66" x14ac:dyDescent="0.2">
      <c r="BF125" s="107"/>
      <c r="BG125" s="107"/>
      <c r="BH125" s="107"/>
      <c r="BI125" s="107"/>
      <c r="BJ125" s="107"/>
      <c r="BK125" s="107"/>
      <c r="BL125" s="107"/>
      <c r="BM125" s="107"/>
      <c r="BN125" s="107"/>
    </row>
    <row r="126" spans="58:66" x14ac:dyDescent="0.2">
      <c r="BF126" s="107"/>
      <c r="BG126" s="107"/>
      <c r="BH126" s="107"/>
      <c r="BI126" s="107"/>
      <c r="BJ126" s="107"/>
      <c r="BK126" s="107"/>
      <c r="BL126" s="107"/>
      <c r="BM126" s="107"/>
      <c r="BN126" s="107"/>
    </row>
    <row r="127" spans="58:66" x14ac:dyDescent="0.2">
      <c r="BF127" s="107"/>
      <c r="BG127" s="107"/>
      <c r="BH127" s="107"/>
      <c r="BI127" s="107"/>
      <c r="BJ127" s="107"/>
      <c r="BK127" s="107"/>
      <c r="BL127" s="107"/>
      <c r="BM127" s="107"/>
      <c r="BN127" s="107"/>
    </row>
    <row r="128" spans="58:66" x14ac:dyDescent="0.2">
      <c r="BF128" s="107"/>
      <c r="BG128" s="107"/>
      <c r="BH128" s="107"/>
      <c r="BI128" s="107"/>
      <c r="BJ128" s="107"/>
      <c r="BK128" s="107"/>
      <c r="BL128" s="107"/>
      <c r="BM128" s="107"/>
      <c r="BN128" s="107"/>
    </row>
    <row r="129" spans="58:66" x14ac:dyDescent="0.2">
      <c r="BF129" s="107"/>
      <c r="BG129" s="107"/>
      <c r="BH129" s="107"/>
      <c r="BI129" s="107"/>
      <c r="BJ129" s="107"/>
      <c r="BK129" s="107"/>
      <c r="BL129" s="107"/>
      <c r="BM129" s="107"/>
      <c r="BN129" s="107"/>
    </row>
    <row r="130" spans="58:66" x14ac:dyDescent="0.2">
      <c r="BF130" s="107"/>
      <c r="BG130" s="107"/>
      <c r="BH130" s="107"/>
      <c r="BI130" s="107"/>
      <c r="BJ130" s="107"/>
      <c r="BK130" s="107"/>
      <c r="BL130" s="107"/>
      <c r="BM130" s="107"/>
      <c r="BN130" s="107"/>
    </row>
    <row r="131" spans="58:66" x14ac:dyDescent="0.2">
      <c r="BF131" s="107"/>
      <c r="BG131" s="107"/>
      <c r="BH131" s="107"/>
      <c r="BI131" s="107"/>
      <c r="BJ131" s="107"/>
      <c r="BK131" s="107"/>
      <c r="BL131" s="107"/>
      <c r="BM131" s="107"/>
      <c r="BN131" s="107"/>
    </row>
    <row r="132" spans="58:66" x14ac:dyDescent="0.2">
      <c r="BF132" s="107"/>
      <c r="BG132" s="107"/>
      <c r="BH132" s="107"/>
      <c r="BI132" s="107"/>
      <c r="BJ132" s="107"/>
      <c r="BK132" s="107"/>
      <c r="BL132" s="107"/>
      <c r="BM132" s="107"/>
      <c r="BN132" s="107"/>
    </row>
    <row r="133" spans="58:66" x14ac:dyDescent="0.2">
      <c r="BF133" s="107"/>
      <c r="BG133" s="107"/>
      <c r="BH133" s="107"/>
      <c r="BI133" s="107"/>
      <c r="BJ133" s="107"/>
      <c r="BK133" s="107"/>
      <c r="BL133" s="107"/>
      <c r="BM133" s="107"/>
      <c r="BN133" s="107"/>
    </row>
    <row r="134" spans="58:66" x14ac:dyDescent="0.2">
      <c r="BF134" s="107"/>
      <c r="BG134" s="107"/>
      <c r="BH134" s="107"/>
      <c r="BI134" s="107"/>
      <c r="BJ134" s="107"/>
      <c r="BK134" s="107"/>
      <c r="BL134" s="107"/>
      <c r="BM134" s="107"/>
      <c r="BN134" s="107"/>
    </row>
    <row r="135" spans="58:66" x14ac:dyDescent="0.2">
      <c r="BF135" s="107"/>
      <c r="BG135" s="107"/>
      <c r="BH135" s="107"/>
      <c r="BI135" s="107"/>
      <c r="BJ135" s="107"/>
      <c r="BK135" s="107"/>
      <c r="BL135" s="107"/>
      <c r="BM135" s="107"/>
      <c r="BN135" s="107"/>
    </row>
    <row r="136" spans="58:66" x14ac:dyDescent="0.2">
      <c r="BF136" s="107"/>
      <c r="BG136" s="107"/>
      <c r="BH136" s="107"/>
      <c r="BI136" s="107"/>
      <c r="BJ136" s="107"/>
      <c r="BK136" s="107"/>
      <c r="BL136" s="107"/>
      <c r="BM136" s="107"/>
      <c r="BN136" s="107"/>
    </row>
    <row r="137" spans="58:66" x14ac:dyDescent="0.2">
      <c r="BF137" s="107"/>
      <c r="BG137" s="107"/>
      <c r="BH137" s="107"/>
      <c r="BI137" s="107"/>
      <c r="BJ137" s="107"/>
      <c r="BK137" s="107"/>
      <c r="BL137" s="107"/>
      <c r="BM137" s="107"/>
      <c r="BN137" s="107"/>
    </row>
    <row r="138" spans="58:66" x14ac:dyDescent="0.2">
      <c r="BF138" s="107"/>
      <c r="BG138" s="107"/>
      <c r="BH138" s="107"/>
      <c r="BI138" s="107"/>
      <c r="BJ138" s="107"/>
      <c r="BK138" s="107"/>
      <c r="BL138" s="107"/>
      <c r="BM138" s="107"/>
      <c r="BN138" s="107"/>
    </row>
    <row r="139" spans="58:66" x14ac:dyDescent="0.2">
      <c r="BF139" s="107"/>
      <c r="BG139" s="107"/>
      <c r="BH139" s="107"/>
      <c r="BI139" s="107"/>
      <c r="BJ139" s="107"/>
      <c r="BK139" s="107"/>
      <c r="BL139" s="107"/>
      <c r="BM139" s="107"/>
      <c r="BN139" s="107"/>
    </row>
    <row r="140" spans="58:66" x14ac:dyDescent="0.2">
      <c r="BF140" s="107"/>
      <c r="BG140" s="107"/>
      <c r="BH140" s="107"/>
      <c r="BI140" s="107"/>
      <c r="BJ140" s="107"/>
      <c r="BK140" s="107"/>
      <c r="BL140" s="107"/>
      <c r="BM140" s="107"/>
      <c r="BN140" s="107"/>
    </row>
    <row r="141" spans="58:66" x14ac:dyDescent="0.2">
      <c r="BF141" s="107"/>
      <c r="BG141" s="107"/>
      <c r="BH141" s="107"/>
      <c r="BI141" s="107"/>
      <c r="BJ141" s="107"/>
      <c r="BK141" s="107"/>
      <c r="BL141" s="107"/>
      <c r="BM141" s="107"/>
      <c r="BN141" s="107"/>
    </row>
    <row r="142" spans="58:66" x14ac:dyDescent="0.2">
      <c r="BF142" s="107"/>
      <c r="BG142" s="107"/>
      <c r="BH142" s="107"/>
      <c r="BI142" s="107"/>
      <c r="BJ142" s="107"/>
      <c r="BK142" s="107"/>
      <c r="BL142" s="107"/>
      <c r="BM142" s="107"/>
      <c r="BN142" s="107"/>
    </row>
    <row r="143" spans="58:66" x14ac:dyDescent="0.2">
      <c r="BF143" s="107"/>
      <c r="BG143" s="107"/>
      <c r="BH143" s="107"/>
      <c r="BI143" s="107"/>
      <c r="BJ143" s="107"/>
      <c r="BK143" s="107"/>
      <c r="BL143" s="107"/>
      <c r="BM143" s="107"/>
      <c r="BN143" s="107"/>
    </row>
    <row r="144" spans="58:66" x14ac:dyDescent="0.2">
      <c r="BF144" s="107"/>
      <c r="BG144" s="107"/>
      <c r="BH144" s="107"/>
      <c r="BI144" s="107"/>
      <c r="BJ144" s="107"/>
      <c r="BK144" s="107"/>
      <c r="BL144" s="107"/>
      <c r="BM144" s="107"/>
      <c r="BN144" s="107"/>
    </row>
    <row r="145" spans="58:66" x14ac:dyDescent="0.2">
      <c r="BF145" s="107"/>
      <c r="BG145" s="107"/>
      <c r="BH145" s="107"/>
      <c r="BI145" s="107"/>
      <c r="BJ145" s="107"/>
      <c r="BK145" s="107"/>
      <c r="BL145" s="107"/>
      <c r="BM145" s="107"/>
      <c r="BN145" s="107"/>
    </row>
    <row r="146" spans="58:66" x14ac:dyDescent="0.2">
      <c r="BF146" s="107"/>
      <c r="BG146" s="107"/>
      <c r="BH146" s="107"/>
      <c r="BI146" s="107"/>
      <c r="BJ146" s="107"/>
      <c r="BK146" s="107"/>
      <c r="BL146" s="107"/>
      <c r="BM146" s="107"/>
      <c r="BN146" s="107"/>
    </row>
    <row r="147" spans="58:66" x14ac:dyDescent="0.2">
      <c r="BF147" s="107"/>
      <c r="BG147" s="107"/>
      <c r="BH147" s="107"/>
      <c r="BI147" s="107"/>
      <c r="BJ147" s="107"/>
      <c r="BK147" s="107"/>
      <c r="BL147" s="107"/>
      <c r="BM147" s="107"/>
      <c r="BN147" s="107"/>
    </row>
    <row r="148" spans="58:66" x14ac:dyDescent="0.2">
      <c r="BF148" s="107"/>
      <c r="BG148" s="107"/>
      <c r="BH148" s="107"/>
      <c r="BI148" s="107"/>
      <c r="BJ148" s="107"/>
      <c r="BK148" s="107"/>
      <c r="BL148" s="107"/>
      <c r="BM148" s="107"/>
      <c r="BN148" s="107"/>
    </row>
    <row r="149" spans="58:66" x14ac:dyDescent="0.2">
      <c r="BF149" s="107"/>
      <c r="BG149" s="107"/>
      <c r="BH149" s="107"/>
      <c r="BI149" s="107"/>
      <c r="BJ149" s="107"/>
      <c r="BK149" s="107"/>
      <c r="BL149" s="107"/>
      <c r="BM149" s="107"/>
      <c r="BN149" s="107"/>
    </row>
    <row r="150" spans="58:66" x14ac:dyDescent="0.2">
      <c r="BF150" s="107"/>
      <c r="BG150" s="107"/>
      <c r="BH150" s="107"/>
      <c r="BI150" s="107"/>
      <c r="BJ150" s="107"/>
      <c r="BK150" s="107"/>
      <c r="BL150" s="107"/>
      <c r="BM150" s="107"/>
      <c r="BN150" s="107"/>
    </row>
    <row r="151" spans="58:66" x14ac:dyDescent="0.2">
      <c r="BF151" s="107"/>
      <c r="BG151" s="107"/>
      <c r="BH151" s="107"/>
      <c r="BI151" s="107"/>
      <c r="BJ151" s="107"/>
      <c r="BK151" s="107"/>
      <c r="BL151" s="107"/>
      <c r="BM151" s="107"/>
      <c r="BN151" s="107"/>
    </row>
    <row r="152" spans="58:66" x14ac:dyDescent="0.2">
      <c r="BF152" s="107"/>
      <c r="BG152" s="107"/>
      <c r="BH152" s="107"/>
      <c r="BI152" s="107"/>
      <c r="BJ152" s="107"/>
      <c r="BK152" s="107"/>
      <c r="BL152" s="107"/>
      <c r="BM152" s="107"/>
      <c r="BN152" s="107"/>
    </row>
    <row r="153" spans="58:66" x14ac:dyDescent="0.2">
      <c r="BF153" s="107"/>
      <c r="BG153" s="107"/>
      <c r="BH153" s="107"/>
      <c r="BI153" s="107"/>
      <c r="BJ153" s="107"/>
      <c r="BK153" s="107"/>
      <c r="BL153" s="107"/>
      <c r="BM153" s="107"/>
      <c r="BN153" s="107"/>
    </row>
    <row r="154" spans="58:66" x14ac:dyDescent="0.2">
      <c r="BF154" s="107"/>
      <c r="BG154" s="107"/>
      <c r="BH154" s="107"/>
      <c r="BI154" s="107"/>
      <c r="BJ154" s="107"/>
      <c r="BK154" s="107"/>
      <c r="BL154" s="107"/>
      <c r="BM154" s="107"/>
      <c r="BN154" s="107"/>
    </row>
    <row r="155" spans="58:66" x14ac:dyDescent="0.2">
      <c r="BF155" s="107"/>
      <c r="BG155" s="107"/>
      <c r="BH155" s="107"/>
      <c r="BI155" s="107"/>
      <c r="BJ155" s="107"/>
      <c r="BK155" s="107"/>
      <c r="BL155" s="107"/>
      <c r="BM155" s="107"/>
      <c r="BN155" s="107"/>
    </row>
    <row r="156" spans="58:66" x14ac:dyDescent="0.2">
      <c r="BF156" s="107"/>
      <c r="BG156" s="107"/>
      <c r="BH156" s="107"/>
      <c r="BI156" s="107"/>
      <c r="BJ156" s="107"/>
      <c r="BK156" s="107"/>
      <c r="BL156" s="107"/>
      <c r="BM156" s="107"/>
      <c r="BN156" s="107"/>
    </row>
    <row r="157" spans="58:66" x14ac:dyDescent="0.2">
      <c r="BF157" s="107"/>
      <c r="BG157" s="107"/>
      <c r="BH157" s="107"/>
      <c r="BI157" s="107"/>
      <c r="BJ157" s="107"/>
      <c r="BK157" s="107"/>
      <c r="BL157" s="107"/>
      <c r="BM157" s="107"/>
      <c r="BN157" s="107"/>
    </row>
    <row r="158" spans="58:66" x14ac:dyDescent="0.2">
      <c r="BF158" s="107"/>
      <c r="BG158" s="107"/>
      <c r="BH158" s="107"/>
      <c r="BI158" s="107"/>
      <c r="BJ158" s="107"/>
      <c r="BK158" s="107"/>
      <c r="BL158" s="107"/>
      <c r="BM158" s="107"/>
      <c r="BN158" s="107"/>
    </row>
    <row r="159" spans="58:66" x14ac:dyDescent="0.2">
      <c r="BF159" s="107"/>
      <c r="BG159" s="107"/>
      <c r="BH159" s="107"/>
      <c r="BI159" s="107"/>
      <c r="BJ159" s="107"/>
      <c r="BK159" s="107"/>
      <c r="BL159" s="107"/>
      <c r="BM159" s="107"/>
      <c r="BN159" s="107"/>
    </row>
    <row r="160" spans="58:66" x14ac:dyDescent="0.2">
      <c r="BF160" s="107"/>
      <c r="BG160" s="107"/>
      <c r="BH160" s="107"/>
      <c r="BI160" s="107"/>
      <c r="BJ160" s="107"/>
      <c r="BK160" s="107"/>
      <c r="BL160" s="107"/>
      <c r="BM160" s="107"/>
      <c r="BN160" s="107"/>
    </row>
    <row r="161" spans="58:66" x14ac:dyDescent="0.2">
      <c r="BF161" s="107"/>
      <c r="BG161" s="107"/>
      <c r="BH161" s="107"/>
      <c r="BI161" s="107"/>
      <c r="BJ161" s="107"/>
      <c r="BK161" s="107"/>
      <c r="BL161" s="107"/>
      <c r="BM161" s="107"/>
      <c r="BN161" s="107"/>
    </row>
    <row r="162" spans="58:66" x14ac:dyDescent="0.2">
      <c r="BF162" s="107"/>
      <c r="BG162" s="107"/>
      <c r="BH162" s="107"/>
      <c r="BI162" s="107"/>
      <c r="BJ162" s="107"/>
      <c r="BK162" s="107"/>
      <c r="BL162" s="107"/>
      <c r="BM162" s="107"/>
      <c r="BN162" s="107"/>
    </row>
    <row r="163" spans="58:66" x14ac:dyDescent="0.2">
      <c r="BF163" s="107"/>
      <c r="BG163" s="107"/>
      <c r="BH163" s="107"/>
      <c r="BI163" s="107"/>
      <c r="BJ163" s="107"/>
      <c r="BK163" s="107"/>
      <c r="BL163" s="107"/>
      <c r="BM163" s="107"/>
      <c r="BN163" s="107"/>
    </row>
    <row r="164" spans="58:66" x14ac:dyDescent="0.2">
      <c r="BF164" s="107"/>
      <c r="BG164" s="107"/>
      <c r="BH164" s="107"/>
      <c r="BI164" s="107"/>
      <c r="BJ164" s="107"/>
      <c r="BK164" s="107"/>
      <c r="BL164" s="107"/>
      <c r="BM164" s="107"/>
      <c r="BN164" s="107"/>
    </row>
    <row r="165" spans="58:66" x14ac:dyDescent="0.2">
      <c r="BF165" s="107"/>
      <c r="BG165" s="107"/>
      <c r="BH165" s="107"/>
      <c r="BI165" s="107"/>
      <c r="BJ165" s="107"/>
      <c r="BK165" s="107"/>
      <c r="BL165" s="107"/>
      <c r="BM165" s="107"/>
      <c r="BN165" s="107"/>
    </row>
    <row r="166" spans="58:66" x14ac:dyDescent="0.2">
      <c r="BF166" s="107"/>
      <c r="BG166" s="107"/>
      <c r="BH166" s="107"/>
      <c r="BI166" s="107"/>
      <c r="BJ166" s="107"/>
      <c r="BK166" s="107"/>
      <c r="BL166" s="107"/>
      <c r="BM166" s="107"/>
      <c r="BN166" s="107"/>
    </row>
    <row r="167" spans="58:66" x14ac:dyDescent="0.2">
      <c r="BF167" s="107"/>
      <c r="BG167" s="107"/>
      <c r="BH167" s="107"/>
      <c r="BI167" s="107"/>
      <c r="BJ167" s="107"/>
      <c r="BK167" s="107"/>
      <c r="BL167" s="107"/>
      <c r="BM167" s="107"/>
      <c r="BN167" s="107"/>
    </row>
    <row r="168" spans="58:66" x14ac:dyDescent="0.2">
      <c r="BF168" s="107"/>
      <c r="BG168" s="107"/>
      <c r="BH168" s="107"/>
      <c r="BI168" s="107"/>
      <c r="BJ168" s="107"/>
      <c r="BK168" s="107"/>
      <c r="BL168" s="107"/>
      <c r="BM168" s="107"/>
      <c r="BN168" s="107"/>
    </row>
    <row r="169" spans="58:66" x14ac:dyDescent="0.2">
      <c r="BF169" s="107"/>
      <c r="BG169" s="107"/>
      <c r="BH169" s="107"/>
      <c r="BI169" s="107"/>
      <c r="BJ169" s="107"/>
      <c r="BK169" s="107"/>
      <c r="BL169" s="107"/>
      <c r="BM169" s="107"/>
      <c r="BN169" s="107"/>
    </row>
    <row r="170" spans="58:66" x14ac:dyDescent="0.2">
      <c r="BF170" s="107"/>
      <c r="BG170" s="107"/>
      <c r="BH170" s="107"/>
      <c r="BI170" s="107"/>
      <c r="BJ170" s="107"/>
      <c r="BK170" s="107"/>
      <c r="BL170" s="107"/>
      <c r="BM170" s="107"/>
      <c r="BN170" s="107"/>
    </row>
    <row r="171" spans="58:66" x14ac:dyDescent="0.2">
      <c r="BF171" s="107"/>
      <c r="BG171" s="107"/>
      <c r="BH171" s="107"/>
      <c r="BI171" s="107"/>
      <c r="BJ171" s="107"/>
      <c r="BK171" s="107"/>
      <c r="BL171" s="107"/>
      <c r="BM171" s="107"/>
      <c r="BN171" s="107"/>
    </row>
    <row r="172" spans="58:66" x14ac:dyDescent="0.2">
      <c r="BF172" s="107"/>
      <c r="BG172" s="107"/>
      <c r="BH172" s="107"/>
      <c r="BI172" s="107"/>
      <c r="BJ172" s="107"/>
      <c r="BK172" s="107"/>
      <c r="BL172" s="107"/>
      <c r="BM172" s="107"/>
      <c r="BN172" s="107"/>
    </row>
    <row r="173" spans="58:66" x14ac:dyDescent="0.2">
      <c r="BF173" s="107"/>
      <c r="BG173" s="107"/>
      <c r="BH173" s="107"/>
      <c r="BI173" s="107"/>
      <c r="BJ173" s="107"/>
      <c r="BK173" s="107"/>
      <c r="BL173" s="107"/>
      <c r="BM173" s="107"/>
      <c r="BN173" s="107"/>
    </row>
    <row r="174" spans="58:66" x14ac:dyDescent="0.2">
      <c r="BF174" s="107"/>
      <c r="BG174" s="107"/>
      <c r="BH174" s="107"/>
      <c r="BI174" s="107"/>
      <c r="BJ174" s="107"/>
      <c r="BK174" s="107"/>
      <c r="BL174" s="107"/>
      <c r="BM174" s="107"/>
      <c r="BN174" s="107"/>
    </row>
    <row r="175" spans="58:66" x14ac:dyDescent="0.2">
      <c r="BF175" s="107"/>
      <c r="BG175" s="107"/>
      <c r="BH175" s="107"/>
      <c r="BI175" s="107"/>
      <c r="BJ175" s="107"/>
      <c r="BK175" s="107"/>
      <c r="BL175" s="107"/>
      <c r="BM175" s="107"/>
      <c r="BN175" s="107"/>
    </row>
    <row r="176" spans="58:66" x14ac:dyDescent="0.2">
      <c r="BF176" s="107"/>
      <c r="BG176" s="107"/>
      <c r="BH176" s="107"/>
      <c r="BI176" s="107"/>
      <c r="BJ176" s="107"/>
      <c r="BK176" s="107"/>
      <c r="BL176" s="107"/>
      <c r="BM176" s="107"/>
      <c r="BN176" s="107"/>
    </row>
    <row r="177" spans="58:66" x14ac:dyDescent="0.2">
      <c r="BF177" s="107"/>
      <c r="BG177" s="107"/>
      <c r="BH177" s="107"/>
      <c r="BI177" s="107"/>
      <c r="BJ177" s="107"/>
      <c r="BK177" s="107"/>
      <c r="BL177" s="107"/>
      <c r="BM177" s="107"/>
      <c r="BN177" s="107"/>
    </row>
    <row r="178" spans="58:66" x14ac:dyDescent="0.2">
      <c r="BF178" s="107"/>
      <c r="BG178" s="107"/>
      <c r="BH178" s="107"/>
      <c r="BI178" s="107"/>
      <c r="BJ178" s="107"/>
      <c r="BK178" s="107"/>
      <c r="BL178" s="107"/>
      <c r="BM178" s="107"/>
      <c r="BN178" s="107"/>
    </row>
    <row r="179" spans="58:66" x14ac:dyDescent="0.2">
      <c r="BF179" s="107"/>
      <c r="BG179" s="107"/>
      <c r="BH179" s="107"/>
      <c r="BI179" s="107"/>
      <c r="BJ179" s="107"/>
      <c r="BK179" s="107"/>
      <c r="BL179" s="107"/>
      <c r="BM179" s="107"/>
      <c r="BN179" s="107"/>
    </row>
    <row r="180" spans="58:66" x14ac:dyDescent="0.2">
      <c r="BF180" s="107"/>
      <c r="BG180" s="107"/>
      <c r="BH180" s="107"/>
      <c r="BI180" s="107"/>
      <c r="BJ180" s="107"/>
      <c r="BK180" s="107"/>
      <c r="BL180" s="107"/>
      <c r="BM180" s="107"/>
      <c r="BN180" s="107"/>
    </row>
    <row r="181" spans="58:66" x14ac:dyDescent="0.2">
      <c r="BF181" s="107"/>
      <c r="BG181" s="107"/>
      <c r="BH181" s="107"/>
      <c r="BI181" s="107"/>
      <c r="BJ181" s="107"/>
      <c r="BK181" s="107"/>
      <c r="BL181" s="107"/>
      <c r="BM181" s="107"/>
      <c r="BN181" s="107"/>
    </row>
    <row r="182" spans="58:66" x14ac:dyDescent="0.2">
      <c r="BF182" s="107"/>
      <c r="BG182" s="107"/>
      <c r="BH182" s="107"/>
      <c r="BI182" s="107"/>
      <c r="BJ182" s="107"/>
      <c r="BK182" s="107"/>
      <c r="BL182" s="107"/>
      <c r="BM182" s="107"/>
      <c r="BN182" s="107"/>
    </row>
    <row r="183" spans="58:66" x14ac:dyDescent="0.2">
      <c r="BF183" s="107"/>
      <c r="BG183" s="107"/>
      <c r="BH183" s="107"/>
      <c r="BI183" s="107"/>
      <c r="BJ183" s="107"/>
      <c r="BK183" s="107"/>
      <c r="BL183" s="107"/>
      <c r="BM183" s="107"/>
      <c r="BN183" s="107"/>
    </row>
    <row r="184" spans="58:66" x14ac:dyDescent="0.2">
      <c r="BF184" s="107"/>
      <c r="BG184" s="107"/>
      <c r="BH184" s="107"/>
      <c r="BI184" s="107"/>
      <c r="BJ184" s="107"/>
      <c r="BK184" s="107"/>
      <c r="BL184" s="107"/>
      <c r="BM184" s="107"/>
      <c r="BN184" s="107"/>
    </row>
    <row r="185" spans="58:66" x14ac:dyDescent="0.2">
      <c r="BF185" s="107"/>
      <c r="BG185" s="107"/>
      <c r="BH185" s="107"/>
      <c r="BI185" s="107"/>
      <c r="BJ185" s="107"/>
      <c r="BK185" s="107"/>
      <c r="BL185" s="107"/>
      <c r="BM185" s="107"/>
      <c r="BN185" s="107"/>
    </row>
    <row r="186" spans="58:66" x14ac:dyDescent="0.2">
      <c r="BF186" s="107"/>
      <c r="BG186" s="107"/>
      <c r="BH186" s="107"/>
      <c r="BI186" s="107"/>
      <c r="BJ186" s="107"/>
      <c r="BK186" s="107"/>
      <c r="BL186" s="107"/>
      <c r="BM186" s="107"/>
      <c r="BN186" s="107"/>
    </row>
    <row r="187" spans="58:66" x14ac:dyDescent="0.2">
      <c r="BF187" s="107"/>
      <c r="BG187" s="107"/>
      <c r="BH187" s="107"/>
      <c r="BI187" s="107"/>
      <c r="BJ187" s="107"/>
      <c r="BK187" s="107"/>
      <c r="BL187" s="107"/>
      <c r="BM187" s="107"/>
      <c r="BN187" s="107"/>
    </row>
    <row r="188" spans="58:66" x14ac:dyDescent="0.2">
      <c r="BF188" s="107"/>
      <c r="BG188" s="107"/>
      <c r="BH188" s="107"/>
      <c r="BI188" s="107"/>
      <c r="BJ188" s="107"/>
      <c r="BK188" s="107"/>
      <c r="BL188" s="107"/>
      <c r="BM188" s="107"/>
      <c r="BN188" s="107"/>
    </row>
    <row r="189" spans="58:66" x14ac:dyDescent="0.2">
      <c r="BF189" s="107"/>
      <c r="BG189" s="107"/>
      <c r="BH189" s="107"/>
      <c r="BI189" s="107"/>
      <c r="BJ189" s="107"/>
      <c r="BK189" s="107"/>
      <c r="BL189" s="107"/>
      <c r="BM189" s="107"/>
      <c r="BN189" s="107"/>
    </row>
    <row r="190" spans="58:66" x14ac:dyDescent="0.2">
      <c r="BF190" s="107"/>
      <c r="BG190" s="107"/>
      <c r="BH190" s="107"/>
      <c r="BI190" s="107"/>
      <c r="BJ190" s="107"/>
      <c r="BK190" s="107"/>
      <c r="BL190" s="107"/>
      <c r="BM190" s="107"/>
      <c r="BN190" s="107"/>
    </row>
    <row r="191" spans="58:66" x14ac:dyDescent="0.2">
      <c r="BF191" s="107"/>
      <c r="BG191" s="107"/>
      <c r="BH191" s="107"/>
      <c r="BI191" s="107"/>
      <c r="BJ191" s="107"/>
      <c r="BK191" s="107"/>
      <c r="BL191" s="107"/>
      <c r="BM191" s="107"/>
      <c r="BN191" s="107"/>
    </row>
    <row r="192" spans="58:66" x14ac:dyDescent="0.2">
      <c r="BF192" s="107"/>
      <c r="BG192" s="107"/>
      <c r="BH192" s="107"/>
      <c r="BI192" s="107"/>
      <c r="BJ192" s="107"/>
      <c r="BK192" s="107"/>
      <c r="BL192" s="107"/>
      <c r="BM192" s="107"/>
      <c r="BN192" s="107"/>
    </row>
    <row r="193" spans="58:66" x14ac:dyDescent="0.2">
      <c r="BF193" s="107"/>
      <c r="BG193" s="107"/>
      <c r="BH193" s="107"/>
      <c r="BI193" s="107"/>
      <c r="BJ193" s="107"/>
      <c r="BK193" s="107"/>
      <c r="BL193" s="107"/>
      <c r="BM193" s="107"/>
      <c r="BN193" s="107"/>
    </row>
    <row r="194" spans="58:66" x14ac:dyDescent="0.2">
      <c r="BF194" s="107"/>
      <c r="BG194" s="107"/>
      <c r="BH194" s="107"/>
      <c r="BI194" s="107"/>
      <c r="BJ194" s="107"/>
      <c r="BK194" s="107"/>
      <c r="BL194" s="107"/>
      <c r="BM194" s="107"/>
      <c r="BN194" s="107"/>
    </row>
    <row r="195" spans="58:66" x14ac:dyDescent="0.2">
      <c r="BF195" s="107"/>
      <c r="BG195" s="107"/>
      <c r="BH195" s="107"/>
      <c r="BI195" s="107"/>
      <c r="BJ195" s="107"/>
      <c r="BK195" s="107"/>
      <c r="BL195" s="107"/>
      <c r="BM195" s="107"/>
      <c r="BN195" s="107"/>
    </row>
    <row r="196" spans="58:66" x14ac:dyDescent="0.2">
      <c r="BF196" s="107"/>
      <c r="BG196" s="107"/>
      <c r="BH196" s="107"/>
      <c r="BI196" s="107"/>
      <c r="BJ196" s="107"/>
      <c r="BK196" s="107"/>
      <c r="BL196" s="107"/>
      <c r="BM196" s="107"/>
      <c r="BN196" s="107"/>
    </row>
    <row r="197" spans="58:66" x14ac:dyDescent="0.2">
      <c r="BF197" s="107"/>
      <c r="BG197" s="107"/>
      <c r="BH197" s="107"/>
      <c r="BI197" s="107"/>
      <c r="BJ197" s="107"/>
      <c r="BK197" s="107"/>
      <c r="BL197" s="107"/>
      <c r="BM197" s="107"/>
      <c r="BN197" s="107"/>
    </row>
    <row r="198" spans="58:66" x14ac:dyDescent="0.2">
      <c r="BF198" s="107"/>
      <c r="BG198" s="107"/>
      <c r="BH198" s="107"/>
      <c r="BI198" s="107"/>
      <c r="BJ198" s="107"/>
      <c r="BK198" s="107"/>
      <c r="BL198" s="107"/>
      <c r="BM198" s="107"/>
      <c r="BN198" s="107"/>
    </row>
    <row r="199" spans="58:66" x14ac:dyDescent="0.2">
      <c r="BF199" s="107"/>
      <c r="BG199" s="107"/>
      <c r="BH199" s="107"/>
      <c r="BI199" s="107"/>
      <c r="BJ199" s="107"/>
      <c r="BK199" s="107"/>
      <c r="BL199" s="107"/>
      <c r="BM199" s="107"/>
      <c r="BN199" s="107"/>
    </row>
    <row r="200" spans="58:66" x14ac:dyDescent="0.2">
      <c r="BF200" s="107"/>
      <c r="BG200" s="107"/>
      <c r="BH200" s="107"/>
      <c r="BI200" s="107"/>
      <c r="BJ200" s="107"/>
      <c r="BK200" s="107"/>
      <c r="BL200" s="107"/>
      <c r="BM200" s="107"/>
      <c r="BN200" s="107"/>
    </row>
    <row r="201" spans="58:66" x14ac:dyDescent="0.2">
      <c r="BF201" s="107"/>
      <c r="BG201" s="107"/>
      <c r="BH201" s="107"/>
      <c r="BI201" s="107"/>
      <c r="BJ201" s="107"/>
      <c r="BK201" s="107"/>
      <c r="BL201" s="107"/>
      <c r="BM201" s="107"/>
      <c r="BN201" s="107"/>
    </row>
    <row r="202" spans="58:66" x14ac:dyDescent="0.2">
      <c r="BF202" s="107"/>
      <c r="BG202" s="107"/>
      <c r="BH202" s="107"/>
      <c r="BI202" s="107"/>
      <c r="BJ202" s="107"/>
      <c r="BK202" s="107"/>
      <c r="BL202" s="107"/>
      <c r="BM202" s="107"/>
      <c r="BN202" s="107"/>
    </row>
    <row r="203" spans="58:66" x14ac:dyDescent="0.2">
      <c r="BF203" s="107"/>
      <c r="BG203" s="107"/>
      <c r="BH203" s="107"/>
      <c r="BI203" s="107"/>
      <c r="BJ203" s="107"/>
      <c r="BK203" s="107"/>
      <c r="BL203" s="107"/>
      <c r="BM203" s="107"/>
      <c r="BN203" s="107"/>
    </row>
    <row r="204" spans="58:66" x14ac:dyDescent="0.2">
      <c r="BF204" s="107"/>
      <c r="BG204" s="107"/>
      <c r="BH204" s="107"/>
      <c r="BI204" s="107"/>
      <c r="BJ204" s="107"/>
      <c r="BK204" s="107"/>
      <c r="BL204" s="107"/>
      <c r="BM204" s="107"/>
      <c r="BN204" s="107"/>
    </row>
    <row r="205" spans="58:66" x14ac:dyDescent="0.2">
      <c r="BF205" s="107"/>
      <c r="BG205" s="107"/>
      <c r="BH205" s="107"/>
      <c r="BI205" s="107"/>
      <c r="BJ205" s="107"/>
      <c r="BK205" s="107"/>
      <c r="BL205" s="107"/>
      <c r="BM205" s="107"/>
      <c r="BN205" s="107"/>
    </row>
    <row r="206" spans="58:66" x14ac:dyDescent="0.2">
      <c r="BF206" s="107"/>
      <c r="BG206" s="107"/>
      <c r="BH206" s="107"/>
      <c r="BI206" s="107"/>
      <c r="BJ206" s="107"/>
      <c r="BK206" s="107"/>
      <c r="BL206" s="107"/>
      <c r="BM206" s="107"/>
      <c r="BN206" s="107"/>
    </row>
    <row r="207" spans="58:66" x14ac:dyDescent="0.2">
      <c r="BF207" s="107"/>
      <c r="BG207" s="107"/>
      <c r="BH207" s="107"/>
      <c r="BI207" s="107"/>
      <c r="BJ207" s="107"/>
      <c r="BK207" s="107"/>
      <c r="BL207" s="107"/>
      <c r="BM207" s="107"/>
      <c r="BN207" s="107"/>
    </row>
    <row r="208" spans="58:66" x14ac:dyDescent="0.2">
      <c r="BF208" s="107"/>
      <c r="BG208" s="107"/>
      <c r="BH208" s="107"/>
      <c r="BI208" s="107"/>
      <c r="BJ208" s="107"/>
      <c r="BK208" s="107"/>
      <c r="BL208" s="107"/>
      <c r="BM208" s="107"/>
      <c r="BN208" s="107"/>
    </row>
    <row r="209" spans="58:66" x14ac:dyDescent="0.2">
      <c r="BF209" s="107"/>
      <c r="BG209" s="107"/>
      <c r="BH209" s="107"/>
      <c r="BI209" s="107"/>
      <c r="BJ209" s="107"/>
      <c r="BK209" s="107"/>
      <c r="BL209" s="107"/>
      <c r="BM209" s="107"/>
      <c r="BN209" s="107"/>
    </row>
    <row r="210" spans="58:66" x14ac:dyDescent="0.2">
      <c r="BF210" s="107"/>
      <c r="BG210" s="107"/>
      <c r="BH210" s="107"/>
      <c r="BI210" s="107"/>
      <c r="BJ210" s="107"/>
      <c r="BK210" s="107"/>
      <c r="BL210" s="107"/>
      <c r="BM210" s="107"/>
      <c r="BN210" s="107"/>
    </row>
    <row r="211" spans="58:66" x14ac:dyDescent="0.2">
      <c r="BF211" s="107"/>
      <c r="BG211" s="107"/>
      <c r="BH211" s="107"/>
      <c r="BI211" s="107"/>
      <c r="BJ211" s="107"/>
      <c r="BK211" s="107"/>
      <c r="BL211" s="107"/>
      <c r="BM211" s="107"/>
      <c r="BN211" s="107"/>
    </row>
    <row r="212" spans="58:66" x14ac:dyDescent="0.2">
      <c r="BF212" s="107"/>
      <c r="BG212" s="107"/>
      <c r="BH212" s="107"/>
      <c r="BI212" s="107"/>
      <c r="BJ212" s="107"/>
      <c r="BK212" s="107"/>
      <c r="BL212" s="107"/>
      <c r="BM212" s="107"/>
      <c r="BN212" s="107"/>
    </row>
    <row r="213" spans="58:66" x14ac:dyDescent="0.2">
      <c r="BF213" s="107"/>
      <c r="BG213" s="107"/>
      <c r="BH213" s="107"/>
      <c r="BI213" s="107"/>
      <c r="BJ213" s="107"/>
      <c r="BK213" s="107"/>
      <c r="BL213" s="107"/>
      <c r="BM213" s="107"/>
      <c r="BN213" s="107"/>
    </row>
    <row r="214" spans="58:66" x14ac:dyDescent="0.2">
      <c r="BF214" s="107"/>
      <c r="BG214" s="107"/>
      <c r="BH214" s="107"/>
      <c r="BI214" s="107"/>
      <c r="BJ214" s="107"/>
      <c r="BK214" s="107"/>
      <c r="BL214" s="107"/>
      <c r="BM214" s="107"/>
      <c r="BN214" s="107"/>
    </row>
    <row r="215" spans="58:66" x14ac:dyDescent="0.2">
      <c r="BF215" s="107"/>
      <c r="BG215" s="107"/>
      <c r="BH215" s="107"/>
      <c r="BI215" s="107"/>
      <c r="BJ215" s="107"/>
      <c r="BK215" s="107"/>
      <c r="BL215" s="107"/>
      <c r="BM215" s="107"/>
      <c r="BN215" s="107"/>
    </row>
    <row r="216" spans="58:66" x14ac:dyDescent="0.2">
      <c r="BF216" s="107"/>
      <c r="BG216" s="107"/>
      <c r="BH216" s="107"/>
      <c r="BI216" s="107"/>
      <c r="BJ216" s="107"/>
      <c r="BK216" s="107"/>
      <c r="BL216" s="107"/>
      <c r="BM216" s="107"/>
      <c r="BN216" s="107"/>
    </row>
    <row r="217" spans="58:66" x14ac:dyDescent="0.2">
      <c r="BF217" s="107"/>
      <c r="BG217" s="107"/>
      <c r="BH217" s="107"/>
      <c r="BI217" s="107"/>
      <c r="BJ217" s="107"/>
      <c r="BK217" s="107"/>
      <c r="BL217" s="107"/>
      <c r="BM217" s="107"/>
      <c r="BN217" s="107"/>
    </row>
    <row r="218" spans="58:66" x14ac:dyDescent="0.2">
      <c r="BF218" s="107"/>
      <c r="BG218" s="107"/>
      <c r="BH218" s="107"/>
      <c r="BI218" s="107"/>
      <c r="BJ218" s="107"/>
      <c r="BK218" s="107"/>
      <c r="BL218" s="107"/>
      <c r="BM218" s="107"/>
      <c r="BN218" s="107"/>
    </row>
    <row r="219" spans="58:66" x14ac:dyDescent="0.2">
      <c r="BF219" s="107"/>
      <c r="BG219" s="107"/>
      <c r="BH219" s="107"/>
      <c r="BI219" s="107"/>
      <c r="BJ219" s="107"/>
      <c r="BK219" s="107"/>
      <c r="BL219" s="107"/>
      <c r="BM219" s="107"/>
      <c r="BN219" s="107"/>
    </row>
    <row r="220" spans="58:66" x14ac:dyDescent="0.2">
      <c r="BF220" s="107"/>
      <c r="BG220" s="107"/>
      <c r="BH220" s="107"/>
      <c r="BI220" s="107"/>
      <c r="BJ220" s="107"/>
      <c r="BK220" s="107"/>
      <c r="BL220" s="107"/>
      <c r="BM220" s="107"/>
      <c r="BN220" s="107"/>
    </row>
    <row r="221" spans="58:66" x14ac:dyDescent="0.2">
      <c r="BF221" s="107"/>
      <c r="BG221" s="107"/>
      <c r="BH221" s="107"/>
      <c r="BI221" s="107"/>
      <c r="BJ221" s="107"/>
      <c r="BK221" s="107"/>
      <c r="BL221" s="107"/>
      <c r="BM221" s="107"/>
      <c r="BN221" s="107"/>
    </row>
    <row r="222" spans="58:66" x14ac:dyDescent="0.2">
      <c r="BF222" s="107"/>
      <c r="BG222" s="107"/>
      <c r="BH222" s="107"/>
      <c r="BI222" s="107"/>
      <c r="BJ222" s="107"/>
      <c r="BK222" s="107"/>
      <c r="BL222" s="107"/>
      <c r="BM222" s="107"/>
      <c r="BN222" s="107"/>
    </row>
    <row r="223" spans="58:66" x14ac:dyDescent="0.2">
      <c r="BF223" s="107"/>
      <c r="BG223" s="107"/>
      <c r="BH223" s="107"/>
      <c r="BI223" s="107"/>
      <c r="BJ223" s="107"/>
      <c r="BK223" s="107"/>
      <c r="BL223" s="107"/>
      <c r="BM223" s="107"/>
      <c r="BN223" s="107"/>
    </row>
    <row r="224" spans="58:66" x14ac:dyDescent="0.2">
      <c r="BF224" s="107"/>
      <c r="BG224" s="107"/>
      <c r="BH224" s="107"/>
      <c r="BI224" s="107"/>
      <c r="BJ224" s="107"/>
      <c r="BK224" s="107"/>
      <c r="BL224" s="107"/>
      <c r="BM224" s="107"/>
      <c r="BN224" s="107"/>
    </row>
    <row r="225" spans="58:66" x14ac:dyDescent="0.2">
      <c r="BF225" s="107"/>
      <c r="BG225" s="107"/>
      <c r="BH225" s="107"/>
      <c r="BI225" s="107"/>
      <c r="BJ225" s="107"/>
      <c r="BK225" s="107"/>
      <c r="BL225" s="107"/>
      <c r="BM225" s="107"/>
      <c r="BN225" s="107"/>
    </row>
    <row r="226" spans="58:66" x14ac:dyDescent="0.2">
      <c r="BF226" s="107"/>
      <c r="BG226" s="107"/>
      <c r="BH226" s="107"/>
      <c r="BI226" s="107"/>
      <c r="BJ226" s="107"/>
      <c r="BK226" s="107"/>
      <c r="BL226" s="107"/>
      <c r="BM226" s="107"/>
      <c r="BN226" s="107"/>
    </row>
    <row r="227" spans="58:66" x14ac:dyDescent="0.2">
      <c r="BF227" s="107"/>
      <c r="BG227" s="107"/>
      <c r="BH227" s="107"/>
      <c r="BI227" s="107"/>
      <c r="BJ227" s="107"/>
      <c r="BK227" s="107"/>
      <c r="BL227" s="107"/>
      <c r="BM227" s="107"/>
      <c r="BN227" s="107"/>
    </row>
    <row r="228" spans="58:66" x14ac:dyDescent="0.2">
      <c r="BF228" s="107"/>
      <c r="BG228" s="107"/>
      <c r="BH228" s="107"/>
      <c r="BI228" s="107"/>
      <c r="BJ228" s="107"/>
      <c r="BK228" s="107"/>
      <c r="BL228" s="107"/>
      <c r="BM228" s="107"/>
      <c r="BN228" s="107"/>
    </row>
    <row r="229" spans="58:66" x14ac:dyDescent="0.2">
      <c r="BF229" s="107"/>
      <c r="BG229" s="107"/>
      <c r="BH229" s="107"/>
      <c r="BI229" s="107"/>
      <c r="BJ229" s="107"/>
      <c r="BK229" s="107"/>
      <c r="BL229" s="107"/>
      <c r="BM229" s="107"/>
      <c r="BN229" s="107"/>
    </row>
    <row r="230" spans="58:66" x14ac:dyDescent="0.2">
      <c r="BF230" s="107"/>
      <c r="BG230" s="107"/>
      <c r="BH230" s="107"/>
      <c r="BI230" s="107"/>
      <c r="BJ230" s="107"/>
      <c r="BK230" s="107"/>
      <c r="BL230" s="107"/>
      <c r="BM230" s="107"/>
      <c r="BN230" s="107"/>
    </row>
    <row r="231" spans="58:66" x14ac:dyDescent="0.2">
      <c r="BF231" s="107"/>
      <c r="BG231" s="107"/>
      <c r="BH231" s="107"/>
      <c r="BI231" s="107"/>
      <c r="BJ231" s="107"/>
      <c r="BK231" s="107"/>
      <c r="BL231" s="107"/>
      <c r="BM231" s="107"/>
      <c r="BN231" s="107"/>
    </row>
    <row r="232" spans="58:66" x14ac:dyDescent="0.2">
      <c r="BF232" s="107"/>
      <c r="BG232" s="107"/>
      <c r="BH232" s="107"/>
      <c r="BI232" s="107"/>
      <c r="BJ232" s="107"/>
      <c r="BK232" s="107"/>
      <c r="BL232" s="107"/>
      <c r="BM232" s="107"/>
      <c r="BN232" s="107"/>
    </row>
    <row r="233" spans="58:66" x14ac:dyDescent="0.2">
      <c r="BF233" s="107"/>
      <c r="BG233" s="107"/>
      <c r="BH233" s="107"/>
      <c r="BI233" s="107"/>
      <c r="BJ233" s="107"/>
      <c r="BK233" s="107"/>
      <c r="BL233" s="107"/>
      <c r="BM233" s="107"/>
      <c r="BN233" s="107"/>
    </row>
    <row r="234" spans="58:66" x14ac:dyDescent="0.2">
      <c r="BF234" s="107"/>
      <c r="BG234" s="107"/>
      <c r="BH234" s="107"/>
      <c r="BI234" s="107"/>
      <c r="BJ234" s="107"/>
      <c r="BK234" s="107"/>
      <c r="BL234" s="107"/>
      <c r="BM234" s="107"/>
      <c r="BN234" s="107"/>
    </row>
    <row r="235" spans="58:66" x14ac:dyDescent="0.2">
      <c r="BF235" s="107"/>
      <c r="BG235" s="107"/>
      <c r="BH235" s="107"/>
      <c r="BI235" s="107"/>
      <c r="BJ235" s="107"/>
      <c r="BK235" s="107"/>
      <c r="BL235" s="107"/>
      <c r="BM235" s="107"/>
      <c r="BN235" s="107"/>
    </row>
    <row r="236" spans="58:66" x14ac:dyDescent="0.2">
      <c r="BF236" s="107"/>
      <c r="BG236" s="107"/>
      <c r="BH236" s="107"/>
      <c r="BI236" s="107"/>
      <c r="BJ236" s="107"/>
      <c r="BK236" s="107"/>
      <c r="BL236" s="107"/>
      <c r="BM236" s="107"/>
      <c r="BN236" s="107"/>
    </row>
    <row r="237" spans="58:66" x14ac:dyDescent="0.2">
      <c r="BF237" s="107"/>
      <c r="BG237" s="107"/>
      <c r="BH237" s="107"/>
      <c r="BI237" s="107"/>
      <c r="BJ237" s="107"/>
      <c r="BK237" s="107"/>
      <c r="BL237" s="107"/>
      <c r="BM237" s="107"/>
      <c r="BN237" s="107"/>
    </row>
    <row r="238" spans="58:66" x14ac:dyDescent="0.2">
      <c r="BF238" s="107"/>
      <c r="BG238" s="107"/>
      <c r="BH238" s="107"/>
      <c r="BI238" s="107"/>
      <c r="BJ238" s="107"/>
      <c r="BK238" s="107"/>
      <c r="BL238" s="107"/>
      <c r="BM238" s="107"/>
      <c r="BN238" s="107"/>
    </row>
    <row r="239" spans="58:66" x14ac:dyDescent="0.2">
      <c r="BF239" s="107"/>
      <c r="BG239" s="107"/>
      <c r="BH239" s="107"/>
      <c r="BI239" s="107"/>
      <c r="BJ239" s="107"/>
      <c r="BK239" s="107"/>
      <c r="BL239" s="107"/>
      <c r="BM239" s="107"/>
      <c r="BN239" s="107"/>
    </row>
    <row r="240" spans="58:66" x14ac:dyDescent="0.2">
      <c r="BF240" s="107"/>
      <c r="BG240" s="107"/>
      <c r="BH240" s="107"/>
      <c r="BI240" s="107"/>
      <c r="BJ240" s="107"/>
      <c r="BK240" s="107"/>
      <c r="BL240" s="107"/>
      <c r="BM240" s="107"/>
      <c r="BN240" s="107"/>
    </row>
    <row r="241" spans="58:66" x14ac:dyDescent="0.2">
      <c r="BF241" s="107"/>
      <c r="BG241" s="107"/>
      <c r="BH241" s="107"/>
      <c r="BI241" s="107"/>
      <c r="BJ241" s="107"/>
      <c r="BK241" s="107"/>
      <c r="BL241" s="107"/>
      <c r="BM241" s="107"/>
      <c r="BN241" s="107"/>
    </row>
    <row r="242" spans="58:66" x14ac:dyDescent="0.2">
      <c r="BF242" s="107"/>
      <c r="BG242" s="107"/>
      <c r="BH242" s="107"/>
      <c r="BI242" s="107"/>
      <c r="BJ242" s="107"/>
      <c r="BK242" s="107"/>
      <c r="BL242" s="107"/>
      <c r="BM242" s="107"/>
      <c r="BN242" s="107"/>
    </row>
    <row r="243" spans="58:66" x14ac:dyDescent="0.2">
      <c r="BF243" s="107"/>
      <c r="BG243" s="107"/>
      <c r="BH243" s="107"/>
      <c r="BI243" s="107"/>
      <c r="BJ243" s="107"/>
      <c r="BK243" s="107"/>
      <c r="BL243" s="107"/>
      <c r="BM243" s="107"/>
      <c r="BN243" s="107"/>
    </row>
    <row r="244" spans="58:66" x14ac:dyDescent="0.2">
      <c r="BF244" s="107"/>
      <c r="BG244" s="107"/>
      <c r="BH244" s="107"/>
      <c r="BI244" s="107"/>
      <c r="BJ244" s="107"/>
      <c r="BK244" s="107"/>
      <c r="BL244" s="107"/>
      <c r="BM244" s="107"/>
      <c r="BN244" s="107"/>
    </row>
    <row r="245" spans="58:66" x14ac:dyDescent="0.2">
      <c r="BF245" s="107"/>
      <c r="BG245" s="107"/>
      <c r="BH245" s="107"/>
      <c r="BI245" s="107"/>
      <c r="BJ245" s="107"/>
      <c r="BK245" s="107"/>
      <c r="BL245" s="107"/>
      <c r="BM245" s="107"/>
      <c r="BN245" s="107"/>
    </row>
    <row r="246" spans="58:66" x14ac:dyDescent="0.2">
      <c r="BF246" s="107"/>
      <c r="BG246" s="107"/>
      <c r="BH246" s="107"/>
      <c r="BI246" s="107"/>
      <c r="BJ246" s="107"/>
      <c r="BK246" s="107"/>
      <c r="BL246" s="107"/>
      <c r="BM246" s="107"/>
      <c r="BN246" s="107"/>
    </row>
    <row r="247" spans="58:66" x14ac:dyDescent="0.2">
      <c r="BF247" s="107"/>
      <c r="BG247" s="107"/>
      <c r="BH247" s="107"/>
      <c r="BI247" s="107"/>
      <c r="BJ247" s="107"/>
      <c r="BK247" s="107"/>
      <c r="BL247" s="107"/>
      <c r="BM247" s="107"/>
      <c r="BN247" s="107"/>
    </row>
    <row r="248" spans="58:66" x14ac:dyDescent="0.2">
      <c r="BF248" s="107"/>
      <c r="BG248" s="107"/>
      <c r="BH248" s="107"/>
      <c r="BI248" s="107"/>
      <c r="BJ248" s="107"/>
      <c r="BK248" s="107"/>
      <c r="BL248" s="107"/>
      <c r="BM248" s="107"/>
      <c r="BN248" s="107"/>
    </row>
    <row r="249" spans="58:66" x14ac:dyDescent="0.2">
      <c r="BF249" s="107"/>
      <c r="BG249" s="107"/>
      <c r="BH249" s="107"/>
      <c r="BI249" s="107"/>
      <c r="BJ249" s="107"/>
      <c r="BK249" s="107"/>
      <c r="BL249" s="107"/>
      <c r="BM249" s="107"/>
      <c r="BN249" s="107"/>
    </row>
    <row r="250" spans="58:66" x14ac:dyDescent="0.2">
      <c r="BF250" s="107"/>
      <c r="BG250" s="107"/>
      <c r="BH250" s="107"/>
      <c r="BI250" s="107"/>
      <c r="BJ250" s="107"/>
      <c r="BK250" s="107"/>
      <c r="BL250" s="107"/>
      <c r="BM250" s="107"/>
      <c r="BN250" s="107"/>
    </row>
    <row r="251" spans="58:66" x14ac:dyDescent="0.2">
      <c r="BF251" s="107"/>
      <c r="BG251" s="107"/>
      <c r="BH251" s="107"/>
      <c r="BI251" s="107"/>
      <c r="BJ251" s="107"/>
      <c r="BK251" s="107"/>
      <c r="BL251" s="107"/>
      <c r="BM251" s="107"/>
      <c r="BN251" s="107"/>
    </row>
    <row r="252" spans="58:66" x14ac:dyDescent="0.2">
      <c r="BF252" s="107"/>
      <c r="BG252" s="107"/>
      <c r="BH252" s="107"/>
      <c r="BI252" s="107"/>
      <c r="BJ252" s="107"/>
      <c r="BK252" s="107"/>
      <c r="BL252" s="107"/>
      <c r="BM252" s="107"/>
      <c r="BN252" s="107"/>
    </row>
    <row r="253" spans="58:66" x14ac:dyDescent="0.2">
      <c r="BF253" s="107"/>
      <c r="BG253" s="107"/>
      <c r="BH253" s="107"/>
      <c r="BI253" s="107"/>
      <c r="BJ253" s="107"/>
      <c r="BK253" s="107"/>
      <c r="BL253" s="107"/>
      <c r="BM253" s="107"/>
      <c r="BN253" s="107"/>
    </row>
    <row r="254" spans="58:66" x14ac:dyDescent="0.2">
      <c r="BF254" s="107"/>
      <c r="BG254" s="107"/>
      <c r="BH254" s="107"/>
      <c r="BI254" s="107"/>
      <c r="BJ254" s="107"/>
      <c r="BK254" s="107"/>
      <c r="BL254" s="107"/>
      <c r="BM254" s="107"/>
      <c r="BN254" s="107"/>
    </row>
    <row r="255" spans="58:66" x14ac:dyDescent="0.2">
      <c r="BF255" s="107"/>
      <c r="BG255" s="107"/>
      <c r="BH255" s="107"/>
      <c r="BI255" s="107"/>
      <c r="BJ255" s="107"/>
      <c r="BK255" s="107"/>
      <c r="BL255" s="107"/>
      <c r="BM255" s="107"/>
      <c r="BN255" s="107"/>
    </row>
    <row r="256" spans="58:66" x14ac:dyDescent="0.2">
      <c r="BF256" s="107"/>
      <c r="BG256" s="107"/>
      <c r="BH256" s="107"/>
      <c r="BI256" s="107"/>
      <c r="BJ256" s="107"/>
      <c r="BK256" s="107"/>
      <c r="BL256" s="107"/>
      <c r="BM256" s="107"/>
      <c r="BN256" s="107"/>
    </row>
    <row r="257" spans="58:66" x14ac:dyDescent="0.2">
      <c r="BF257" s="107"/>
      <c r="BG257" s="107"/>
      <c r="BH257" s="107"/>
      <c r="BI257" s="107"/>
      <c r="BJ257" s="107"/>
      <c r="BK257" s="107"/>
      <c r="BL257" s="107"/>
      <c r="BM257" s="107"/>
      <c r="BN257" s="107"/>
    </row>
    <row r="258" spans="58:66" x14ac:dyDescent="0.2">
      <c r="BF258" s="107"/>
      <c r="BG258" s="107"/>
      <c r="BH258" s="107"/>
      <c r="BI258" s="107"/>
      <c r="BJ258" s="107"/>
      <c r="BK258" s="107"/>
      <c r="BL258" s="107"/>
      <c r="BM258" s="107"/>
      <c r="BN258" s="107"/>
    </row>
    <row r="259" spans="58:66" x14ac:dyDescent="0.2">
      <c r="BF259" s="107"/>
      <c r="BG259" s="107"/>
      <c r="BH259" s="107"/>
      <c r="BI259" s="107"/>
      <c r="BJ259" s="107"/>
      <c r="BK259" s="107"/>
      <c r="BL259" s="107"/>
      <c r="BM259" s="107"/>
      <c r="BN259" s="107"/>
    </row>
    <row r="260" spans="58:66" x14ac:dyDescent="0.2">
      <c r="BF260" s="107"/>
      <c r="BG260" s="107"/>
      <c r="BH260" s="107"/>
      <c r="BI260" s="107"/>
      <c r="BJ260" s="107"/>
      <c r="BK260" s="107"/>
      <c r="BL260" s="107"/>
      <c r="BM260" s="107"/>
      <c r="BN260" s="107"/>
    </row>
    <row r="261" spans="58:66" x14ac:dyDescent="0.2">
      <c r="BF261" s="107"/>
      <c r="BG261" s="107"/>
      <c r="BH261" s="107"/>
      <c r="BI261" s="107"/>
      <c r="BJ261" s="107"/>
      <c r="BK261" s="107"/>
      <c r="BL261" s="107"/>
      <c r="BM261" s="107"/>
      <c r="BN261" s="107"/>
    </row>
    <row r="262" spans="58:66" x14ac:dyDescent="0.2">
      <c r="BF262" s="107"/>
      <c r="BG262" s="107"/>
      <c r="BH262" s="107"/>
      <c r="BI262" s="107"/>
      <c r="BJ262" s="107"/>
      <c r="BK262" s="107"/>
      <c r="BL262" s="107"/>
      <c r="BM262" s="107"/>
      <c r="BN262" s="107"/>
    </row>
    <row r="263" spans="58:66" x14ac:dyDescent="0.2">
      <c r="BF263" s="107"/>
      <c r="BG263" s="107"/>
      <c r="BH263" s="107"/>
      <c r="BI263" s="107"/>
      <c r="BJ263" s="107"/>
      <c r="BK263" s="107"/>
      <c r="BL263" s="107"/>
      <c r="BM263" s="107"/>
      <c r="BN263" s="107"/>
    </row>
    <row r="264" spans="58:66" x14ac:dyDescent="0.2">
      <c r="BF264" s="107"/>
      <c r="BG264" s="107"/>
      <c r="BH264" s="107"/>
      <c r="BI264" s="107"/>
      <c r="BJ264" s="107"/>
      <c r="BK264" s="107"/>
      <c r="BL264" s="107"/>
      <c r="BM264" s="107"/>
      <c r="BN264" s="107"/>
    </row>
    <row r="265" spans="58:66" x14ac:dyDescent="0.2">
      <c r="BF265" s="107"/>
      <c r="BG265" s="107"/>
      <c r="BH265" s="107"/>
      <c r="BI265" s="107"/>
      <c r="BJ265" s="107"/>
      <c r="BK265" s="107"/>
      <c r="BL265" s="107"/>
      <c r="BM265" s="107"/>
      <c r="BN265" s="107"/>
    </row>
    <row r="266" spans="58:66" x14ac:dyDescent="0.2">
      <c r="BF266" s="107"/>
      <c r="BG266" s="107"/>
      <c r="BH266" s="107"/>
      <c r="BI266" s="107"/>
      <c r="BJ266" s="107"/>
      <c r="BK266" s="107"/>
      <c r="BL266" s="107"/>
      <c r="BM266" s="107"/>
      <c r="BN266" s="107"/>
    </row>
    <row r="267" spans="58:66" x14ac:dyDescent="0.2">
      <c r="BF267" s="107"/>
      <c r="BG267" s="107"/>
      <c r="BH267" s="107"/>
      <c r="BI267" s="107"/>
      <c r="BJ267" s="107"/>
      <c r="BK267" s="107"/>
      <c r="BL267" s="107"/>
      <c r="BM267" s="107"/>
      <c r="BN267" s="107"/>
    </row>
    <row r="268" spans="58:66" x14ac:dyDescent="0.2">
      <c r="BF268" s="107"/>
      <c r="BG268" s="107"/>
      <c r="BH268" s="107"/>
      <c r="BI268" s="107"/>
      <c r="BJ268" s="107"/>
      <c r="BK268" s="107"/>
      <c r="BL268" s="107"/>
      <c r="BM268" s="107"/>
      <c r="BN268" s="107"/>
    </row>
    <row r="269" spans="58:66" x14ac:dyDescent="0.2">
      <c r="BF269" s="107"/>
      <c r="BG269" s="107"/>
      <c r="BH269" s="107"/>
      <c r="BI269" s="107"/>
      <c r="BJ269" s="107"/>
      <c r="BK269" s="107"/>
      <c r="BL269" s="107"/>
      <c r="BM269" s="107"/>
      <c r="BN269" s="107"/>
    </row>
    <row r="270" spans="58:66" x14ac:dyDescent="0.2">
      <c r="BF270" s="107"/>
      <c r="BG270" s="107"/>
      <c r="BH270" s="107"/>
      <c r="BI270" s="107"/>
      <c r="BJ270" s="107"/>
      <c r="BK270" s="107"/>
      <c r="BL270" s="107"/>
      <c r="BM270" s="107"/>
      <c r="BN270" s="107"/>
    </row>
    <row r="271" spans="58:66" x14ac:dyDescent="0.2">
      <c r="BF271" s="107"/>
      <c r="BG271" s="107"/>
      <c r="BH271" s="107"/>
      <c r="BI271" s="107"/>
      <c r="BJ271" s="107"/>
      <c r="BK271" s="107"/>
      <c r="BL271" s="107"/>
      <c r="BM271" s="107"/>
      <c r="BN271" s="107"/>
    </row>
    <row r="272" spans="58:66" x14ac:dyDescent="0.2">
      <c r="BF272" s="107"/>
      <c r="BG272" s="107"/>
      <c r="BH272" s="107"/>
      <c r="BI272" s="107"/>
      <c r="BJ272" s="107"/>
      <c r="BK272" s="107"/>
      <c r="BL272" s="107"/>
      <c r="BM272" s="107"/>
      <c r="BN272" s="107"/>
    </row>
    <row r="273" spans="58:66" x14ac:dyDescent="0.2">
      <c r="BF273" s="107"/>
      <c r="BG273" s="107"/>
      <c r="BH273" s="107"/>
      <c r="BI273" s="107"/>
      <c r="BJ273" s="107"/>
      <c r="BK273" s="107"/>
      <c r="BL273" s="107"/>
      <c r="BM273" s="107"/>
      <c r="BN273" s="107"/>
    </row>
    <row r="274" spans="58:66" x14ac:dyDescent="0.2">
      <c r="BF274" s="107"/>
      <c r="BG274" s="107"/>
      <c r="BH274" s="107"/>
      <c r="BI274" s="107"/>
      <c r="BJ274" s="107"/>
      <c r="BK274" s="107"/>
      <c r="BL274" s="107"/>
      <c r="BM274" s="107"/>
      <c r="BN274" s="107"/>
    </row>
    <row r="275" spans="58:66" x14ac:dyDescent="0.2">
      <c r="BF275" s="107"/>
      <c r="BG275" s="107"/>
      <c r="BH275" s="107"/>
      <c r="BI275" s="107"/>
      <c r="BJ275" s="107"/>
      <c r="BK275" s="107"/>
      <c r="BL275" s="107"/>
      <c r="BM275" s="107"/>
      <c r="BN275" s="107"/>
    </row>
    <row r="276" spans="58:66" x14ac:dyDescent="0.2">
      <c r="BF276" s="107"/>
      <c r="BG276" s="107"/>
      <c r="BH276" s="107"/>
      <c r="BI276" s="107"/>
      <c r="BJ276" s="107"/>
      <c r="BK276" s="107"/>
      <c r="BL276" s="107"/>
      <c r="BM276" s="107"/>
      <c r="BN276" s="107"/>
    </row>
    <row r="277" spans="58:66" x14ac:dyDescent="0.2">
      <c r="BF277" s="107"/>
      <c r="BG277" s="107"/>
      <c r="BH277" s="107"/>
      <c r="BI277" s="107"/>
      <c r="BJ277" s="107"/>
      <c r="BK277" s="107"/>
      <c r="BL277" s="107"/>
      <c r="BM277" s="107"/>
      <c r="BN277" s="107"/>
    </row>
    <row r="278" spans="58:66" x14ac:dyDescent="0.2">
      <c r="BF278" s="107"/>
      <c r="BG278" s="107"/>
      <c r="BH278" s="107"/>
      <c r="BI278" s="107"/>
      <c r="BJ278" s="107"/>
      <c r="BK278" s="107"/>
      <c r="BL278" s="107"/>
      <c r="BM278" s="107"/>
      <c r="BN278" s="107"/>
    </row>
    <row r="279" spans="58:66" x14ac:dyDescent="0.2">
      <c r="BF279" s="107"/>
      <c r="BG279" s="107"/>
      <c r="BH279" s="107"/>
      <c r="BI279" s="107"/>
      <c r="BJ279" s="107"/>
      <c r="BK279" s="107"/>
      <c r="BL279" s="107"/>
      <c r="BM279" s="107"/>
      <c r="BN279" s="107"/>
    </row>
    <row r="280" spans="58:66" x14ac:dyDescent="0.2">
      <c r="BF280" s="107"/>
      <c r="BG280" s="107"/>
      <c r="BH280" s="107"/>
      <c r="BI280" s="107"/>
      <c r="BJ280" s="107"/>
      <c r="BK280" s="107"/>
      <c r="BL280" s="107"/>
      <c r="BM280" s="107"/>
      <c r="BN280" s="107"/>
    </row>
    <row r="281" spans="58:66" x14ac:dyDescent="0.2">
      <c r="BF281" s="107"/>
      <c r="BG281" s="107"/>
      <c r="BH281" s="107"/>
      <c r="BI281" s="107"/>
      <c r="BJ281" s="107"/>
      <c r="BK281" s="107"/>
      <c r="BL281" s="107"/>
      <c r="BM281" s="107"/>
      <c r="BN281" s="107"/>
    </row>
    <row r="282" spans="58:66" x14ac:dyDescent="0.2">
      <c r="BF282" s="107"/>
      <c r="BG282" s="107"/>
      <c r="BH282" s="107"/>
      <c r="BI282" s="107"/>
      <c r="BJ282" s="107"/>
      <c r="BK282" s="107"/>
      <c r="BL282" s="107"/>
      <c r="BM282" s="107"/>
      <c r="BN282" s="107"/>
    </row>
    <row r="283" spans="58:66" x14ac:dyDescent="0.2">
      <c r="BF283" s="107"/>
      <c r="BG283" s="107"/>
      <c r="BH283" s="107"/>
      <c r="BI283" s="107"/>
      <c r="BJ283" s="107"/>
      <c r="BK283" s="107"/>
      <c r="BL283" s="107"/>
      <c r="BM283" s="107"/>
      <c r="BN283" s="107"/>
    </row>
    <row r="284" spans="58:66" x14ac:dyDescent="0.2">
      <c r="BF284" s="107"/>
      <c r="BG284" s="107"/>
      <c r="BH284" s="107"/>
      <c r="BI284" s="107"/>
      <c r="BJ284" s="107"/>
      <c r="BK284" s="107"/>
      <c r="BL284" s="107"/>
      <c r="BM284" s="107"/>
      <c r="BN284" s="107"/>
    </row>
    <row r="285" spans="58:66" x14ac:dyDescent="0.2">
      <c r="BF285" s="107"/>
      <c r="BG285" s="107"/>
      <c r="BH285" s="107"/>
      <c r="BI285" s="107"/>
      <c r="BJ285" s="107"/>
      <c r="BK285" s="107"/>
      <c r="BL285" s="107"/>
      <c r="BM285" s="107"/>
      <c r="BN285" s="107"/>
    </row>
    <row r="286" spans="58:66" x14ac:dyDescent="0.2">
      <c r="BF286" s="107"/>
      <c r="BG286" s="107"/>
      <c r="BH286" s="107"/>
      <c r="BI286" s="107"/>
      <c r="BJ286" s="107"/>
      <c r="BK286" s="107"/>
      <c r="BL286" s="107"/>
      <c r="BM286" s="107"/>
      <c r="BN286" s="107"/>
    </row>
    <row r="287" spans="58:66" x14ac:dyDescent="0.2">
      <c r="BF287" s="107"/>
      <c r="BG287" s="107"/>
      <c r="BH287" s="107"/>
      <c r="BI287" s="107"/>
      <c r="BJ287" s="107"/>
      <c r="BK287" s="107"/>
      <c r="BL287" s="107"/>
      <c r="BM287" s="107"/>
      <c r="BN287" s="107"/>
    </row>
    <row r="288" spans="58:66" x14ac:dyDescent="0.2">
      <c r="BF288" s="107"/>
      <c r="BG288" s="107"/>
      <c r="BH288" s="107"/>
      <c r="BI288" s="107"/>
      <c r="BJ288" s="107"/>
      <c r="BK288" s="107"/>
      <c r="BL288" s="107"/>
      <c r="BM288" s="107"/>
      <c r="BN288" s="107"/>
    </row>
    <row r="289" spans="58:66" x14ac:dyDescent="0.2">
      <c r="BF289" s="107"/>
      <c r="BG289" s="107"/>
      <c r="BH289" s="107"/>
      <c r="BI289" s="107"/>
      <c r="BJ289" s="107"/>
      <c r="BK289" s="107"/>
      <c r="BL289" s="107"/>
      <c r="BM289" s="107"/>
      <c r="BN289" s="107"/>
    </row>
    <row r="290" spans="58:66" x14ac:dyDescent="0.2">
      <c r="BF290" s="107"/>
      <c r="BG290" s="107"/>
      <c r="BH290" s="107"/>
      <c r="BI290" s="107"/>
      <c r="BJ290" s="107"/>
      <c r="BK290" s="107"/>
      <c r="BL290" s="107"/>
      <c r="BM290" s="107"/>
      <c r="BN290" s="107"/>
    </row>
    <row r="291" spans="58:66" x14ac:dyDescent="0.2">
      <c r="BF291" s="107"/>
      <c r="BG291" s="107"/>
      <c r="BH291" s="107"/>
      <c r="BI291" s="107"/>
      <c r="BJ291" s="107"/>
      <c r="BK291" s="107"/>
      <c r="BL291" s="107"/>
      <c r="BM291" s="107"/>
      <c r="BN291" s="107"/>
    </row>
    <row r="292" spans="58:66" x14ac:dyDescent="0.2">
      <c r="BF292" s="107"/>
      <c r="BG292" s="107"/>
      <c r="BH292" s="107"/>
      <c r="BI292" s="107"/>
      <c r="BJ292" s="107"/>
      <c r="BK292" s="107"/>
      <c r="BL292" s="107"/>
      <c r="BM292" s="107"/>
      <c r="BN292" s="107"/>
    </row>
    <row r="293" spans="58:66" x14ac:dyDescent="0.2">
      <c r="BF293" s="107"/>
      <c r="BG293" s="107"/>
      <c r="BH293" s="107"/>
      <c r="BI293" s="107"/>
      <c r="BJ293" s="107"/>
      <c r="BK293" s="107"/>
      <c r="BL293" s="107"/>
      <c r="BM293" s="107"/>
      <c r="BN293" s="107"/>
    </row>
    <row r="294" spans="58:66" x14ac:dyDescent="0.2">
      <c r="BF294" s="107"/>
      <c r="BG294" s="107"/>
      <c r="BH294" s="107"/>
      <c r="BI294" s="107"/>
      <c r="BJ294" s="107"/>
      <c r="BK294" s="107"/>
      <c r="BL294" s="107"/>
      <c r="BM294" s="107"/>
      <c r="BN294" s="107"/>
    </row>
    <row r="295" spans="58:66" x14ac:dyDescent="0.2">
      <c r="BF295" s="107"/>
      <c r="BG295" s="107"/>
      <c r="BH295" s="107"/>
      <c r="BI295" s="107"/>
      <c r="BJ295" s="107"/>
      <c r="BK295" s="107"/>
      <c r="BL295" s="107"/>
      <c r="BM295" s="107"/>
      <c r="BN295" s="107"/>
    </row>
    <row r="296" spans="58:66" x14ac:dyDescent="0.2">
      <c r="BF296" s="107"/>
      <c r="BG296" s="107"/>
      <c r="BH296" s="107"/>
      <c r="BI296" s="107"/>
      <c r="BJ296" s="107"/>
      <c r="BK296" s="107"/>
      <c r="BL296" s="107"/>
      <c r="BM296" s="107"/>
      <c r="BN296" s="107"/>
    </row>
    <row r="297" spans="58:66" x14ac:dyDescent="0.2">
      <c r="BF297" s="107"/>
      <c r="BG297" s="107"/>
      <c r="BH297" s="107"/>
      <c r="BI297" s="107"/>
      <c r="BJ297" s="107"/>
      <c r="BK297" s="107"/>
      <c r="BL297" s="107"/>
      <c r="BM297" s="107"/>
      <c r="BN297" s="107"/>
    </row>
    <row r="298" spans="58:66" x14ac:dyDescent="0.2">
      <c r="BF298" s="107"/>
      <c r="BG298" s="107"/>
      <c r="BH298" s="107"/>
      <c r="BI298" s="107"/>
      <c r="BJ298" s="107"/>
      <c r="BK298" s="107"/>
      <c r="BL298" s="107"/>
      <c r="BM298" s="107"/>
      <c r="BN298" s="107"/>
    </row>
    <row r="299" spans="58:66" x14ac:dyDescent="0.2">
      <c r="BF299" s="107"/>
      <c r="BG299" s="107"/>
      <c r="BH299" s="107"/>
      <c r="BI299" s="107"/>
      <c r="BJ299" s="107"/>
      <c r="BK299" s="107"/>
      <c r="BL299" s="107"/>
      <c r="BM299" s="107"/>
      <c r="BN299" s="107"/>
    </row>
    <row r="300" spans="58:66" x14ac:dyDescent="0.2">
      <c r="BF300" s="107"/>
      <c r="BG300" s="107"/>
      <c r="BH300" s="107"/>
      <c r="BI300" s="107"/>
      <c r="BJ300" s="107"/>
      <c r="BK300" s="107"/>
      <c r="BL300" s="107"/>
      <c r="BM300" s="107"/>
      <c r="BN300" s="107"/>
    </row>
    <row r="301" spans="58:66" x14ac:dyDescent="0.2">
      <c r="BF301" s="107"/>
      <c r="BG301" s="107"/>
      <c r="BH301" s="107"/>
      <c r="BI301" s="107"/>
      <c r="BJ301" s="107"/>
      <c r="BK301" s="107"/>
      <c r="BL301" s="107"/>
      <c r="BM301" s="107"/>
      <c r="BN301" s="107"/>
    </row>
    <row r="302" spans="58:66" x14ac:dyDescent="0.2">
      <c r="BF302" s="107"/>
      <c r="BG302" s="107"/>
      <c r="BH302" s="107"/>
      <c r="BI302" s="107"/>
      <c r="BJ302" s="107"/>
      <c r="BK302" s="107"/>
      <c r="BL302" s="107"/>
      <c r="BM302" s="107"/>
      <c r="BN302" s="107"/>
    </row>
    <row r="303" spans="58:66" x14ac:dyDescent="0.2">
      <c r="BF303" s="107"/>
      <c r="BG303" s="107"/>
      <c r="BH303" s="107"/>
      <c r="BI303" s="107"/>
      <c r="BJ303" s="107"/>
      <c r="BK303" s="107"/>
      <c r="BL303" s="107"/>
      <c r="BM303" s="107"/>
      <c r="BN303" s="107"/>
    </row>
    <row r="304" spans="58:66" x14ac:dyDescent="0.2">
      <c r="BF304" s="107"/>
      <c r="BG304" s="107"/>
      <c r="BH304" s="107"/>
      <c r="BI304" s="107"/>
      <c r="BJ304" s="107"/>
      <c r="BK304" s="107"/>
      <c r="BL304" s="107"/>
      <c r="BM304" s="107"/>
      <c r="BN304" s="107"/>
    </row>
    <row r="305" spans="58:66" x14ac:dyDescent="0.2">
      <c r="BF305" s="107"/>
      <c r="BG305" s="107"/>
      <c r="BH305" s="107"/>
      <c r="BI305" s="107"/>
      <c r="BJ305" s="107"/>
      <c r="BK305" s="107"/>
      <c r="BL305" s="107"/>
      <c r="BM305" s="107"/>
      <c r="BN305" s="107"/>
    </row>
    <row r="306" spans="58:66" x14ac:dyDescent="0.2">
      <c r="BF306" s="107"/>
      <c r="BG306" s="107"/>
      <c r="BH306" s="107"/>
      <c r="BI306" s="107"/>
      <c r="BJ306" s="107"/>
      <c r="BK306" s="107"/>
      <c r="BL306" s="107"/>
      <c r="BM306" s="107"/>
      <c r="BN306" s="107"/>
    </row>
    <row r="307" spans="58:66" x14ac:dyDescent="0.2">
      <c r="BF307" s="107"/>
      <c r="BG307" s="107"/>
      <c r="BH307" s="107"/>
      <c r="BI307" s="107"/>
      <c r="BJ307" s="107"/>
      <c r="BK307" s="107"/>
      <c r="BL307" s="107"/>
      <c r="BM307" s="107"/>
      <c r="BN307" s="107"/>
    </row>
    <row r="308" spans="58:66" x14ac:dyDescent="0.2">
      <c r="BF308" s="107"/>
      <c r="BG308" s="107"/>
      <c r="BH308" s="107"/>
      <c r="BI308" s="107"/>
      <c r="BJ308" s="107"/>
      <c r="BK308" s="107"/>
      <c r="BL308" s="107"/>
      <c r="BM308" s="107"/>
      <c r="BN308" s="107"/>
    </row>
    <row r="309" spans="58:66" x14ac:dyDescent="0.2">
      <c r="BF309" s="107"/>
      <c r="BG309" s="107"/>
      <c r="BH309" s="107"/>
      <c r="BI309" s="107"/>
      <c r="BJ309" s="107"/>
      <c r="BK309" s="107"/>
      <c r="BL309" s="107"/>
      <c r="BM309" s="107"/>
      <c r="BN309" s="107"/>
    </row>
    <row r="310" spans="58:66" x14ac:dyDescent="0.2">
      <c r="BF310" s="107"/>
      <c r="BG310" s="107"/>
      <c r="BH310" s="107"/>
      <c r="BI310" s="107"/>
      <c r="BJ310" s="107"/>
      <c r="BK310" s="107"/>
      <c r="BL310" s="107"/>
      <c r="BM310" s="107"/>
      <c r="BN310" s="107"/>
    </row>
    <row r="311" spans="58:66" x14ac:dyDescent="0.2">
      <c r="BF311" s="107"/>
      <c r="BG311" s="107"/>
      <c r="BH311" s="107"/>
      <c r="BI311" s="107"/>
      <c r="BJ311" s="107"/>
      <c r="BK311" s="107"/>
      <c r="BL311" s="107"/>
      <c r="BM311" s="107"/>
      <c r="BN311" s="107"/>
    </row>
    <row r="312" spans="58:66" x14ac:dyDescent="0.2">
      <c r="BF312" s="107"/>
      <c r="BG312" s="107"/>
      <c r="BH312" s="107"/>
      <c r="BI312" s="107"/>
      <c r="BJ312" s="107"/>
      <c r="BK312" s="107"/>
      <c r="BL312" s="107"/>
      <c r="BM312" s="107"/>
      <c r="BN312" s="107"/>
    </row>
    <row r="313" spans="58:66" x14ac:dyDescent="0.2">
      <c r="BF313" s="107"/>
      <c r="BG313" s="107"/>
      <c r="BH313" s="107"/>
      <c r="BI313" s="107"/>
      <c r="BJ313" s="107"/>
      <c r="BK313" s="107"/>
      <c r="BL313" s="107"/>
      <c r="BM313" s="107"/>
      <c r="BN313" s="107"/>
    </row>
    <row r="314" spans="58:66" x14ac:dyDescent="0.2">
      <c r="BF314" s="107"/>
      <c r="BG314" s="107"/>
      <c r="BH314" s="107"/>
      <c r="BI314" s="107"/>
      <c r="BJ314" s="107"/>
      <c r="BK314" s="107"/>
      <c r="BL314" s="107"/>
      <c r="BM314" s="107"/>
      <c r="BN314" s="107"/>
    </row>
    <row r="315" spans="58:66" x14ac:dyDescent="0.2">
      <c r="BF315" s="107"/>
      <c r="BG315" s="107"/>
      <c r="BH315" s="107"/>
      <c r="BI315" s="107"/>
      <c r="BJ315" s="107"/>
      <c r="BK315" s="107"/>
      <c r="BL315" s="107"/>
      <c r="BM315" s="107"/>
      <c r="BN315" s="107"/>
    </row>
    <row r="316" spans="58:66" x14ac:dyDescent="0.2">
      <c r="BF316" s="107"/>
      <c r="BG316" s="107"/>
      <c r="BH316" s="107"/>
      <c r="BI316" s="107"/>
      <c r="BJ316" s="107"/>
      <c r="BK316" s="107"/>
      <c r="BL316" s="107"/>
      <c r="BM316" s="107"/>
      <c r="BN316" s="107"/>
    </row>
    <row r="317" spans="58:66" x14ac:dyDescent="0.2">
      <c r="BF317" s="107"/>
      <c r="BG317" s="107"/>
      <c r="BH317" s="107"/>
      <c r="BI317" s="107"/>
      <c r="BJ317" s="107"/>
      <c r="BK317" s="107"/>
      <c r="BL317" s="107"/>
      <c r="BM317" s="107"/>
      <c r="BN317" s="107"/>
    </row>
    <row r="318" spans="58:66" x14ac:dyDescent="0.2">
      <c r="BF318" s="107"/>
      <c r="BG318" s="107"/>
      <c r="BH318" s="107"/>
      <c r="BI318" s="107"/>
      <c r="BJ318" s="107"/>
      <c r="BK318" s="107"/>
      <c r="BL318" s="107"/>
      <c r="BM318" s="107"/>
      <c r="BN318" s="107"/>
    </row>
    <row r="319" spans="58:66" x14ac:dyDescent="0.2">
      <c r="BF319" s="107"/>
      <c r="BG319" s="107"/>
      <c r="BH319" s="107"/>
      <c r="BI319" s="107"/>
      <c r="BJ319" s="107"/>
      <c r="BK319" s="107"/>
      <c r="BL319" s="107"/>
      <c r="BM319" s="107"/>
      <c r="BN319" s="107"/>
    </row>
    <row r="320" spans="58:66" x14ac:dyDescent="0.2">
      <c r="BF320" s="107"/>
      <c r="BG320" s="107"/>
      <c r="BH320" s="107"/>
      <c r="BI320" s="107"/>
      <c r="BJ320" s="107"/>
      <c r="BK320" s="107"/>
      <c r="BL320" s="107"/>
      <c r="BM320" s="107"/>
      <c r="BN320" s="107"/>
    </row>
    <row r="321" spans="58:66" x14ac:dyDescent="0.2">
      <c r="BF321" s="107"/>
      <c r="BG321" s="107"/>
      <c r="BH321" s="107"/>
      <c r="BI321" s="107"/>
      <c r="BJ321" s="107"/>
      <c r="BK321" s="107"/>
      <c r="BL321" s="107"/>
      <c r="BM321" s="107"/>
      <c r="BN321" s="107"/>
    </row>
    <row r="322" spans="58:66" x14ac:dyDescent="0.2">
      <c r="BF322" s="107"/>
      <c r="BG322" s="107"/>
      <c r="BH322" s="107"/>
      <c r="BI322" s="107"/>
      <c r="BJ322" s="107"/>
      <c r="BK322" s="107"/>
      <c r="BL322" s="107"/>
      <c r="BM322" s="107"/>
      <c r="BN322" s="107"/>
    </row>
    <row r="323" spans="58:66" x14ac:dyDescent="0.2">
      <c r="BF323" s="107"/>
      <c r="BG323" s="107"/>
      <c r="BH323" s="107"/>
      <c r="BI323" s="107"/>
      <c r="BJ323" s="107"/>
      <c r="BK323" s="107"/>
      <c r="BL323" s="107"/>
      <c r="BM323" s="107"/>
      <c r="BN323" s="107"/>
    </row>
    <row r="324" spans="58:66" x14ac:dyDescent="0.2">
      <c r="BF324" s="107"/>
      <c r="BG324" s="107"/>
      <c r="BH324" s="107"/>
      <c r="BI324" s="107"/>
      <c r="BJ324" s="107"/>
      <c r="BK324" s="107"/>
      <c r="BL324" s="107"/>
      <c r="BM324" s="107"/>
      <c r="BN324" s="107"/>
    </row>
    <row r="325" spans="58:66" x14ac:dyDescent="0.2">
      <c r="BF325" s="107"/>
      <c r="BG325" s="107"/>
      <c r="BH325" s="107"/>
      <c r="BI325" s="107"/>
      <c r="BJ325" s="107"/>
      <c r="BK325" s="107"/>
      <c r="BL325" s="107"/>
      <c r="BM325" s="107"/>
      <c r="BN325" s="107"/>
    </row>
    <row r="326" spans="58:66" x14ac:dyDescent="0.2">
      <c r="BF326" s="107"/>
      <c r="BG326" s="107"/>
      <c r="BH326" s="107"/>
      <c r="BI326" s="107"/>
      <c r="BJ326" s="107"/>
      <c r="BK326" s="107"/>
      <c r="BL326" s="107"/>
      <c r="BM326" s="107"/>
      <c r="BN326" s="107"/>
    </row>
    <row r="327" spans="58:66" x14ac:dyDescent="0.2">
      <c r="BF327" s="107"/>
      <c r="BG327" s="107"/>
      <c r="BH327" s="107"/>
      <c r="BI327" s="107"/>
      <c r="BJ327" s="107"/>
      <c r="BK327" s="107"/>
      <c r="BL327" s="107"/>
      <c r="BM327" s="107"/>
      <c r="BN327" s="107"/>
    </row>
    <row r="328" spans="58:66" x14ac:dyDescent="0.2">
      <c r="BF328" s="107"/>
      <c r="BG328" s="107"/>
      <c r="BH328" s="107"/>
      <c r="BI328" s="107"/>
      <c r="BJ328" s="107"/>
      <c r="BK328" s="107"/>
      <c r="BL328" s="107"/>
      <c r="BM328" s="107"/>
      <c r="BN328" s="107"/>
    </row>
    <row r="329" spans="58:66" x14ac:dyDescent="0.2">
      <c r="BF329" s="107"/>
      <c r="BG329" s="107"/>
      <c r="BH329" s="107"/>
      <c r="BI329" s="107"/>
      <c r="BJ329" s="107"/>
      <c r="BK329" s="107"/>
      <c r="BL329" s="107"/>
      <c r="BM329" s="107"/>
      <c r="BN329" s="107"/>
    </row>
    <row r="330" spans="58:66" x14ac:dyDescent="0.2">
      <c r="BF330" s="107"/>
      <c r="BG330" s="107"/>
      <c r="BH330" s="107"/>
      <c r="BI330" s="107"/>
      <c r="BJ330" s="107"/>
      <c r="BK330" s="107"/>
      <c r="BL330" s="107"/>
      <c r="BM330" s="107"/>
      <c r="BN330" s="107"/>
    </row>
    <row r="331" spans="58:66" x14ac:dyDescent="0.2">
      <c r="BF331" s="107"/>
      <c r="BG331" s="107"/>
      <c r="BH331" s="107"/>
      <c r="BI331" s="107"/>
      <c r="BJ331" s="107"/>
      <c r="BK331" s="107"/>
      <c r="BL331" s="107"/>
      <c r="BM331" s="107"/>
      <c r="BN331" s="107"/>
    </row>
    <row r="332" spans="58:66" x14ac:dyDescent="0.2">
      <c r="BF332" s="107"/>
      <c r="BG332" s="107"/>
      <c r="BH332" s="107"/>
      <c r="BI332" s="107"/>
      <c r="BJ332" s="107"/>
      <c r="BK332" s="107"/>
      <c r="BL332" s="107"/>
      <c r="BM332" s="107"/>
      <c r="BN332" s="107"/>
    </row>
    <row r="333" spans="58:66" x14ac:dyDescent="0.2">
      <c r="BF333" s="107"/>
      <c r="BG333" s="107"/>
      <c r="BH333" s="107"/>
      <c r="BI333" s="107"/>
      <c r="BJ333" s="107"/>
      <c r="BK333" s="107"/>
      <c r="BL333" s="107"/>
      <c r="BM333" s="107"/>
      <c r="BN333" s="107"/>
    </row>
    <row r="334" spans="58:66" x14ac:dyDescent="0.2">
      <c r="BF334" s="107"/>
      <c r="BG334" s="107"/>
      <c r="BH334" s="107"/>
      <c r="BI334" s="107"/>
      <c r="BJ334" s="107"/>
      <c r="BK334" s="107"/>
      <c r="BL334" s="107"/>
      <c r="BM334" s="107"/>
      <c r="BN334" s="107"/>
    </row>
    <row r="335" spans="58:66" x14ac:dyDescent="0.2">
      <c r="BF335" s="107"/>
      <c r="BG335" s="107"/>
      <c r="BH335" s="107"/>
      <c r="BI335" s="107"/>
      <c r="BJ335" s="107"/>
      <c r="BK335" s="107"/>
      <c r="BL335" s="107"/>
      <c r="BM335" s="107"/>
      <c r="BN335" s="107"/>
    </row>
    <row r="336" spans="58:66" x14ac:dyDescent="0.2">
      <c r="BF336" s="107"/>
      <c r="BG336" s="107"/>
      <c r="BH336" s="107"/>
      <c r="BI336" s="107"/>
      <c r="BJ336" s="107"/>
      <c r="BK336" s="107"/>
      <c r="BL336" s="107"/>
      <c r="BM336" s="107"/>
      <c r="BN336" s="107"/>
    </row>
    <row r="337" spans="58:66" x14ac:dyDescent="0.2">
      <c r="BF337" s="107"/>
      <c r="BG337" s="107"/>
      <c r="BH337" s="107"/>
      <c r="BI337" s="107"/>
      <c r="BJ337" s="107"/>
      <c r="BK337" s="107"/>
      <c r="BL337" s="107"/>
      <c r="BM337" s="107"/>
      <c r="BN337" s="107"/>
    </row>
    <row r="338" spans="58:66" x14ac:dyDescent="0.2">
      <c r="BF338" s="107"/>
      <c r="BG338" s="107"/>
      <c r="BH338" s="107"/>
      <c r="BI338" s="107"/>
      <c r="BJ338" s="107"/>
      <c r="BK338" s="107"/>
      <c r="BL338" s="107"/>
      <c r="BM338" s="107"/>
      <c r="BN338" s="107"/>
    </row>
    <row r="339" spans="58:66" x14ac:dyDescent="0.2">
      <c r="BF339" s="107"/>
      <c r="BG339" s="107"/>
      <c r="BH339" s="107"/>
      <c r="BI339" s="107"/>
      <c r="BJ339" s="107"/>
      <c r="BK339" s="107"/>
      <c r="BL339" s="107"/>
      <c r="BM339" s="107"/>
      <c r="BN339" s="107"/>
    </row>
    <row r="340" spans="58:66" x14ac:dyDescent="0.2">
      <c r="BF340" s="107"/>
      <c r="BG340" s="107"/>
      <c r="BH340" s="107"/>
      <c r="BI340" s="107"/>
      <c r="BJ340" s="107"/>
      <c r="BK340" s="107"/>
      <c r="BL340" s="107"/>
      <c r="BM340" s="107"/>
      <c r="BN340" s="107"/>
    </row>
    <row r="341" spans="58:66" x14ac:dyDescent="0.2">
      <c r="BF341" s="107"/>
      <c r="BG341" s="107"/>
      <c r="BH341" s="107"/>
      <c r="BI341" s="107"/>
      <c r="BJ341" s="107"/>
      <c r="BK341" s="107"/>
      <c r="BL341" s="107"/>
      <c r="BM341" s="107"/>
      <c r="BN341" s="107"/>
    </row>
    <row r="342" spans="58:66" x14ac:dyDescent="0.2">
      <c r="BF342" s="107"/>
      <c r="BG342" s="107"/>
      <c r="BH342" s="107"/>
      <c r="BI342" s="107"/>
      <c r="BJ342" s="107"/>
      <c r="BK342" s="107"/>
      <c r="BL342" s="107"/>
      <c r="BM342" s="107"/>
      <c r="BN342" s="107"/>
    </row>
    <row r="343" spans="58:66" x14ac:dyDescent="0.2">
      <c r="BF343" s="107"/>
      <c r="BG343" s="107"/>
      <c r="BH343" s="107"/>
      <c r="BI343" s="107"/>
      <c r="BJ343" s="107"/>
      <c r="BK343" s="107"/>
      <c r="BL343" s="107"/>
      <c r="BM343" s="107"/>
      <c r="BN343" s="107"/>
    </row>
    <row r="344" spans="58:66" x14ac:dyDescent="0.2">
      <c r="BF344" s="107"/>
      <c r="BG344" s="107"/>
      <c r="BH344" s="107"/>
      <c r="BI344" s="107"/>
      <c r="BJ344" s="107"/>
      <c r="BK344" s="107"/>
      <c r="BL344" s="107"/>
      <c r="BM344" s="107"/>
      <c r="BN344" s="107"/>
    </row>
    <row r="345" spans="58:66" x14ac:dyDescent="0.2">
      <c r="BF345" s="107"/>
      <c r="BG345" s="107"/>
      <c r="BH345" s="107"/>
      <c r="BI345" s="107"/>
      <c r="BJ345" s="107"/>
      <c r="BK345" s="107"/>
      <c r="BL345" s="107"/>
      <c r="BM345" s="107"/>
      <c r="BN345" s="107"/>
    </row>
    <row r="346" spans="58:66" x14ac:dyDescent="0.2">
      <c r="BF346" s="107"/>
      <c r="BG346" s="107"/>
      <c r="BH346" s="107"/>
      <c r="BI346" s="107"/>
      <c r="BJ346" s="107"/>
      <c r="BK346" s="107"/>
      <c r="BL346" s="107"/>
      <c r="BM346" s="107"/>
      <c r="BN346" s="107"/>
    </row>
    <row r="347" spans="58:66" x14ac:dyDescent="0.2">
      <c r="BF347" s="107"/>
      <c r="BG347" s="107"/>
      <c r="BH347" s="107"/>
      <c r="BI347" s="107"/>
      <c r="BJ347" s="107"/>
      <c r="BK347" s="107"/>
      <c r="BL347" s="107"/>
      <c r="BM347" s="107"/>
      <c r="BN347" s="107"/>
    </row>
    <row r="348" spans="58:66" x14ac:dyDescent="0.2">
      <c r="BF348" s="107"/>
      <c r="BG348" s="107"/>
      <c r="BH348" s="107"/>
      <c r="BI348" s="107"/>
      <c r="BJ348" s="107"/>
      <c r="BK348" s="107"/>
      <c r="BL348" s="107"/>
      <c r="BM348" s="107"/>
      <c r="BN348" s="107"/>
    </row>
    <row r="349" spans="58:66" x14ac:dyDescent="0.2">
      <c r="BF349" s="107"/>
      <c r="BG349" s="107"/>
      <c r="BH349" s="107"/>
      <c r="BI349" s="107"/>
      <c r="BJ349" s="107"/>
      <c r="BK349" s="107"/>
      <c r="BL349" s="107"/>
      <c r="BM349" s="107"/>
      <c r="BN349" s="107"/>
    </row>
    <row r="350" spans="58:66" x14ac:dyDescent="0.2">
      <c r="BF350" s="107"/>
      <c r="BG350" s="107"/>
      <c r="BH350" s="107"/>
      <c r="BI350" s="107"/>
      <c r="BJ350" s="107"/>
      <c r="BK350" s="107"/>
      <c r="BL350" s="107"/>
      <c r="BM350" s="107"/>
      <c r="BN350" s="107"/>
    </row>
    <row r="351" spans="58:66" x14ac:dyDescent="0.2">
      <c r="BF351" s="107"/>
      <c r="BG351" s="107"/>
      <c r="BH351" s="107"/>
      <c r="BI351" s="107"/>
      <c r="BJ351" s="107"/>
      <c r="BK351" s="107"/>
      <c r="BL351" s="107"/>
      <c r="BM351" s="107"/>
      <c r="BN351" s="107"/>
    </row>
    <row r="352" spans="58:66" x14ac:dyDescent="0.2">
      <c r="BF352" s="107"/>
      <c r="BG352" s="107"/>
      <c r="BH352" s="107"/>
      <c r="BI352" s="107"/>
      <c r="BJ352" s="107"/>
      <c r="BK352" s="107"/>
      <c r="BL352" s="107"/>
      <c r="BM352" s="107"/>
      <c r="BN352" s="107"/>
    </row>
    <row r="353" spans="58:66" x14ac:dyDescent="0.2">
      <c r="BF353" s="107"/>
      <c r="BG353" s="107"/>
      <c r="BH353" s="107"/>
      <c r="BI353" s="107"/>
      <c r="BJ353" s="107"/>
      <c r="BK353" s="107"/>
      <c r="BL353" s="107"/>
      <c r="BM353" s="107"/>
      <c r="BN353" s="107"/>
    </row>
    <row r="354" spans="58:66" x14ac:dyDescent="0.2">
      <c r="BF354" s="107"/>
      <c r="BG354" s="107"/>
      <c r="BH354" s="107"/>
      <c r="BI354" s="107"/>
      <c r="BJ354" s="107"/>
      <c r="BK354" s="107"/>
      <c r="BL354" s="107"/>
      <c r="BM354" s="107"/>
      <c r="BN354" s="107"/>
    </row>
    <row r="355" spans="58:66" x14ac:dyDescent="0.2">
      <c r="BF355" s="107"/>
      <c r="BG355" s="107"/>
      <c r="BH355" s="107"/>
      <c r="BI355" s="107"/>
      <c r="BJ355" s="107"/>
      <c r="BK355" s="107"/>
      <c r="BL355" s="107"/>
      <c r="BM355" s="107"/>
      <c r="BN355" s="107"/>
    </row>
    <row r="356" spans="58:66" x14ac:dyDescent="0.2">
      <c r="BF356" s="107"/>
      <c r="BG356" s="107"/>
      <c r="BH356" s="107"/>
      <c r="BI356" s="107"/>
      <c r="BJ356" s="107"/>
      <c r="BK356" s="107"/>
      <c r="BL356" s="107"/>
      <c r="BM356" s="107"/>
      <c r="BN356" s="107"/>
    </row>
    <row r="357" spans="58:66" x14ac:dyDescent="0.2">
      <c r="BF357" s="107"/>
      <c r="BG357" s="107"/>
      <c r="BH357" s="107"/>
      <c r="BI357" s="107"/>
      <c r="BJ357" s="107"/>
      <c r="BK357" s="107"/>
      <c r="BL357" s="107"/>
      <c r="BM357" s="107"/>
      <c r="BN357" s="107"/>
    </row>
    <row r="358" spans="58:66" x14ac:dyDescent="0.2">
      <c r="BF358" s="107"/>
      <c r="BG358" s="107"/>
      <c r="BH358" s="107"/>
      <c r="BI358" s="107"/>
      <c r="BJ358" s="107"/>
      <c r="BK358" s="107"/>
      <c r="BL358" s="107"/>
      <c r="BM358" s="107"/>
      <c r="BN358" s="107"/>
    </row>
    <row r="359" spans="58:66" x14ac:dyDescent="0.2">
      <c r="BF359" s="107"/>
      <c r="BG359" s="107"/>
      <c r="BH359" s="107"/>
      <c r="BI359" s="107"/>
      <c r="BJ359" s="107"/>
      <c r="BK359" s="107"/>
      <c r="BL359" s="107"/>
      <c r="BM359" s="107"/>
      <c r="BN359" s="107"/>
    </row>
    <row r="360" spans="58:66" x14ac:dyDescent="0.2">
      <c r="BF360" s="107"/>
      <c r="BG360" s="107"/>
      <c r="BH360" s="107"/>
      <c r="BI360" s="107"/>
      <c r="BJ360" s="107"/>
      <c r="BK360" s="107"/>
      <c r="BL360" s="107"/>
      <c r="BM360" s="107"/>
      <c r="BN360" s="107"/>
    </row>
    <row r="361" spans="58:66" x14ac:dyDescent="0.2">
      <c r="BF361" s="107"/>
      <c r="BG361" s="107"/>
      <c r="BH361" s="107"/>
      <c r="BI361" s="107"/>
      <c r="BJ361" s="107"/>
      <c r="BK361" s="107"/>
      <c r="BL361" s="107"/>
      <c r="BM361" s="107"/>
      <c r="BN361" s="107"/>
    </row>
    <row r="362" spans="58:66" x14ac:dyDescent="0.2">
      <c r="BF362" s="107"/>
      <c r="BG362" s="107"/>
      <c r="BH362" s="107"/>
      <c r="BI362" s="107"/>
      <c r="BJ362" s="107"/>
      <c r="BK362" s="107"/>
      <c r="BL362" s="107"/>
      <c r="BM362" s="107"/>
      <c r="BN362" s="107"/>
    </row>
    <row r="363" spans="58:66" x14ac:dyDescent="0.2">
      <c r="BF363" s="107"/>
      <c r="BG363" s="107"/>
      <c r="BH363" s="107"/>
      <c r="BI363" s="107"/>
      <c r="BJ363" s="107"/>
      <c r="BK363" s="107"/>
      <c r="BL363" s="107"/>
      <c r="BM363" s="107"/>
      <c r="BN363" s="107"/>
    </row>
    <row r="364" spans="58:66" x14ac:dyDescent="0.2">
      <c r="BF364" s="107"/>
      <c r="BG364" s="107"/>
      <c r="BH364" s="107"/>
      <c r="BI364" s="107"/>
      <c r="BJ364" s="107"/>
      <c r="BK364" s="107"/>
      <c r="BL364" s="107"/>
      <c r="BM364" s="107"/>
      <c r="BN364" s="107"/>
    </row>
    <row r="365" spans="58:66" x14ac:dyDescent="0.2">
      <c r="BF365" s="107"/>
      <c r="BG365" s="107"/>
      <c r="BH365" s="107"/>
      <c r="BI365" s="107"/>
      <c r="BJ365" s="107"/>
      <c r="BK365" s="107"/>
      <c r="BL365" s="107"/>
      <c r="BM365" s="107"/>
      <c r="BN365" s="107"/>
    </row>
    <row r="366" spans="58:66" x14ac:dyDescent="0.2">
      <c r="BF366" s="107"/>
      <c r="BG366" s="107"/>
      <c r="BH366" s="107"/>
      <c r="BI366" s="107"/>
      <c r="BJ366" s="107"/>
      <c r="BK366" s="107"/>
      <c r="BL366" s="107"/>
      <c r="BM366" s="107"/>
      <c r="BN366" s="107"/>
    </row>
    <row r="367" spans="58:66" x14ac:dyDescent="0.2">
      <c r="BF367" s="107"/>
      <c r="BG367" s="107"/>
      <c r="BH367" s="107"/>
      <c r="BI367" s="107"/>
      <c r="BJ367" s="107"/>
      <c r="BK367" s="107"/>
      <c r="BL367" s="107"/>
      <c r="BM367" s="107"/>
      <c r="BN367" s="107"/>
    </row>
    <row r="368" spans="58:66" x14ac:dyDescent="0.2">
      <c r="BF368" s="107"/>
      <c r="BG368" s="107"/>
      <c r="BH368" s="107"/>
      <c r="BI368" s="107"/>
      <c r="BJ368" s="107"/>
      <c r="BK368" s="107"/>
      <c r="BL368" s="107"/>
      <c r="BM368" s="107"/>
      <c r="BN368" s="107"/>
    </row>
    <row r="369" spans="58:66" x14ac:dyDescent="0.2">
      <c r="BF369" s="107"/>
      <c r="BG369" s="107"/>
      <c r="BH369" s="107"/>
      <c r="BI369" s="107"/>
      <c r="BJ369" s="107"/>
      <c r="BK369" s="107"/>
      <c r="BL369" s="107"/>
      <c r="BM369" s="107"/>
      <c r="BN369" s="107"/>
    </row>
    <row r="370" spans="58:66" x14ac:dyDescent="0.2">
      <c r="BF370" s="107"/>
      <c r="BG370" s="107"/>
      <c r="BH370" s="107"/>
      <c r="BI370" s="107"/>
      <c r="BJ370" s="107"/>
      <c r="BK370" s="107"/>
      <c r="BL370" s="107"/>
      <c r="BM370" s="107"/>
      <c r="BN370" s="107"/>
    </row>
    <row r="371" spans="58:66" x14ac:dyDescent="0.2">
      <c r="BF371" s="107"/>
      <c r="BG371" s="107"/>
      <c r="BH371" s="107"/>
      <c r="BI371" s="107"/>
      <c r="BJ371" s="107"/>
      <c r="BK371" s="107"/>
      <c r="BL371" s="107"/>
      <c r="BM371" s="107"/>
      <c r="BN371" s="107"/>
    </row>
    <row r="372" spans="58:66" x14ac:dyDescent="0.2">
      <c r="BF372" s="107"/>
      <c r="BG372" s="107"/>
      <c r="BH372" s="107"/>
      <c r="BI372" s="107"/>
      <c r="BJ372" s="107"/>
      <c r="BK372" s="107"/>
      <c r="BL372" s="107"/>
      <c r="BM372" s="107"/>
      <c r="BN372" s="107"/>
    </row>
    <row r="373" spans="58:66" x14ac:dyDescent="0.2">
      <c r="BF373" s="107"/>
      <c r="BG373" s="107"/>
      <c r="BH373" s="107"/>
      <c r="BI373" s="107"/>
      <c r="BJ373" s="107"/>
      <c r="BK373" s="107"/>
      <c r="BL373" s="107"/>
      <c r="BM373" s="107"/>
      <c r="BN373" s="107"/>
    </row>
  </sheetData>
  <sheetProtection algorithmName="SHA-512" hashValue="EDJNxLBqQelsji92CYeC5ActNSSfNRxRVUerxeUz3H6Dlu7N4Zd6a5i1+/VYHc4xrjqMQKo8edR6fqRf/XgQjw==" saltValue="U18XrAM7mwP66UIwVC+2/Q==" spinCount="100000" sheet="1" objects="1" scenarios="1"/>
  <pageMargins left="0.75" right="0.75" top="1" bottom="1" header="0.5" footer="0.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C7FE04-5CC0-0B4B-854A-0106DE077914}">
  <sheetPr codeName="Sheet5">
    <tabColor theme="5" tint="0.39997558519241921"/>
  </sheetPr>
  <dimension ref="A1:ER637"/>
  <sheetViews>
    <sheetView workbookViewId="0">
      <selection activeCell="C5" sqref="C5"/>
    </sheetView>
  </sheetViews>
  <sheetFormatPr baseColWidth="10" defaultRowHeight="15" x14ac:dyDescent="0.2"/>
  <cols>
    <col min="1" max="1" width="14.83203125" style="63" customWidth="1"/>
    <col min="2" max="2" width="14.5" style="63" customWidth="1"/>
    <col min="3" max="3" width="14.83203125" style="63" customWidth="1"/>
    <col min="4" max="19" width="14.1640625" style="63" customWidth="1"/>
    <col min="20" max="21" width="14.1640625" style="63" hidden="1" customWidth="1"/>
    <col min="22" max="22" width="14.33203125" style="63" customWidth="1"/>
    <col min="23" max="25" width="14.1640625" style="63" customWidth="1"/>
    <col min="26" max="35" width="14.1640625" style="97" customWidth="1"/>
    <col min="36" max="66" width="12.5" style="97" customWidth="1"/>
    <col min="67" max="148" width="10.83203125" style="97"/>
    <col min="149" max="16384" width="10.83203125" style="63"/>
  </cols>
  <sheetData>
    <row r="1" spans="1:66" s="97" customFormat="1" x14ac:dyDescent="0.2">
      <c r="A1" s="96" t="s">
        <v>31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  <c r="U1" s="96"/>
      <c r="V1" s="96"/>
      <c r="W1" s="96"/>
      <c r="X1" s="96"/>
      <c r="Y1" s="96"/>
      <c r="Z1" s="96"/>
      <c r="AA1" s="96"/>
      <c r="AB1" s="96"/>
      <c r="AC1" s="96"/>
      <c r="AD1" s="96"/>
      <c r="AE1" s="96"/>
      <c r="AF1" s="96"/>
      <c r="AG1" s="96"/>
      <c r="AH1" s="96"/>
      <c r="AI1" s="96"/>
      <c r="AJ1" s="96"/>
      <c r="AK1" s="96"/>
      <c r="AL1" s="96"/>
      <c r="AM1" s="96"/>
      <c r="AN1" s="96"/>
      <c r="AO1" s="96"/>
      <c r="AP1" s="96"/>
      <c r="AQ1" s="96"/>
      <c r="AR1" s="96"/>
      <c r="AS1" s="96"/>
      <c r="AT1" s="96"/>
      <c r="AU1" s="96"/>
      <c r="AV1" s="96"/>
      <c r="AW1" s="96"/>
      <c r="AX1" s="96"/>
      <c r="AY1" s="96"/>
      <c r="AZ1" s="96"/>
      <c r="BA1" s="96"/>
      <c r="BB1" s="96"/>
      <c r="BC1" s="96"/>
      <c r="BD1" s="96"/>
      <c r="BE1" s="96"/>
      <c r="BF1" s="96"/>
      <c r="BG1" s="96"/>
      <c r="BH1" s="96"/>
      <c r="BI1" s="96"/>
      <c r="BJ1" s="96"/>
      <c r="BK1" s="96"/>
      <c r="BL1" s="96"/>
      <c r="BM1" s="96"/>
      <c r="BN1" s="96"/>
    </row>
    <row r="2" spans="1:66" s="97" customFormat="1" x14ac:dyDescent="0.2">
      <c r="A2" s="98" t="s">
        <v>92</v>
      </c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  <c r="AB2" s="96"/>
      <c r="AC2" s="96"/>
      <c r="AD2" s="96"/>
      <c r="AE2" s="96"/>
      <c r="AF2" s="96"/>
      <c r="AG2" s="96"/>
      <c r="AH2" s="96"/>
      <c r="AI2" s="96"/>
      <c r="AJ2" s="96"/>
      <c r="AK2" s="96"/>
      <c r="AL2" s="96"/>
      <c r="AM2" s="96"/>
      <c r="AN2" s="96"/>
      <c r="AO2" s="96"/>
      <c r="AP2" s="96"/>
      <c r="AQ2" s="96"/>
      <c r="AR2" s="96"/>
      <c r="AS2" s="96"/>
      <c r="AT2" s="96"/>
      <c r="AU2" s="96"/>
      <c r="AV2" s="96"/>
      <c r="AW2" s="96"/>
      <c r="AX2" s="96"/>
      <c r="AY2" s="96"/>
      <c r="AZ2" s="96"/>
      <c r="BA2" s="96"/>
      <c r="BB2" s="96"/>
      <c r="BC2" s="96"/>
      <c r="BD2" s="96"/>
      <c r="BE2" s="96"/>
      <c r="BF2" s="96"/>
      <c r="BG2" s="96"/>
      <c r="BH2" s="96"/>
      <c r="BI2" s="96"/>
      <c r="BJ2" s="96"/>
      <c r="BK2" s="96"/>
      <c r="BL2" s="96"/>
      <c r="BM2" s="96"/>
      <c r="BN2" s="96"/>
    </row>
    <row r="3" spans="1:66" s="97" customFormat="1" ht="16" thickBot="1" x14ac:dyDescent="0.25">
      <c r="A3" s="96"/>
      <c r="B3" s="99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96"/>
      <c r="AV3" s="96"/>
      <c r="AW3" s="96"/>
      <c r="AX3" s="96"/>
      <c r="AY3" s="96"/>
      <c r="AZ3" s="96"/>
      <c r="BA3" s="96"/>
      <c r="BB3" s="96"/>
      <c r="BC3" s="96"/>
      <c r="BD3" s="96"/>
      <c r="BE3" s="96"/>
      <c r="BF3" s="96"/>
      <c r="BG3" s="96"/>
      <c r="BH3" s="96"/>
      <c r="BI3" s="96"/>
      <c r="BJ3" s="96"/>
      <c r="BK3" s="96"/>
      <c r="BL3" s="96"/>
      <c r="BM3" s="96"/>
      <c r="BN3" s="96"/>
    </row>
    <row r="4" spans="1:66" x14ac:dyDescent="0.2">
      <c r="A4" s="66" t="s">
        <v>60</v>
      </c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8"/>
      <c r="Z4" s="96"/>
      <c r="AA4" s="96"/>
      <c r="AB4" s="96"/>
      <c r="AC4" s="96"/>
      <c r="AD4" s="96"/>
      <c r="AE4" s="96"/>
      <c r="AF4" s="96"/>
      <c r="AG4" s="96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6"/>
      <c r="BK4" s="96"/>
      <c r="BL4" s="96"/>
      <c r="BM4" s="96"/>
      <c r="BN4" s="96"/>
    </row>
    <row r="5" spans="1:66" x14ac:dyDescent="0.2">
      <c r="A5" s="69" t="s">
        <v>228</v>
      </c>
      <c r="B5" s="70"/>
      <c r="C5" s="74">
        <v>100000</v>
      </c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1"/>
      <c r="Z5" s="96"/>
      <c r="AA5" s="96"/>
      <c r="AB5" s="96"/>
      <c r="AC5" s="96"/>
      <c r="AD5" s="96"/>
      <c r="AE5" s="96"/>
      <c r="AF5" s="96"/>
      <c r="AG5" s="96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6"/>
      <c r="BK5" s="96"/>
      <c r="BL5" s="96"/>
      <c r="BM5" s="96"/>
      <c r="BN5" s="96"/>
    </row>
    <row r="6" spans="1:66" x14ac:dyDescent="0.2">
      <c r="A6" s="25"/>
      <c r="B6" s="70"/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Y6" s="71"/>
      <c r="Z6" s="96"/>
      <c r="AA6" s="96"/>
      <c r="AB6" s="96"/>
      <c r="AC6" s="96"/>
      <c r="AD6" s="96"/>
      <c r="AE6" s="96"/>
      <c r="AF6" s="96"/>
      <c r="AG6" s="96"/>
      <c r="AH6" s="96"/>
      <c r="AI6" s="96"/>
      <c r="AJ6" s="96"/>
      <c r="AK6" s="96"/>
      <c r="AL6" s="96"/>
      <c r="AM6" s="96"/>
      <c r="AN6" s="96"/>
      <c r="AO6" s="96"/>
      <c r="AP6" s="96"/>
      <c r="AQ6" s="96"/>
      <c r="AR6" s="96"/>
      <c r="AS6" s="96"/>
      <c r="AT6" s="96"/>
      <c r="AU6" s="96"/>
      <c r="AV6" s="96"/>
      <c r="AW6" s="96"/>
      <c r="AX6" s="96"/>
      <c r="AY6" s="96"/>
      <c r="AZ6" s="96"/>
      <c r="BA6" s="96"/>
      <c r="BB6" s="96"/>
      <c r="BC6" s="96"/>
      <c r="BD6" s="96"/>
      <c r="BE6" s="96"/>
      <c r="BF6" s="96"/>
      <c r="BG6" s="96"/>
      <c r="BH6" s="96"/>
      <c r="BI6" s="96"/>
      <c r="BJ6" s="96"/>
      <c r="BK6" s="96"/>
      <c r="BL6" s="96"/>
      <c r="BM6" s="96"/>
      <c r="BN6" s="96"/>
    </row>
    <row r="7" spans="1:66" ht="76" x14ac:dyDescent="0.2">
      <c r="A7" s="117" t="s">
        <v>67</v>
      </c>
      <c r="B7" s="118" t="s">
        <v>68</v>
      </c>
      <c r="C7" s="118" t="s">
        <v>69</v>
      </c>
      <c r="D7" s="119" t="s">
        <v>70</v>
      </c>
      <c r="E7" s="119" t="s">
        <v>71</v>
      </c>
      <c r="F7" s="117" t="s">
        <v>72</v>
      </c>
      <c r="G7" s="119" t="s">
        <v>73</v>
      </c>
      <c r="H7" s="119" t="s">
        <v>226</v>
      </c>
      <c r="I7" s="119" t="s">
        <v>75</v>
      </c>
      <c r="J7" s="119" t="s">
        <v>76</v>
      </c>
      <c r="K7" s="119" t="s">
        <v>77</v>
      </c>
      <c r="L7" s="119" t="s">
        <v>78</v>
      </c>
      <c r="M7" s="119" t="s">
        <v>74</v>
      </c>
      <c r="N7" s="119" t="s">
        <v>79</v>
      </c>
      <c r="O7" s="120" t="s">
        <v>80</v>
      </c>
      <c r="P7" s="121" t="s">
        <v>81</v>
      </c>
      <c r="Q7" s="121" t="s">
        <v>82</v>
      </c>
      <c r="R7" s="121" t="s">
        <v>0</v>
      </c>
      <c r="S7" s="121" t="s">
        <v>87</v>
      </c>
      <c r="T7" s="122" t="s">
        <v>88</v>
      </c>
      <c r="U7" s="122" t="s">
        <v>89</v>
      </c>
      <c r="V7" s="123" t="s">
        <v>32</v>
      </c>
      <c r="W7" s="123" t="s">
        <v>33</v>
      </c>
      <c r="X7" s="124" t="s">
        <v>90</v>
      </c>
      <c r="Y7" s="125" t="s">
        <v>91</v>
      </c>
      <c r="Z7" s="102"/>
      <c r="AA7" s="102"/>
      <c r="AB7" s="102"/>
      <c r="AC7" s="102"/>
      <c r="AD7" s="102"/>
      <c r="AE7" s="102"/>
      <c r="AF7" s="102"/>
      <c r="AG7" s="102"/>
      <c r="AH7" s="102"/>
      <c r="AI7" s="102"/>
      <c r="AJ7" s="102"/>
      <c r="AK7" s="102"/>
      <c r="AL7" s="102"/>
      <c r="AM7" s="102"/>
      <c r="AN7" s="102"/>
      <c r="AO7" s="102"/>
      <c r="AP7" s="102"/>
      <c r="AQ7" s="102"/>
      <c r="AR7" s="102"/>
      <c r="AS7" s="102"/>
      <c r="AT7" s="102"/>
      <c r="AU7" s="102"/>
      <c r="AV7" s="102"/>
      <c r="AW7" s="102"/>
      <c r="AX7" s="102"/>
      <c r="AY7" s="102"/>
      <c r="AZ7" s="102"/>
      <c r="BA7" s="102"/>
      <c r="BB7" s="102"/>
      <c r="BC7" s="102"/>
      <c r="BD7" s="102"/>
      <c r="BE7" s="102"/>
      <c r="BF7" s="102"/>
      <c r="BG7" s="102"/>
      <c r="BH7" s="102"/>
      <c r="BI7" s="102"/>
      <c r="BJ7" s="102"/>
      <c r="BK7" s="102"/>
      <c r="BL7" s="102"/>
      <c r="BM7" s="102"/>
      <c r="BN7" s="102"/>
    </row>
    <row r="8" spans="1:66" ht="20" customHeight="1" x14ac:dyDescent="0.2">
      <c r="A8" s="80" t="str">
        <f>'ACT Apr 2018'!D2</f>
        <v>ActewAGL ACT</v>
      </c>
      <c r="B8" s="81" t="str">
        <f>'ACT Apr 2018'!F2</f>
        <v>ActewAGL</v>
      </c>
      <c r="C8" s="81" t="str">
        <f>'ACT Apr 2018'!G2</f>
        <v>Business plan</v>
      </c>
      <c r="D8" s="82">
        <f>365*'ACT Apr 2018'!H2/100</f>
        <v>557.02650000000006</v>
      </c>
      <c r="E8" s="83">
        <f>IF($C$5*'ACT Apr 2018'!AK2/'ACT Apr 2018'!AI2&gt;='ACT Apr 2018'!J2,('ACT Apr 2018'!J2*'ACT Apr 2018'!O2/100)*'ACT Apr 2018'!AI2,($C$5*'ACT Apr 2018'!AK2/'ACT Apr 2018'!AI2*'ACT Apr 2018'!O2/100)*'ACT Apr 2018'!AI2)</f>
        <v>408.73059000000001</v>
      </c>
      <c r="F8" s="84">
        <f>IF($C$5*'ACT Apr 2018'!AK2/'ACT Apr 2018'!AI2&lt;'ACT Apr 2018'!J2,0,IF($C$5*'ACT Apr 2018'!AK2/'ACT Apr 2018'!AI2&lt;='ACT Apr 2018'!K2,($C$5*'ACT Apr 2018'!AK2/'ACT Apr 2018'!AI2-'ACT Apr 2018'!J2)*('ACT Apr 2018'!P2/100)*'ACT Apr 2018'!AI2,('ACT Apr 2018'!K2-'ACT Apr 2018'!J2)*('ACT Apr 2018'!P2/100)*'ACT Apr 2018'!AI2))</f>
        <v>897.77850000000001</v>
      </c>
      <c r="G8" s="82">
        <v>0</v>
      </c>
      <c r="H8" s="82">
        <v>0</v>
      </c>
      <c r="I8" s="82">
        <f>IF($C$5*'ACT Apr 2018'!AK2/'ACT Apr 2018'!AI2&lt;'ACT Apr 2018'!K2,0,IF($C$5*'ACT Apr 2018'!AK2/'ACT Apr 2018'!AI2&lt;='ACT Apr 2018'!L2,($C$5*'ACT Apr 2018'!AK2/'ACT Apr 2018'!AI2-'ACT Apr 2018'!K2)*('ACT Apr 2018'!Q2/100)*'ACT Apr 2018'!AI2,('ACT Apr 2018'!L2-'ACT Apr 2018'!K2)*('ACT Apr 2018'!Q2/100)*'ACT Apr 2018'!AI2))</f>
        <v>0</v>
      </c>
      <c r="J8" s="84">
        <f>IF($C$5*'ACT Apr 2018'!AL2/'ACT Apr 2018'!AJ2&gt;='ACT Apr 2018'!J2,('ACT Apr 2018'!J2*'ACT Apr 2018'!U2/100)*'ACT Apr 2018'!AJ2,($C$5*'ACT Apr 2018'!AL2/'ACT Apr 2018'!AJ2*'ACT Apr 2018'!U2/100)*'ACT Apr 2018'!AJ2)</f>
        <v>408.73059000000001</v>
      </c>
      <c r="K8" s="84">
        <f>IF($C$5*'ACT Apr 2018'!AL2/'ACT Apr 2018'!AJ2&lt;'ACT Apr 2018'!J2,0,IF($C$5*'ACT Apr 2018'!AL2/'ACT Apr 2018'!AJ2&lt;='ACT Apr 2018'!K2,($C$5*'ACT Apr 2018'!AL2/'ACT Apr 2018'!AJ2-'ACT Apr 2018'!J2)*('ACT Apr 2018'!V2/100)*'ACT Apr 2018'!AJ2,('ACT Apr 2018'!K2-'ACT Apr 2018'!J2)*('ACT Apr 2018'!V2/100)*'ACT Apr 2018'!AJ2))</f>
        <v>897.77850000000001</v>
      </c>
      <c r="L8" s="82">
        <v>0</v>
      </c>
      <c r="M8" s="82">
        <v>0</v>
      </c>
      <c r="N8" s="85">
        <f>IF($C$5*'ACT Apr 2018'!AL2/'ACT Apr 2018'!AJ2&lt;'ACT Apr 2018'!K2,0,IF($C$5*'ACT Apr 2018'!AL2/'ACT Apr 2018'!AJ2&lt;='ACT Apr 2018'!L2,($C$5*'ACT Apr 2018'!AL2/'ACT Apr 2018'!AJ2-'ACT Apr 2018'!K2)*('ACT Apr 2018'!W2/100)*'ACT Apr 2018'!AJ2,('ACT Apr 2018'!L2-'ACT Apr 2018'!K2)*('ACT Apr 2018'!W2/100)*'ACT Apr 2018'!AJ2))</f>
        <v>0</v>
      </c>
      <c r="O8" s="86">
        <f>SUM(D8:N8)</f>
        <v>3170.04468</v>
      </c>
      <c r="P8" s="87">
        <f>'ACT Apr 2018'!AM2</f>
        <v>0</v>
      </c>
      <c r="Q8" s="87">
        <f>'ACT Apr 2018'!AN2</f>
        <v>0</v>
      </c>
      <c r="R8" s="87">
        <f>'ACT Apr 2018'!AO2</f>
        <v>0</v>
      </c>
      <c r="S8" s="87">
        <f>'ACT Apr 2018'!AP2</f>
        <v>0</v>
      </c>
      <c r="T8" s="88">
        <f>O8</f>
        <v>3170.04468</v>
      </c>
      <c r="U8" s="88">
        <f>T8</f>
        <v>3170.04468</v>
      </c>
      <c r="V8" s="88">
        <f>T8*1.1</f>
        <v>3487.0491480000001</v>
      </c>
      <c r="W8" s="88">
        <f>U8*1.1</f>
        <v>3487.0491480000001</v>
      </c>
      <c r="X8" s="89">
        <f>'ACT Apr 2018'!AW2</f>
        <v>0</v>
      </c>
      <c r="Y8" s="90" t="str">
        <f>'ACT Apr 2018'!AX2</f>
        <v>n</v>
      </c>
      <c r="Z8" s="102"/>
      <c r="AA8" s="102"/>
      <c r="AB8" s="102"/>
      <c r="AC8" s="102"/>
      <c r="AD8" s="102"/>
      <c r="AE8" s="102"/>
      <c r="AF8" s="102"/>
      <c r="AG8" s="102"/>
      <c r="AH8" s="102"/>
      <c r="AI8" s="102"/>
      <c r="AJ8" s="102"/>
      <c r="AK8" s="102"/>
      <c r="AL8" s="102"/>
      <c r="AM8" s="102"/>
      <c r="AN8" s="102"/>
      <c r="AO8" s="102"/>
      <c r="AP8" s="102"/>
      <c r="AQ8" s="102"/>
      <c r="AR8" s="102"/>
      <c r="AS8" s="102"/>
      <c r="AT8" s="102"/>
      <c r="AU8" s="102"/>
      <c r="AV8" s="102"/>
      <c r="AW8" s="102"/>
      <c r="AX8" s="102"/>
      <c r="AY8" s="102"/>
      <c r="AZ8" s="102"/>
      <c r="BA8" s="102"/>
      <c r="BB8" s="102"/>
      <c r="BC8" s="102"/>
      <c r="BD8" s="102"/>
      <c r="BE8" s="102"/>
      <c r="BF8" s="102"/>
      <c r="BG8" s="102"/>
      <c r="BH8" s="102"/>
      <c r="BI8" s="102"/>
      <c r="BJ8" s="102"/>
      <c r="BK8" s="102"/>
      <c r="BL8" s="102"/>
      <c r="BM8" s="102"/>
      <c r="BN8" s="102"/>
    </row>
    <row r="9" spans="1:66" ht="20" customHeight="1" x14ac:dyDescent="0.2">
      <c r="A9" s="80" t="str">
        <f>'ACT Apr 2018'!D3</f>
        <v>ActewAGL ACT</v>
      </c>
      <c r="B9" s="81" t="str">
        <f>'ACT Apr 2018'!F3</f>
        <v>EnergyAustralia</v>
      </c>
      <c r="C9" s="81" t="str">
        <f>'ACT Apr 2018'!G3</f>
        <v>Everyday Saver</v>
      </c>
      <c r="D9" s="82">
        <f>365*'ACT Apr 2018'!H3/100</f>
        <v>504.065</v>
      </c>
      <c r="E9" s="83">
        <f>IF($C$5*'ACT Apr 2018'!AK3/'ACT Apr 2018'!AI3&gt;='ACT Apr 2018'!J3,('ACT Apr 2018'!J3*'ACT Apr 2018'!O3/100)*'ACT Apr 2018'!AI3,($C$5*'ACT Apr 2018'!AK3/'ACT Apr 2018'!AI3*'ACT Apr 2018'!O3/100)*'ACT Apr 2018'!AI3)</f>
        <v>217.48003199999999</v>
      </c>
      <c r="F9" s="84">
        <f>IF($C$5*'ACT Apr 2018'!AK3/'ACT Apr 2018'!AI3&lt;'ACT Apr 2018'!J3,0,IF($C$5*'ACT Apr 2018'!AK3/'ACT Apr 2018'!AI3&lt;='ACT Apr 2018'!K3,($C$5*'ACT Apr 2018'!AK3/'ACT Apr 2018'!AI3-'ACT Apr 2018'!J3)*('ACT Apr 2018'!P3/100)*'ACT Apr 2018'!AI3,('ACT Apr 2018'!K3-'ACT Apr 2018'!J3)*('ACT Apr 2018'!P3/100)*'ACT Apr 2018'!AI3))</f>
        <v>1163.0542560000001</v>
      </c>
      <c r="G9" s="82">
        <f>IF($C$5*'ACT Apr 2018'!AK3/'ACT Apr 2018'!AI3&lt;'ACT Apr 2018'!K3,0,IF($C$5*'ACT Apr 2018'!AK3/'ACT Apr 2018'!AI3&lt;='ACT Apr 2018'!L3,($C$5*'ACT Apr 2018'!AK3/'ACT Apr 2018'!AI3-'ACT Apr 2018'!K3)*('ACT Apr 2018'!Q3/100)*'ACT Apr 2018'!AI3,('ACT Apr 2018'!L3-'ACT Apr 2018'!K3)*('ACT Apr 2018'!Q3/100)*'ACT Apr 2018'!AI3))</f>
        <v>0</v>
      </c>
      <c r="H9" s="82">
        <v>0</v>
      </c>
      <c r="I9" s="82">
        <f>IF(($C$5*'ACT Apr 2018'!AK3/'ACT Apr 2018'!AI3&gt;'ACT Apr 2018'!L3),($C$5*'ACT Apr 2018'!AK3/'ACT Apr 2018'!AI3-'ACT Apr 2018'!L3)*'ACT Apr 2018'!R3/100*'ACT Apr 2018'!AI3,0)</f>
        <v>0</v>
      </c>
      <c r="J9" s="82">
        <f>IF($C$5*'ACT Apr 2018'!AL3/'ACT Apr 2018'!AJ3&gt;='ACT Apr 2018'!J3,('ACT Apr 2018'!J3*'ACT Apr 2018'!U3/100)*'ACT Apr 2018'!AJ3,($C$5*'ACT Apr 2018'!AL3/'ACT Apr 2018'!AJ3*'ACT Apr 2018'!U3/100)*'ACT Apr 2018'!AJ3)</f>
        <v>217.48003199999999</v>
      </c>
      <c r="K9" s="82">
        <f>IF($C$5*'ACT Apr 2018'!AL3/'ACT Apr 2018'!AJ3&lt;'ACT Apr 2018'!J3,0,IF($C$5*'ACT Apr 2018'!AL3/'ACT Apr 2018'!AJ3&lt;='ACT Apr 2018'!K3,($C$5*'ACT Apr 2018'!AL3/'ACT Apr 2018'!AJ3-'ACT Apr 2018'!J3)*('ACT Apr 2018'!V3/100)*'ACT Apr 2018'!AJ3,('ACT Apr 2018'!K3-'ACT Apr 2018'!J3)*('ACT Apr 2018'!V3/100)*'ACT Apr 2018'!AJ3))</f>
        <v>1163.0542560000001</v>
      </c>
      <c r="L9" s="82">
        <f>IF($C$5*'ACT Apr 2018'!AL3/'ACT Apr 2018'!AJ3&lt;'ACT Apr 2018'!K3,0,IF($C$5*'ACT Apr 2018'!AL3/'ACT Apr 2018'!AJ3&lt;='ACT Apr 2018'!L3,($C$5*'ACT Apr 2018'!AL3/'ACT Apr 2018'!AJ3-'ACT Apr 2018'!K3)*('ACT Apr 2018'!W3/100)*'ACT Apr 2018'!AJ3,('ACT Apr 2018'!L3-'ACT Apr 2018'!K3)*('ACT Apr 2018'!W3/100)*'ACT Apr 2018'!AJ3))</f>
        <v>0</v>
      </c>
      <c r="M9" s="82">
        <v>0</v>
      </c>
      <c r="N9" s="82">
        <f>IF(($C$5*'ACT Apr 2018'!AL3/'ACT Apr 2018'!AJ3&gt;'ACT Apr 2018'!L3),($C$5*'ACT Apr 2018'!AL3/'ACT Apr 2018'!AJ3-'ACT Apr 2018'!L3)*'ACT Apr 2018'!X3/100*'ACT Apr 2018'!AJ3,0)</f>
        <v>0</v>
      </c>
      <c r="O9" s="88">
        <f t="shared" ref="O9:O10" si="0">SUM(D9:N9)</f>
        <v>3265.1335760000002</v>
      </c>
      <c r="P9" s="87">
        <f>'ACT Apr 2018'!AM3</f>
        <v>0</v>
      </c>
      <c r="Q9" s="87">
        <f>'ACT Apr 2018'!AN3</f>
        <v>10</v>
      </c>
      <c r="R9" s="87">
        <f>'ACT Apr 2018'!AO3</f>
        <v>0</v>
      </c>
      <c r="S9" s="87">
        <f>'ACT Apr 2018'!AP3</f>
        <v>0</v>
      </c>
      <c r="T9" s="88">
        <f>(O9-(O9-D9)*Q9/100)</f>
        <v>2989.0267184000004</v>
      </c>
      <c r="U9" s="88">
        <f t="shared" ref="U9:U10" si="1">T9</f>
        <v>2989.0267184000004</v>
      </c>
      <c r="V9" s="88">
        <f t="shared" ref="V9:W10" si="2">T9*1.1</f>
        <v>3287.9293902400009</v>
      </c>
      <c r="W9" s="88">
        <f t="shared" si="2"/>
        <v>3287.9293902400009</v>
      </c>
      <c r="X9" s="89">
        <f>'ACT Apr 2018'!AW3</f>
        <v>24</v>
      </c>
      <c r="Y9" s="90" t="str">
        <f>'ACT Apr 2018'!AX3</f>
        <v>y</v>
      </c>
      <c r="Z9" s="102"/>
      <c r="AA9" s="102"/>
      <c r="AB9" s="102"/>
      <c r="AC9" s="102"/>
      <c r="AD9" s="102"/>
      <c r="AE9" s="102"/>
      <c r="AF9" s="102"/>
      <c r="AG9" s="102"/>
      <c r="AH9" s="102"/>
      <c r="AI9" s="102"/>
      <c r="AJ9" s="102"/>
      <c r="AK9" s="102"/>
      <c r="AL9" s="102"/>
      <c r="AM9" s="102"/>
      <c r="AN9" s="102"/>
      <c r="AO9" s="102"/>
      <c r="AP9" s="102"/>
      <c r="AQ9" s="102"/>
      <c r="AR9" s="102"/>
      <c r="AS9" s="102"/>
      <c r="AT9" s="102"/>
      <c r="AU9" s="102"/>
      <c r="AV9" s="102"/>
      <c r="AW9" s="102"/>
      <c r="AX9" s="102"/>
      <c r="AY9" s="102"/>
      <c r="AZ9" s="102"/>
      <c r="BA9" s="102"/>
      <c r="BB9" s="102"/>
      <c r="BC9" s="102"/>
      <c r="BD9" s="102"/>
      <c r="BE9" s="102"/>
      <c r="BF9" s="102"/>
      <c r="BG9" s="102"/>
      <c r="BH9" s="102"/>
      <c r="BI9" s="102"/>
      <c r="BJ9" s="102"/>
      <c r="BK9" s="102"/>
      <c r="BL9" s="102"/>
      <c r="BM9" s="102"/>
      <c r="BN9" s="102"/>
    </row>
    <row r="10" spans="1:66" ht="20" customHeight="1" thickBot="1" x14ac:dyDescent="0.25">
      <c r="A10" s="108" t="str">
        <f>'ACT Apr 2018'!D4</f>
        <v>ActewAGL ACT</v>
      </c>
      <c r="B10" s="109" t="str">
        <f>'ACT Apr 2018'!F4</f>
        <v>Origin Energy</v>
      </c>
      <c r="C10" s="109" t="str">
        <f>'ACT Apr 2018'!G4</f>
        <v>Business Saver</v>
      </c>
      <c r="D10" s="110">
        <f>365*'ACT Apr 2018'!H4/100</f>
        <v>547.5</v>
      </c>
      <c r="E10" s="111">
        <f>IF($C$5*'ACT Apr 2018'!AK4/'ACT Apr 2018'!AI4&gt;='ACT Apr 2018'!J4,('ACT Apr 2018'!J4*'ACT Apr 2018'!O4/100)*'ACT Apr 2018'!AI4,($C$5*'ACT Apr 2018'!AK4/'ACT Apr 2018'!AI4*'ACT Apr 2018'!O4/100)*'ACT Apr 2018'!AI4)</f>
        <v>414.20399999999995</v>
      </c>
      <c r="F10" s="112">
        <f>IF($C$5*'ACT Apr 2018'!AK4/'ACT Apr 2018'!AI4&lt;'ACT Apr 2018'!J4,0,IF($C$5*'ACT Apr 2018'!AK4/'ACT Apr 2018'!AI4&lt;='ACT Apr 2018'!K4,($C$5*'ACT Apr 2018'!AK4/'ACT Apr 2018'!AI4-'ACT Apr 2018'!J4)*('ACT Apr 2018'!P4/100)*'ACT Apr 2018'!AI4,('ACT Apr 2018'!K4-'ACT Apr 2018'!J4)*('ACT Apr 2018'!P4/100)*'ACT Apr 2018'!AI4))</f>
        <v>897.77850000000001</v>
      </c>
      <c r="G10" s="110">
        <f>IF($C$5*'ACT Apr 2018'!AK4/'ACT Apr 2018'!AI4&lt;'ACT Apr 2018'!K4,0,IF($C$5*'ACT Apr 2018'!AK4/'ACT Apr 2018'!AI4&lt;='ACT Apr 2018'!L4,($C$5*'ACT Apr 2018'!AK4/'ACT Apr 2018'!AI4-'ACT Apr 2018'!K4)*('ACT Apr 2018'!Q4/100)*'ACT Apr 2018'!AI4,('ACT Apr 2018'!L4-'ACT Apr 2018'!K4)*('ACT Apr 2018'!Q4/100)*'ACT Apr 2018'!AI4))</f>
        <v>0</v>
      </c>
      <c r="H10" s="110">
        <v>0</v>
      </c>
      <c r="I10" s="110">
        <f>IF($C$5*'ACT Apr 2018'!AK4/'ACT Apr 2018'!AI4&lt;'ACT Apr 2018'!K4,0,IF($C$5*'ACT Apr 2018'!AK4/'ACT Apr 2018'!AI4&lt;='ACT Apr 2018'!L4,($C$5*'ACT Apr 2018'!AK4/'ACT Apr 2018'!AI4-'ACT Apr 2018'!K4)*('ACT Apr 2018'!Q4/100)*'ACT Apr 2018'!AI4,('ACT Apr 2018'!L4-'ACT Apr 2018'!K4)*('ACT Apr 2018'!Q4/100)*'ACT Apr 2018'!AI4))</f>
        <v>0</v>
      </c>
      <c r="J10" s="110">
        <f>IF($C$5*'ACT Apr 2018'!AL4/'ACT Apr 2018'!AJ4&gt;='ACT Apr 2018'!J4,('ACT Apr 2018'!J4*'ACT Apr 2018'!U4/100)*'ACT Apr 2018'!AJ4,($C$5*'ACT Apr 2018'!AL4/'ACT Apr 2018'!AJ4*'ACT Apr 2018'!U4/100)*'ACT Apr 2018'!AJ4)</f>
        <v>414.20399999999995</v>
      </c>
      <c r="K10" s="110">
        <f>IF($C$5*'ACT Apr 2018'!AL4/'ACT Apr 2018'!AJ4&lt;'ACT Apr 2018'!J4,0,IF($C$5*'ACT Apr 2018'!AL4/'ACT Apr 2018'!AJ4&lt;='ACT Apr 2018'!K4,($C$5*'ACT Apr 2018'!AL4/'ACT Apr 2018'!AJ4-'ACT Apr 2018'!J4)*('ACT Apr 2018'!V4/100)*'ACT Apr 2018'!AJ4,('ACT Apr 2018'!K4-'ACT Apr 2018'!J4)*('ACT Apr 2018'!V4/100)*'ACT Apr 2018'!AJ4))</f>
        <v>897.77850000000001</v>
      </c>
      <c r="L10" s="110">
        <v>0</v>
      </c>
      <c r="M10" s="110">
        <v>0</v>
      </c>
      <c r="N10" s="110">
        <f>IF($C$5*'ACT Apr 2018'!AL4/'ACT Apr 2018'!AJ4&lt;'ACT Apr 2018'!K4,0,IF($C$5*'ACT Apr 2018'!AL4/'ACT Apr 2018'!AJ4&lt;='ACT Apr 2018'!L4,($C$5*'ACT Apr 2018'!AL4/'ACT Apr 2018'!AJ4-'ACT Apr 2018'!K4)*('ACT Apr 2018'!W4/100)*'ACT Apr 2018'!AJ4,('ACT Apr 2018'!L4-'ACT Apr 2018'!K4)*('ACT Apr 2018'!W4/100)*'ACT Apr 2018'!AJ4))</f>
        <v>0</v>
      </c>
      <c r="O10" s="113">
        <f t="shared" si="0"/>
        <v>3171.4649999999997</v>
      </c>
      <c r="P10" s="114">
        <f>'ACT Apr 2018'!AM4</f>
        <v>0</v>
      </c>
      <c r="Q10" s="114">
        <f>'ACT Apr 2018'!AN4</f>
        <v>15</v>
      </c>
      <c r="R10" s="114">
        <f>'ACT Apr 2018'!AO4</f>
        <v>0</v>
      </c>
      <c r="S10" s="114">
        <f>'ACT Apr 2018'!AP4</f>
        <v>0</v>
      </c>
      <c r="T10" s="113">
        <f>(O10-(O10-D10)*Q10/100)</f>
        <v>2777.8702499999999</v>
      </c>
      <c r="U10" s="113">
        <f t="shared" si="1"/>
        <v>2777.8702499999999</v>
      </c>
      <c r="V10" s="113">
        <f t="shared" si="2"/>
        <v>3055.657275</v>
      </c>
      <c r="W10" s="113">
        <f t="shared" si="2"/>
        <v>3055.657275</v>
      </c>
      <c r="X10" s="115">
        <f>'ACT Apr 2018'!AW4</f>
        <v>12</v>
      </c>
      <c r="Y10" s="116" t="str">
        <f>'ACT Apr 2018'!AX4</f>
        <v>y</v>
      </c>
      <c r="Z10" s="102"/>
      <c r="AA10" s="102"/>
      <c r="AB10" s="102"/>
      <c r="AC10" s="102"/>
      <c r="AD10" s="102"/>
      <c r="AE10" s="102"/>
      <c r="AF10" s="102"/>
      <c r="AG10" s="102"/>
      <c r="AH10" s="102"/>
      <c r="AI10" s="102"/>
      <c r="AJ10" s="102"/>
      <c r="AK10" s="102"/>
      <c r="AL10" s="102"/>
      <c r="AM10" s="102"/>
      <c r="AN10" s="102"/>
      <c r="AO10" s="102"/>
      <c r="AP10" s="102"/>
      <c r="AQ10" s="102"/>
      <c r="AR10" s="102"/>
      <c r="AS10" s="102"/>
      <c r="AT10" s="102"/>
      <c r="AU10" s="102"/>
      <c r="AV10" s="102"/>
      <c r="AW10" s="102"/>
      <c r="AX10" s="102"/>
      <c r="AY10" s="102"/>
      <c r="AZ10" s="102"/>
      <c r="BA10" s="102"/>
      <c r="BB10" s="102"/>
      <c r="BC10" s="102"/>
      <c r="BD10" s="102"/>
      <c r="BE10" s="102"/>
      <c r="BF10" s="102"/>
      <c r="BG10" s="102"/>
      <c r="BH10" s="102"/>
      <c r="BI10" s="102"/>
      <c r="BJ10" s="102"/>
      <c r="BK10" s="102"/>
      <c r="BL10" s="102"/>
      <c r="BM10" s="102"/>
      <c r="BN10" s="102"/>
    </row>
    <row r="11" spans="1:66" s="97" customFormat="1" x14ac:dyDescent="0.2">
      <c r="BF11" s="102"/>
      <c r="BG11" s="102"/>
      <c r="BH11" s="102"/>
      <c r="BI11" s="102"/>
      <c r="BJ11" s="102"/>
      <c r="BK11" s="102"/>
      <c r="BL11" s="102"/>
      <c r="BM11" s="102"/>
      <c r="BN11" s="102"/>
    </row>
    <row r="12" spans="1:66" s="97" customFormat="1" x14ac:dyDescent="0.2">
      <c r="BF12" s="102"/>
      <c r="BG12" s="102"/>
      <c r="BH12" s="102"/>
      <c r="BI12" s="102"/>
      <c r="BJ12" s="102"/>
      <c r="BK12" s="102"/>
      <c r="BL12" s="102"/>
      <c r="BM12" s="102"/>
      <c r="BN12" s="102"/>
    </row>
    <row r="13" spans="1:66" s="97" customFormat="1" x14ac:dyDescent="0.2">
      <c r="BF13" s="102"/>
      <c r="BG13" s="102"/>
      <c r="BH13" s="102"/>
      <c r="BI13" s="102"/>
      <c r="BJ13" s="102"/>
      <c r="BK13" s="102"/>
      <c r="BL13" s="102"/>
      <c r="BM13" s="102"/>
      <c r="BN13" s="102"/>
    </row>
    <row r="14" spans="1:66" s="97" customFormat="1" x14ac:dyDescent="0.2">
      <c r="BF14" s="102"/>
      <c r="BG14" s="102"/>
      <c r="BH14" s="102"/>
      <c r="BI14" s="102"/>
      <c r="BJ14" s="102"/>
      <c r="BK14" s="102"/>
      <c r="BL14" s="102"/>
      <c r="BM14" s="102"/>
      <c r="BN14" s="102"/>
    </row>
    <row r="15" spans="1:66" s="97" customFormat="1" x14ac:dyDescent="0.2">
      <c r="BF15" s="102"/>
      <c r="BG15" s="102"/>
      <c r="BH15" s="102"/>
      <c r="BI15" s="102"/>
      <c r="BJ15" s="102"/>
      <c r="BK15" s="102"/>
      <c r="BL15" s="102"/>
      <c r="BM15" s="102"/>
      <c r="BN15" s="102"/>
    </row>
    <row r="16" spans="1:66" s="97" customFormat="1" x14ac:dyDescent="0.2">
      <c r="BF16" s="102"/>
      <c r="BG16" s="102"/>
      <c r="BH16" s="102"/>
      <c r="BI16" s="102"/>
      <c r="BJ16" s="102"/>
      <c r="BK16" s="102"/>
      <c r="BL16" s="102"/>
      <c r="BM16" s="102"/>
      <c r="BN16" s="102"/>
    </row>
    <row r="17" spans="58:66" s="97" customFormat="1" x14ac:dyDescent="0.2">
      <c r="BF17" s="102"/>
      <c r="BG17" s="102"/>
      <c r="BH17" s="102"/>
      <c r="BI17" s="102"/>
      <c r="BJ17" s="102"/>
      <c r="BK17" s="102"/>
      <c r="BL17" s="102"/>
      <c r="BM17" s="102"/>
      <c r="BN17" s="102"/>
    </row>
    <row r="18" spans="58:66" s="97" customFormat="1" x14ac:dyDescent="0.2">
      <c r="BF18" s="102"/>
      <c r="BG18" s="102"/>
      <c r="BH18" s="102"/>
      <c r="BI18" s="102"/>
      <c r="BJ18" s="102"/>
      <c r="BK18" s="102"/>
      <c r="BL18" s="102"/>
      <c r="BM18" s="102"/>
      <c r="BN18" s="102"/>
    </row>
    <row r="19" spans="58:66" s="97" customFormat="1" x14ac:dyDescent="0.2">
      <c r="BF19" s="102"/>
      <c r="BG19" s="102"/>
      <c r="BH19" s="102"/>
      <c r="BI19" s="102"/>
      <c r="BJ19" s="102"/>
      <c r="BK19" s="102"/>
      <c r="BL19" s="102"/>
      <c r="BM19" s="102"/>
      <c r="BN19" s="102"/>
    </row>
    <row r="20" spans="58:66" s="97" customFormat="1" x14ac:dyDescent="0.2">
      <c r="BF20" s="102"/>
      <c r="BG20" s="102"/>
      <c r="BH20" s="102"/>
      <c r="BI20" s="102"/>
      <c r="BJ20" s="102"/>
      <c r="BK20" s="102"/>
      <c r="BL20" s="102"/>
      <c r="BM20" s="102"/>
      <c r="BN20" s="102"/>
    </row>
    <row r="21" spans="58:66" s="97" customFormat="1" x14ac:dyDescent="0.2">
      <c r="BF21" s="102"/>
      <c r="BG21" s="102"/>
      <c r="BH21" s="102"/>
      <c r="BI21" s="102"/>
      <c r="BJ21" s="102"/>
      <c r="BK21" s="102"/>
      <c r="BL21" s="102"/>
      <c r="BM21" s="102"/>
      <c r="BN21" s="102"/>
    </row>
    <row r="22" spans="58:66" s="97" customFormat="1" x14ac:dyDescent="0.2">
      <c r="BF22" s="102"/>
      <c r="BG22" s="102"/>
      <c r="BH22" s="102"/>
      <c r="BI22" s="102"/>
      <c r="BJ22" s="102"/>
      <c r="BK22" s="102"/>
      <c r="BL22" s="102"/>
      <c r="BM22" s="102"/>
      <c r="BN22" s="102"/>
    </row>
    <row r="23" spans="58:66" s="97" customFormat="1" x14ac:dyDescent="0.2">
      <c r="BF23" s="102"/>
      <c r="BG23" s="102"/>
      <c r="BH23" s="102"/>
      <c r="BI23" s="102"/>
      <c r="BJ23" s="102"/>
      <c r="BK23" s="102"/>
      <c r="BL23" s="102"/>
      <c r="BM23" s="102"/>
      <c r="BN23" s="102"/>
    </row>
    <row r="24" spans="58:66" s="97" customFormat="1" x14ac:dyDescent="0.2">
      <c r="BF24" s="102"/>
      <c r="BG24" s="102"/>
      <c r="BH24" s="102"/>
      <c r="BI24" s="102"/>
      <c r="BJ24" s="102"/>
      <c r="BK24" s="102"/>
      <c r="BL24" s="102"/>
      <c r="BM24" s="102"/>
      <c r="BN24" s="102"/>
    </row>
    <row r="25" spans="58:66" s="97" customFormat="1" x14ac:dyDescent="0.2">
      <c r="BF25" s="102"/>
      <c r="BG25" s="102"/>
      <c r="BH25" s="102"/>
      <c r="BI25" s="102"/>
      <c r="BJ25" s="102"/>
      <c r="BK25" s="102"/>
      <c r="BL25" s="102"/>
      <c r="BM25" s="102"/>
      <c r="BN25" s="102"/>
    </row>
    <row r="26" spans="58:66" s="97" customFormat="1" x14ac:dyDescent="0.2">
      <c r="BF26" s="102"/>
      <c r="BG26" s="102"/>
      <c r="BH26" s="102"/>
      <c r="BI26" s="102"/>
      <c r="BJ26" s="102"/>
      <c r="BK26" s="102"/>
      <c r="BL26" s="102"/>
      <c r="BM26" s="102"/>
      <c r="BN26" s="102"/>
    </row>
    <row r="27" spans="58:66" s="97" customFormat="1" x14ac:dyDescent="0.2">
      <c r="BF27" s="102"/>
      <c r="BG27" s="102"/>
      <c r="BH27" s="102"/>
      <c r="BI27" s="102"/>
      <c r="BJ27" s="102"/>
      <c r="BK27" s="102"/>
      <c r="BL27" s="102"/>
      <c r="BM27" s="102"/>
      <c r="BN27" s="102"/>
    </row>
    <row r="28" spans="58:66" s="97" customFormat="1" x14ac:dyDescent="0.2">
      <c r="BF28" s="102"/>
      <c r="BG28" s="102"/>
      <c r="BH28" s="102"/>
      <c r="BI28" s="102"/>
      <c r="BJ28" s="102"/>
      <c r="BK28" s="102"/>
      <c r="BL28" s="102"/>
      <c r="BM28" s="102"/>
      <c r="BN28" s="102"/>
    </row>
    <row r="29" spans="58:66" s="97" customFormat="1" x14ac:dyDescent="0.2">
      <c r="BF29" s="102"/>
      <c r="BG29" s="102"/>
      <c r="BH29" s="102"/>
      <c r="BI29" s="102"/>
      <c r="BJ29" s="102"/>
      <c r="BK29" s="102"/>
      <c r="BL29" s="102"/>
      <c r="BM29" s="102"/>
      <c r="BN29" s="102"/>
    </row>
    <row r="30" spans="58:66" s="97" customFormat="1" x14ac:dyDescent="0.2">
      <c r="BF30" s="102"/>
      <c r="BG30" s="102"/>
      <c r="BH30" s="102"/>
      <c r="BI30" s="102"/>
      <c r="BJ30" s="102"/>
      <c r="BK30" s="102"/>
      <c r="BL30" s="102"/>
      <c r="BM30" s="102"/>
      <c r="BN30" s="102"/>
    </row>
    <row r="31" spans="58:66" s="97" customFormat="1" x14ac:dyDescent="0.2">
      <c r="BF31" s="102"/>
      <c r="BG31" s="102"/>
      <c r="BH31" s="102"/>
      <c r="BI31" s="102"/>
      <c r="BJ31" s="102"/>
      <c r="BK31" s="102"/>
      <c r="BL31" s="102"/>
      <c r="BM31" s="102"/>
      <c r="BN31" s="102"/>
    </row>
    <row r="32" spans="58:66" s="97" customFormat="1" x14ac:dyDescent="0.2">
      <c r="BF32" s="102"/>
      <c r="BG32" s="102"/>
      <c r="BH32" s="102"/>
      <c r="BI32" s="102"/>
      <c r="BJ32" s="102"/>
      <c r="BK32" s="102"/>
      <c r="BL32" s="102"/>
      <c r="BM32" s="102"/>
      <c r="BN32" s="102"/>
    </row>
    <row r="33" spans="58:66" s="97" customFormat="1" x14ac:dyDescent="0.2">
      <c r="BF33" s="102"/>
      <c r="BG33" s="102"/>
      <c r="BH33" s="102"/>
      <c r="BI33" s="102"/>
      <c r="BJ33" s="102"/>
      <c r="BK33" s="102"/>
      <c r="BL33" s="102"/>
      <c r="BM33" s="102"/>
      <c r="BN33" s="102"/>
    </row>
    <row r="34" spans="58:66" s="97" customFormat="1" x14ac:dyDescent="0.2">
      <c r="BF34" s="102"/>
      <c r="BG34" s="102"/>
      <c r="BH34" s="102"/>
      <c r="BI34" s="102"/>
      <c r="BJ34" s="102"/>
      <c r="BK34" s="102"/>
      <c r="BL34" s="102"/>
      <c r="BM34" s="102"/>
      <c r="BN34" s="102"/>
    </row>
    <row r="35" spans="58:66" s="97" customFormat="1" x14ac:dyDescent="0.2">
      <c r="BF35" s="102"/>
      <c r="BG35" s="102"/>
      <c r="BH35" s="102"/>
      <c r="BI35" s="102"/>
      <c r="BJ35" s="102"/>
      <c r="BK35" s="102"/>
      <c r="BL35" s="102"/>
      <c r="BM35" s="102"/>
      <c r="BN35" s="102"/>
    </row>
    <row r="36" spans="58:66" s="97" customFormat="1" x14ac:dyDescent="0.2">
      <c r="BF36" s="102"/>
      <c r="BG36" s="102"/>
      <c r="BH36" s="102"/>
      <c r="BI36" s="102"/>
      <c r="BJ36" s="102"/>
      <c r="BK36" s="102"/>
      <c r="BL36" s="102"/>
      <c r="BM36" s="102"/>
      <c r="BN36" s="102"/>
    </row>
    <row r="37" spans="58:66" s="97" customFormat="1" x14ac:dyDescent="0.2">
      <c r="BF37" s="102"/>
      <c r="BG37" s="102"/>
      <c r="BH37" s="102"/>
      <c r="BI37" s="102"/>
      <c r="BJ37" s="102"/>
      <c r="BK37" s="102"/>
      <c r="BL37" s="102"/>
      <c r="BM37" s="102"/>
      <c r="BN37" s="102"/>
    </row>
    <row r="38" spans="58:66" s="97" customFormat="1" x14ac:dyDescent="0.2">
      <c r="BF38" s="102"/>
      <c r="BG38" s="102"/>
      <c r="BH38" s="102"/>
      <c r="BI38" s="102"/>
      <c r="BJ38" s="102"/>
      <c r="BK38" s="102"/>
      <c r="BL38" s="102"/>
      <c r="BM38" s="102"/>
      <c r="BN38" s="102"/>
    </row>
    <row r="39" spans="58:66" s="97" customFormat="1" x14ac:dyDescent="0.2">
      <c r="BF39" s="102"/>
      <c r="BG39" s="102"/>
      <c r="BH39" s="102"/>
      <c r="BI39" s="102"/>
      <c r="BJ39" s="102"/>
      <c r="BK39" s="102"/>
      <c r="BL39" s="102"/>
      <c r="BM39" s="102"/>
      <c r="BN39" s="102"/>
    </row>
    <row r="40" spans="58:66" s="97" customFormat="1" x14ac:dyDescent="0.2">
      <c r="BF40" s="102"/>
      <c r="BG40" s="102"/>
      <c r="BH40" s="102"/>
      <c r="BI40" s="102"/>
      <c r="BJ40" s="102"/>
      <c r="BK40" s="102"/>
      <c r="BL40" s="102"/>
      <c r="BM40" s="102"/>
      <c r="BN40" s="102"/>
    </row>
    <row r="41" spans="58:66" s="97" customFormat="1" x14ac:dyDescent="0.2">
      <c r="BF41" s="102"/>
      <c r="BG41" s="102"/>
      <c r="BH41" s="102"/>
      <c r="BI41" s="102"/>
      <c r="BJ41" s="102"/>
      <c r="BK41" s="102"/>
      <c r="BL41" s="102"/>
      <c r="BM41" s="102"/>
      <c r="BN41" s="102"/>
    </row>
    <row r="42" spans="58:66" s="97" customFormat="1" x14ac:dyDescent="0.2">
      <c r="BF42" s="102"/>
      <c r="BG42" s="102"/>
      <c r="BH42" s="102"/>
      <c r="BI42" s="102"/>
      <c r="BJ42" s="102"/>
      <c r="BK42" s="102"/>
      <c r="BL42" s="102"/>
      <c r="BM42" s="102"/>
      <c r="BN42" s="102"/>
    </row>
    <row r="43" spans="58:66" s="97" customFormat="1" x14ac:dyDescent="0.2">
      <c r="BF43" s="102"/>
      <c r="BG43" s="102"/>
      <c r="BH43" s="102"/>
      <c r="BI43" s="102"/>
      <c r="BJ43" s="102"/>
      <c r="BK43" s="102"/>
      <c r="BL43" s="102"/>
      <c r="BM43" s="102"/>
      <c r="BN43" s="102"/>
    </row>
    <row r="44" spans="58:66" s="97" customFormat="1" x14ac:dyDescent="0.2">
      <c r="BF44" s="102"/>
      <c r="BG44" s="102"/>
      <c r="BH44" s="102"/>
      <c r="BI44" s="102"/>
      <c r="BJ44" s="102"/>
      <c r="BK44" s="102"/>
      <c r="BL44" s="102"/>
      <c r="BM44" s="102"/>
      <c r="BN44" s="102"/>
    </row>
    <row r="45" spans="58:66" s="97" customFormat="1" x14ac:dyDescent="0.2">
      <c r="BF45" s="102"/>
      <c r="BG45" s="102"/>
      <c r="BH45" s="102"/>
      <c r="BI45" s="102"/>
      <c r="BJ45" s="102"/>
      <c r="BK45" s="102"/>
      <c r="BL45" s="102"/>
      <c r="BM45" s="102"/>
      <c r="BN45" s="102"/>
    </row>
    <row r="46" spans="58:66" s="97" customFormat="1" x14ac:dyDescent="0.2">
      <c r="BF46" s="102"/>
      <c r="BG46" s="102"/>
      <c r="BH46" s="102"/>
      <c r="BI46" s="102"/>
      <c r="BJ46" s="102"/>
      <c r="BK46" s="102"/>
      <c r="BL46" s="102"/>
      <c r="BM46" s="102"/>
      <c r="BN46" s="102"/>
    </row>
    <row r="47" spans="58:66" s="97" customFormat="1" x14ac:dyDescent="0.2">
      <c r="BF47" s="102"/>
      <c r="BG47" s="102"/>
      <c r="BH47" s="102"/>
      <c r="BI47" s="102"/>
      <c r="BJ47" s="102"/>
      <c r="BK47" s="102"/>
      <c r="BL47" s="102"/>
      <c r="BM47" s="102"/>
      <c r="BN47" s="102"/>
    </row>
    <row r="48" spans="58:66" s="97" customFormat="1" x14ac:dyDescent="0.2">
      <c r="BF48" s="102"/>
      <c r="BG48" s="102"/>
      <c r="BH48" s="102"/>
      <c r="BI48" s="102"/>
      <c r="BJ48" s="102"/>
      <c r="BK48" s="102"/>
      <c r="BL48" s="102"/>
      <c r="BM48" s="102"/>
      <c r="BN48" s="102"/>
    </row>
    <row r="49" spans="58:66" s="97" customFormat="1" x14ac:dyDescent="0.2">
      <c r="BF49" s="102"/>
      <c r="BG49" s="102"/>
      <c r="BH49" s="102"/>
      <c r="BI49" s="102"/>
      <c r="BJ49" s="102"/>
      <c r="BK49" s="102"/>
      <c r="BL49" s="102"/>
      <c r="BM49" s="102"/>
      <c r="BN49" s="102"/>
    </row>
    <row r="50" spans="58:66" s="97" customFormat="1" x14ac:dyDescent="0.2">
      <c r="BF50" s="102"/>
      <c r="BG50" s="102"/>
      <c r="BH50" s="102"/>
      <c r="BI50" s="102"/>
      <c r="BJ50" s="102"/>
      <c r="BK50" s="102"/>
      <c r="BL50" s="102"/>
      <c r="BM50" s="102"/>
      <c r="BN50" s="102"/>
    </row>
    <row r="51" spans="58:66" s="97" customFormat="1" x14ac:dyDescent="0.2">
      <c r="BF51" s="102"/>
      <c r="BG51" s="102"/>
      <c r="BH51" s="102"/>
      <c r="BI51" s="102"/>
      <c r="BJ51" s="102"/>
      <c r="BK51" s="102"/>
      <c r="BL51" s="102"/>
      <c r="BM51" s="102"/>
      <c r="BN51" s="102"/>
    </row>
    <row r="52" spans="58:66" s="97" customFormat="1" x14ac:dyDescent="0.2">
      <c r="BF52" s="102"/>
      <c r="BG52" s="102"/>
      <c r="BH52" s="102"/>
      <c r="BI52" s="102"/>
      <c r="BJ52" s="102"/>
      <c r="BK52" s="102"/>
      <c r="BL52" s="102"/>
      <c r="BM52" s="102"/>
      <c r="BN52" s="102"/>
    </row>
    <row r="53" spans="58:66" s="97" customFormat="1" x14ac:dyDescent="0.2">
      <c r="BF53" s="102"/>
      <c r="BG53" s="102"/>
      <c r="BH53" s="102"/>
      <c r="BI53" s="102"/>
      <c r="BJ53" s="102"/>
      <c r="BK53" s="102"/>
      <c r="BL53" s="102"/>
      <c r="BM53" s="102"/>
      <c r="BN53" s="102"/>
    </row>
    <row r="54" spans="58:66" s="97" customFormat="1" x14ac:dyDescent="0.2">
      <c r="BF54" s="102"/>
      <c r="BG54" s="102"/>
      <c r="BH54" s="102"/>
      <c r="BI54" s="102"/>
      <c r="BJ54" s="102"/>
      <c r="BK54" s="102"/>
      <c r="BL54" s="102"/>
      <c r="BM54" s="102"/>
      <c r="BN54" s="102"/>
    </row>
    <row r="55" spans="58:66" s="97" customFormat="1" x14ac:dyDescent="0.2">
      <c r="BF55" s="102"/>
      <c r="BG55" s="102"/>
      <c r="BH55" s="102"/>
      <c r="BI55" s="102"/>
      <c r="BJ55" s="102"/>
      <c r="BK55" s="102"/>
      <c r="BL55" s="102"/>
      <c r="BM55" s="102"/>
      <c r="BN55" s="102"/>
    </row>
    <row r="56" spans="58:66" s="97" customFormat="1" x14ac:dyDescent="0.2">
      <c r="BF56" s="102"/>
      <c r="BG56" s="102"/>
      <c r="BH56" s="102"/>
      <c r="BI56" s="102"/>
      <c r="BJ56" s="102"/>
      <c r="BK56" s="102"/>
      <c r="BL56" s="102"/>
      <c r="BM56" s="102"/>
      <c r="BN56" s="102"/>
    </row>
    <row r="57" spans="58:66" s="97" customFormat="1" x14ac:dyDescent="0.2">
      <c r="BF57" s="102"/>
      <c r="BG57" s="102"/>
      <c r="BH57" s="102"/>
      <c r="BI57" s="102"/>
      <c r="BJ57" s="102"/>
      <c r="BK57" s="102"/>
      <c r="BL57" s="102"/>
      <c r="BM57" s="102"/>
      <c r="BN57" s="102"/>
    </row>
    <row r="58" spans="58:66" s="97" customFormat="1" x14ac:dyDescent="0.2">
      <c r="BF58" s="102"/>
      <c r="BG58" s="102"/>
      <c r="BH58" s="102"/>
      <c r="BI58" s="102"/>
      <c r="BJ58" s="102"/>
      <c r="BK58" s="102"/>
      <c r="BL58" s="102"/>
      <c r="BM58" s="102"/>
      <c r="BN58" s="102"/>
    </row>
    <row r="59" spans="58:66" s="97" customFormat="1" x14ac:dyDescent="0.2">
      <c r="BF59" s="102"/>
      <c r="BG59" s="102"/>
      <c r="BH59" s="102"/>
      <c r="BI59" s="102"/>
      <c r="BJ59" s="102"/>
      <c r="BK59" s="102"/>
      <c r="BL59" s="102"/>
      <c r="BM59" s="102"/>
      <c r="BN59" s="102"/>
    </row>
    <row r="60" spans="58:66" s="97" customFormat="1" x14ac:dyDescent="0.2">
      <c r="BF60" s="102"/>
      <c r="BG60" s="102"/>
      <c r="BH60" s="102"/>
      <c r="BI60" s="102"/>
      <c r="BJ60" s="102"/>
      <c r="BK60" s="102"/>
      <c r="BL60" s="102"/>
      <c r="BM60" s="102"/>
      <c r="BN60" s="102"/>
    </row>
    <row r="61" spans="58:66" s="97" customFormat="1" x14ac:dyDescent="0.2">
      <c r="BF61" s="102"/>
      <c r="BG61" s="102"/>
      <c r="BH61" s="102"/>
      <c r="BI61" s="102"/>
      <c r="BJ61" s="102"/>
      <c r="BK61" s="102"/>
      <c r="BL61" s="102"/>
      <c r="BM61" s="102"/>
      <c r="BN61" s="102"/>
    </row>
    <row r="62" spans="58:66" s="97" customFormat="1" x14ac:dyDescent="0.2">
      <c r="BF62" s="102"/>
      <c r="BG62" s="102"/>
      <c r="BH62" s="102"/>
      <c r="BI62" s="102"/>
      <c r="BJ62" s="102"/>
      <c r="BK62" s="102"/>
      <c r="BL62" s="102"/>
      <c r="BM62" s="102"/>
      <c r="BN62" s="102"/>
    </row>
    <row r="63" spans="58:66" s="97" customFormat="1" x14ac:dyDescent="0.2">
      <c r="BF63" s="102"/>
      <c r="BG63" s="102"/>
      <c r="BH63" s="102"/>
      <c r="BI63" s="102"/>
      <c r="BJ63" s="102"/>
      <c r="BK63" s="102"/>
      <c r="BL63" s="102"/>
      <c r="BM63" s="102"/>
      <c r="BN63" s="102"/>
    </row>
    <row r="64" spans="58:66" s="97" customFormat="1" x14ac:dyDescent="0.2">
      <c r="BF64" s="102"/>
      <c r="BG64" s="102"/>
      <c r="BH64" s="102"/>
      <c r="BI64" s="102"/>
      <c r="BJ64" s="102"/>
      <c r="BK64" s="102"/>
      <c r="BL64" s="102"/>
      <c r="BM64" s="102"/>
      <c r="BN64" s="102"/>
    </row>
    <row r="65" spans="58:66" s="97" customFormat="1" x14ac:dyDescent="0.2">
      <c r="BF65" s="102"/>
      <c r="BG65" s="102"/>
      <c r="BH65" s="102"/>
      <c r="BI65" s="102"/>
      <c r="BJ65" s="102"/>
      <c r="BK65" s="102"/>
      <c r="BL65" s="102"/>
      <c r="BM65" s="102"/>
      <c r="BN65" s="102"/>
    </row>
    <row r="66" spans="58:66" s="97" customFormat="1" x14ac:dyDescent="0.2">
      <c r="BF66" s="102"/>
      <c r="BG66" s="102"/>
      <c r="BH66" s="102"/>
      <c r="BI66" s="102"/>
      <c r="BJ66" s="102"/>
      <c r="BK66" s="102"/>
      <c r="BL66" s="102"/>
      <c r="BM66" s="102"/>
      <c r="BN66" s="102"/>
    </row>
    <row r="67" spans="58:66" s="97" customFormat="1" x14ac:dyDescent="0.2">
      <c r="BF67" s="102"/>
      <c r="BG67" s="102"/>
      <c r="BH67" s="102"/>
      <c r="BI67" s="102"/>
      <c r="BJ67" s="102"/>
      <c r="BK67" s="102"/>
      <c r="BL67" s="102"/>
      <c r="BM67" s="102"/>
      <c r="BN67" s="102"/>
    </row>
    <row r="68" spans="58:66" s="97" customFormat="1" x14ac:dyDescent="0.2">
      <c r="BF68" s="102"/>
      <c r="BG68" s="102"/>
      <c r="BH68" s="102"/>
      <c r="BI68" s="102"/>
      <c r="BJ68" s="102"/>
      <c r="BK68" s="102"/>
      <c r="BL68" s="102"/>
      <c r="BM68" s="102"/>
      <c r="BN68" s="102"/>
    </row>
    <row r="69" spans="58:66" s="97" customFormat="1" x14ac:dyDescent="0.2">
      <c r="BF69" s="102"/>
      <c r="BG69" s="102"/>
      <c r="BH69" s="102"/>
      <c r="BI69" s="102"/>
      <c r="BJ69" s="102"/>
      <c r="BK69" s="102"/>
      <c r="BL69" s="102"/>
      <c r="BM69" s="102"/>
      <c r="BN69" s="102"/>
    </row>
    <row r="70" spans="58:66" s="97" customFormat="1" x14ac:dyDescent="0.2">
      <c r="BF70" s="102"/>
      <c r="BG70" s="102"/>
      <c r="BH70" s="102"/>
      <c r="BI70" s="102"/>
      <c r="BJ70" s="102"/>
      <c r="BK70" s="102"/>
      <c r="BL70" s="102"/>
      <c r="BM70" s="102"/>
      <c r="BN70" s="102"/>
    </row>
    <row r="71" spans="58:66" s="97" customFormat="1" x14ac:dyDescent="0.2">
      <c r="BF71" s="102"/>
      <c r="BG71" s="102"/>
      <c r="BH71" s="102"/>
      <c r="BI71" s="102"/>
      <c r="BJ71" s="102"/>
      <c r="BK71" s="102"/>
      <c r="BL71" s="102"/>
      <c r="BM71" s="102"/>
      <c r="BN71" s="102"/>
    </row>
    <row r="72" spans="58:66" s="97" customFormat="1" x14ac:dyDescent="0.2">
      <c r="BF72" s="102"/>
      <c r="BG72" s="102"/>
      <c r="BH72" s="102"/>
      <c r="BI72" s="102"/>
      <c r="BJ72" s="102"/>
      <c r="BK72" s="102"/>
      <c r="BL72" s="102"/>
      <c r="BM72" s="102"/>
      <c r="BN72" s="102"/>
    </row>
    <row r="73" spans="58:66" s="97" customFormat="1" x14ac:dyDescent="0.2">
      <c r="BF73" s="102"/>
      <c r="BG73" s="102"/>
      <c r="BH73" s="102"/>
      <c r="BI73" s="102"/>
      <c r="BJ73" s="102"/>
      <c r="BK73" s="102"/>
      <c r="BL73" s="102"/>
      <c r="BM73" s="102"/>
      <c r="BN73" s="102"/>
    </row>
    <row r="74" spans="58:66" s="97" customFormat="1" x14ac:dyDescent="0.2">
      <c r="BF74" s="102"/>
      <c r="BG74" s="102"/>
      <c r="BH74" s="102"/>
      <c r="BI74" s="102"/>
      <c r="BJ74" s="102"/>
      <c r="BK74" s="102"/>
      <c r="BL74" s="102"/>
      <c r="BM74" s="102"/>
      <c r="BN74" s="102"/>
    </row>
    <row r="75" spans="58:66" s="97" customFormat="1" x14ac:dyDescent="0.2">
      <c r="BF75" s="102"/>
      <c r="BG75" s="102"/>
      <c r="BH75" s="102"/>
      <c r="BI75" s="102"/>
      <c r="BJ75" s="102"/>
      <c r="BK75" s="102"/>
      <c r="BL75" s="102"/>
      <c r="BM75" s="102"/>
      <c r="BN75" s="102"/>
    </row>
    <row r="76" spans="58:66" s="97" customFormat="1" x14ac:dyDescent="0.2">
      <c r="BF76" s="102"/>
      <c r="BG76" s="102"/>
      <c r="BH76" s="102"/>
      <c r="BI76" s="102"/>
      <c r="BJ76" s="102"/>
      <c r="BK76" s="102"/>
      <c r="BL76" s="102"/>
      <c r="BM76" s="102"/>
      <c r="BN76" s="102"/>
    </row>
    <row r="77" spans="58:66" s="97" customFormat="1" x14ac:dyDescent="0.2">
      <c r="BF77" s="102"/>
      <c r="BG77" s="102"/>
      <c r="BH77" s="102"/>
      <c r="BI77" s="102"/>
      <c r="BJ77" s="102"/>
      <c r="BK77" s="102"/>
      <c r="BL77" s="102"/>
      <c r="BM77" s="102"/>
      <c r="BN77" s="102"/>
    </row>
    <row r="78" spans="58:66" s="97" customFormat="1" x14ac:dyDescent="0.2">
      <c r="BF78" s="102"/>
      <c r="BG78" s="102"/>
      <c r="BH78" s="102"/>
      <c r="BI78" s="102"/>
      <c r="BJ78" s="102"/>
      <c r="BK78" s="102"/>
      <c r="BL78" s="102"/>
      <c r="BM78" s="102"/>
      <c r="BN78" s="102"/>
    </row>
    <row r="79" spans="58:66" s="97" customFormat="1" x14ac:dyDescent="0.2">
      <c r="BF79" s="102"/>
      <c r="BG79" s="102"/>
      <c r="BH79" s="102"/>
      <c r="BI79" s="102"/>
      <c r="BJ79" s="102"/>
      <c r="BK79" s="102"/>
      <c r="BL79" s="102"/>
      <c r="BM79" s="102"/>
      <c r="BN79" s="102"/>
    </row>
    <row r="80" spans="58:66" s="97" customFormat="1" x14ac:dyDescent="0.2">
      <c r="BF80" s="102"/>
      <c r="BG80" s="102"/>
      <c r="BH80" s="102"/>
      <c r="BI80" s="102"/>
      <c r="BJ80" s="102"/>
      <c r="BK80" s="102"/>
      <c r="BL80" s="102"/>
      <c r="BM80" s="102"/>
      <c r="BN80" s="102"/>
    </row>
    <row r="81" spans="58:66" s="97" customFormat="1" x14ac:dyDescent="0.2">
      <c r="BF81" s="102"/>
      <c r="BG81" s="102"/>
      <c r="BH81" s="102"/>
      <c r="BI81" s="102"/>
      <c r="BJ81" s="102"/>
      <c r="BK81" s="102"/>
      <c r="BL81" s="102"/>
      <c r="BM81" s="102"/>
      <c r="BN81" s="102"/>
    </row>
    <row r="82" spans="58:66" s="97" customFormat="1" x14ac:dyDescent="0.2">
      <c r="BF82" s="102"/>
      <c r="BG82" s="102"/>
      <c r="BH82" s="102"/>
      <c r="BI82" s="102"/>
      <c r="BJ82" s="102"/>
      <c r="BK82" s="102"/>
      <c r="BL82" s="102"/>
      <c r="BM82" s="102"/>
      <c r="BN82" s="102"/>
    </row>
    <row r="83" spans="58:66" s="97" customFormat="1" x14ac:dyDescent="0.2">
      <c r="BF83" s="102"/>
      <c r="BG83" s="102"/>
      <c r="BH83" s="102"/>
      <c r="BI83" s="102"/>
      <c r="BJ83" s="102"/>
      <c r="BK83" s="102"/>
      <c r="BL83" s="102"/>
      <c r="BM83" s="102"/>
      <c r="BN83" s="102"/>
    </row>
    <row r="84" spans="58:66" s="97" customFormat="1" x14ac:dyDescent="0.2">
      <c r="BF84" s="102"/>
      <c r="BG84" s="102"/>
      <c r="BH84" s="102"/>
      <c r="BI84" s="102"/>
      <c r="BJ84" s="102"/>
      <c r="BK84" s="102"/>
      <c r="BL84" s="102"/>
      <c r="BM84" s="102"/>
      <c r="BN84" s="102"/>
    </row>
    <row r="85" spans="58:66" s="97" customFormat="1" x14ac:dyDescent="0.2">
      <c r="BF85" s="102"/>
      <c r="BG85" s="102"/>
      <c r="BH85" s="102"/>
      <c r="BI85" s="102"/>
      <c r="BJ85" s="102"/>
      <c r="BK85" s="102"/>
      <c r="BL85" s="102"/>
      <c r="BM85" s="102"/>
      <c r="BN85" s="102"/>
    </row>
    <row r="86" spans="58:66" s="97" customFormat="1" x14ac:dyDescent="0.2">
      <c r="BF86" s="102"/>
      <c r="BG86" s="102"/>
      <c r="BH86" s="102"/>
      <c r="BI86" s="102"/>
      <c r="BJ86" s="102"/>
      <c r="BK86" s="102"/>
      <c r="BL86" s="102"/>
      <c r="BM86" s="102"/>
      <c r="BN86" s="102"/>
    </row>
    <row r="87" spans="58:66" s="97" customFormat="1" x14ac:dyDescent="0.2">
      <c r="BF87" s="102"/>
      <c r="BG87" s="102"/>
      <c r="BH87" s="102"/>
      <c r="BI87" s="102"/>
      <c r="BJ87" s="102"/>
      <c r="BK87" s="102"/>
      <c r="BL87" s="102"/>
      <c r="BM87" s="102"/>
      <c r="BN87" s="102"/>
    </row>
    <row r="88" spans="58:66" s="97" customFormat="1" x14ac:dyDescent="0.2">
      <c r="BF88" s="102"/>
      <c r="BG88" s="102"/>
      <c r="BH88" s="102"/>
      <c r="BI88" s="102"/>
      <c r="BJ88" s="102"/>
      <c r="BK88" s="102"/>
      <c r="BL88" s="102"/>
      <c r="BM88" s="102"/>
      <c r="BN88" s="102"/>
    </row>
    <row r="89" spans="58:66" s="97" customFormat="1" x14ac:dyDescent="0.2">
      <c r="BF89" s="102"/>
      <c r="BG89" s="102"/>
      <c r="BH89" s="102"/>
      <c r="BI89" s="102"/>
      <c r="BJ89" s="102"/>
      <c r="BK89" s="102"/>
      <c r="BL89" s="102"/>
      <c r="BM89" s="102"/>
      <c r="BN89" s="102"/>
    </row>
    <row r="90" spans="58:66" s="97" customFormat="1" x14ac:dyDescent="0.2">
      <c r="BF90" s="102"/>
      <c r="BG90" s="102"/>
      <c r="BH90" s="102"/>
      <c r="BI90" s="102"/>
      <c r="BJ90" s="102"/>
      <c r="BK90" s="102"/>
      <c r="BL90" s="102"/>
      <c r="BM90" s="102"/>
      <c r="BN90" s="102"/>
    </row>
    <row r="91" spans="58:66" s="97" customFormat="1" x14ac:dyDescent="0.2">
      <c r="BF91" s="102"/>
      <c r="BG91" s="102"/>
      <c r="BH91" s="102"/>
      <c r="BI91" s="102"/>
      <c r="BJ91" s="102"/>
      <c r="BK91" s="102"/>
      <c r="BL91" s="102"/>
      <c r="BM91" s="102"/>
      <c r="BN91" s="102"/>
    </row>
    <row r="92" spans="58:66" s="97" customFormat="1" x14ac:dyDescent="0.2">
      <c r="BF92" s="102"/>
      <c r="BG92" s="102"/>
      <c r="BH92" s="102"/>
      <c r="BI92" s="102"/>
      <c r="BJ92" s="102"/>
      <c r="BK92" s="102"/>
      <c r="BL92" s="102"/>
      <c r="BM92" s="102"/>
      <c r="BN92" s="102"/>
    </row>
    <row r="93" spans="58:66" s="97" customFormat="1" x14ac:dyDescent="0.2">
      <c r="BF93" s="102"/>
      <c r="BG93" s="102"/>
      <c r="BH93" s="102"/>
      <c r="BI93" s="102"/>
      <c r="BJ93" s="102"/>
      <c r="BK93" s="102"/>
      <c r="BL93" s="102"/>
      <c r="BM93" s="102"/>
      <c r="BN93" s="102"/>
    </row>
    <row r="94" spans="58:66" s="97" customFormat="1" x14ac:dyDescent="0.2">
      <c r="BF94" s="102"/>
      <c r="BG94" s="102"/>
      <c r="BH94" s="102"/>
      <c r="BI94" s="102"/>
      <c r="BJ94" s="102"/>
      <c r="BK94" s="102"/>
      <c r="BL94" s="102"/>
      <c r="BM94" s="102"/>
      <c r="BN94" s="102"/>
    </row>
    <row r="95" spans="58:66" s="97" customFormat="1" x14ac:dyDescent="0.2">
      <c r="BF95" s="102"/>
      <c r="BG95" s="102"/>
      <c r="BH95" s="102"/>
      <c r="BI95" s="102"/>
      <c r="BJ95" s="102"/>
      <c r="BK95" s="102"/>
      <c r="BL95" s="102"/>
      <c r="BM95" s="102"/>
      <c r="BN95" s="102"/>
    </row>
    <row r="96" spans="58:66" s="97" customFormat="1" x14ac:dyDescent="0.2">
      <c r="BF96" s="102"/>
      <c r="BG96" s="102"/>
      <c r="BH96" s="102"/>
      <c r="BI96" s="102"/>
      <c r="BJ96" s="102"/>
      <c r="BK96" s="102"/>
      <c r="BL96" s="102"/>
      <c r="BM96" s="102"/>
      <c r="BN96" s="102"/>
    </row>
    <row r="97" spans="58:66" s="97" customFormat="1" x14ac:dyDescent="0.2">
      <c r="BF97" s="102"/>
      <c r="BG97" s="102"/>
      <c r="BH97" s="102"/>
      <c r="BI97" s="102"/>
      <c r="BJ97" s="102"/>
      <c r="BK97" s="102"/>
      <c r="BL97" s="102"/>
      <c r="BM97" s="102"/>
      <c r="BN97" s="102"/>
    </row>
    <row r="98" spans="58:66" s="97" customFormat="1" x14ac:dyDescent="0.2">
      <c r="BF98" s="102"/>
      <c r="BG98" s="102"/>
      <c r="BH98" s="102"/>
      <c r="BI98" s="102"/>
      <c r="BJ98" s="102"/>
      <c r="BK98" s="102"/>
      <c r="BL98" s="102"/>
      <c r="BM98" s="102"/>
      <c r="BN98" s="102"/>
    </row>
    <row r="99" spans="58:66" s="97" customFormat="1" x14ac:dyDescent="0.2">
      <c r="BF99" s="102"/>
      <c r="BG99" s="102"/>
      <c r="BH99" s="102"/>
      <c r="BI99" s="102"/>
      <c r="BJ99" s="102"/>
      <c r="BK99" s="102"/>
      <c r="BL99" s="102"/>
      <c r="BM99" s="102"/>
      <c r="BN99" s="102"/>
    </row>
    <row r="100" spans="58:66" s="97" customFormat="1" x14ac:dyDescent="0.2">
      <c r="BF100" s="102"/>
      <c r="BG100" s="102"/>
      <c r="BH100" s="102"/>
      <c r="BI100" s="102"/>
      <c r="BJ100" s="102"/>
      <c r="BK100" s="102"/>
      <c r="BL100" s="102"/>
      <c r="BM100" s="102"/>
      <c r="BN100" s="102"/>
    </row>
    <row r="101" spans="58:66" s="97" customFormat="1" x14ac:dyDescent="0.2">
      <c r="BF101" s="102"/>
      <c r="BG101" s="102"/>
      <c r="BH101" s="102"/>
      <c r="BI101" s="102"/>
      <c r="BJ101" s="102"/>
      <c r="BK101" s="102"/>
      <c r="BL101" s="102"/>
      <c r="BM101" s="102"/>
      <c r="BN101" s="102"/>
    </row>
    <row r="102" spans="58:66" s="97" customFormat="1" x14ac:dyDescent="0.2">
      <c r="BF102" s="102"/>
      <c r="BG102" s="102"/>
      <c r="BH102" s="102"/>
      <c r="BI102" s="102"/>
      <c r="BJ102" s="102"/>
      <c r="BK102" s="102"/>
      <c r="BL102" s="102"/>
      <c r="BM102" s="102"/>
      <c r="BN102" s="102"/>
    </row>
    <row r="103" spans="58:66" s="97" customFormat="1" x14ac:dyDescent="0.2">
      <c r="BF103" s="102"/>
      <c r="BG103" s="102"/>
      <c r="BH103" s="102"/>
      <c r="BI103" s="102"/>
      <c r="BJ103" s="102"/>
      <c r="BK103" s="102"/>
      <c r="BL103" s="102"/>
      <c r="BM103" s="102"/>
      <c r="BN103" s="102"/>
    </row>
    <row r="104" spans="58:66" s="97" customFormat="1" x14ac:dyDescent="0.2">
      <c r="BF104" s="102"/>
      <c r="BG104" s="102"/>
      <c r="BH104" s="102"/>
      <c r="BI104" s="102"/>
      <c r="BJ104" s="102"/>
      <c r="BK104" s="102"/>
      <c r="BL104" s="102"/>
      <c r="BM104" s="102"/>
      <c r="BN104" s="102"/>
    </row>
    <row r="105" spans="58:66" s="97" customFormat="1" x14ac:dyDescent="0.2">
      <c r="BF105" s="102"/>
      <c r="BG105" s="102"/>
      <c r="BH105" s="102"/>
      <c r="BI105" s="102"/>
      <c r="BJ105" s="102"/>
      <c r="BK105" s="102"/>
      <c r="BL105" s="102"/>
      <c r="BM105" s="102"/>
      <c r="BN105" s="102"/>
    </row>
    <row r="106" spans="58:66" s="97" customFormat="1" x14ac:dyDescent="0.2">
      <c r="BF106" s="102"/>
      <c r="BG106" s="102"/>
      <c r="BH106" s="102"/>
      <c r="BI106" s="102"/>
      <c r="BJ106" s="102"/>
      <c r="BK106" s="102"/>
      <c r="BL106" s="102"/>
      <c r="BM106" s="102"/>
      <c r="BN106" s="102"/>
    </row>
    <row r="107" spans="58:66" s="97" customFormat="1" x14ac:dyDescent="0.2">
      <c r="BF107" s="102"/>
      <c r="BG107" s="102"/>
      <c r="BH107" s="102"/>
      <c r="BI107" s="102"/>
      <c r="BJ107" s="102"/>
      <c r="BK107" s="102"/>
      <c r="BL107" s="102"/>
      <c r="BM107" s="102"/>
      <c r="BN107" s="102"/>
    </row>
    <row r="108" spans="58:66" s="97" customFormat="1" x14ac:dyDescent="0.2">
      <c r="BF108" s="102"/>
      <c r="BG108" s="102"/>
      <c r="BH108" s="102"/>
      <c r="BI108" s="102"/>
      <c r="BJ108" s="102"/>
      <c r="BK108" s="102"/>
      <c r="BL108" s="102"/>
      <c r="BM108" s="102"/>
      <c r="BN108" s="102"/>
    </row>
    <row r="109" spans="58:66" s="97" customFormat="1" x14ac:dyDescent="0.2">
      <c r="BF109" s="102"/>
      <c r="BG109" s="102"/>
      <c r="BH109" s="102"/>
      <c r="BI109" s="102"/>
      <c r="BJ109" s="102"/>
      <c r="BK109" s="102"/>
      <c r="BL109" s="102"/>
      <c r="BM109" s="102"/>
      <c r="BN109" s="102"/>
    </row>
    <row r="110" spans="58:66" s="97" customFormat="1" x14ac:dyDescent="0.2">
      <c r="BF110" s="102"/>
      <c r="BG110" s="102"/>
      <c r="BH110" s="102"/>
      <c r="BI110" s="102"/>
      <c r="BJ110" s="102"/>
      <c r="BK110" s="102"/>
      <c r="BL110" s="102"/>
      <c r="BM110" s="102"/>
      <c r="BN110" s="102"/>
    </row>
    <row r="111" spans="58:66" s="97" customFormat="1" x14ac:dyDescent="0.2">
      <c r="BF111" s="102"/>
      <c r="BG111" s="102"/>
      <c r="BH111" s="102"/>
      <c r="BI111" s="102"/>
      <c r="BJ111" s="102"/>
      <c r="BK111" s="102"/>
      <c r="BL111" s="102"/>
      <c r="BM111" s="102"/>
      <c r="BN111" s="102"/>
    </row>
    <row r="112" spans="58:66" s="97" customFormat="1" x14ac:dyDescent="0.2">
      <c r="BF112" s="102"/>
      <c r="BG112" s="102"/>
      <c r="BH112" s="102"/>
      <c r="BI112" s="102"/>
      <c r="BJ112" s="102"/>
      <c r="BK112" s="102"/>
      <c r="BL112" s="102"/>
      <c r="BM112" s="102"/>
      <c r="BN112" s="102"/>
    </row>
    <row r="113" spans="58:66" s="97" customFormat="1" x14ac:dyDescent="0.2">
      <c r="BF113" s="102"/>
      <c r="BG113" s="102"/>
      <c r="BH113" s="102"/>
      <c r="BI113" s="102"/>
      <c r="BJ113" s="102"/>
      <c r="BK113" s="102"/>
      <c r="BL113" s="102"/>
      <c r="BM113" s="102"/>
      <c r="BN113" s="102"/>
    </row>
    <row r="114" spans="58:66" s="97" customFormat="1" x14ac:dyDescent="0.2">
      <c r="BF114" s="102"/>
      <c r="BG114" s="102"/>
      <c r="BH114" s="102"/>
      <c r="BI114" s="102"/>
      <c r="BJ114" s="102"/>
      <c r="BK114" s="102"/>
      <c r="BL114" s="102"/>
      <c r="BM114" s="102"/>
      <c r="BN114" s="102"/>
    </row>
    <row r="115" spans="58:66" s="97" customFormat="1" x14ac:dyDescent="0.2">
      <c r="BF115" s="102"/>
      <c r="BG115" s="102"/>
      <c r="BH115" s="102"/>
      <c r="BI115" s="102"/>
      <c r="BJ115" s="102"/>
      <c r="BK115" s="102"/>
      <c r="BL115" s="102"/>
      <c r="BM115" s="102"/>
      <c r="BN115" s="102"/>
    </row>
    <row r="116" spans="58:66" s="97" customFormat="1" x14ac:dyDescent="0.2">
      <c r="BF116" s="102"/>
      <c r="BG116" s="102"/>
      <c r="BH116" s="102"/>
      <c r="BI116" s="102"/>
      <c r="BJ116" s="102"/>
      <c r="BK116" s="102"/>
      <c r="BL116" s="102"/>
      <c r="BM116" s="102"/>
      <c r="BN116" s="102"/>
    </row>
    <row r="117" spans="58:66" s="97" customFormat="1" x14ac:dyDescent="0.2">
      <c r="BF117" s="102"/>
      <c r="BG117" s="102"/>
      <c r="BH117" s="102"/>
      <c r="BI117" s="102"/>
      <c r="BJ117" s="102"/>
      <c r="BK117" s="102"/>
      <c r="BL117" s="102"/>
      <c r="BM117" s="102"/>
      <c r="BN117" s="102"/>
    </row>
    <row r="118" spans="58:66" s="97" customFormat="1" x14ac:dyDescent="0.2">
      <c r="BF118" s="102"/>
      <c r="BG118" s="102"/>
      <c r="BH118" s="102"/>
      <c r="BI118" s="102"/>
      <c r="BJ118" s="102"/>
      <c r="BK118" s="102"/>
      <c r="BL118" s="102"/>
      <c r="BM118" s="102"/>
      <c r="BN118" s="102"/>
    </row>
    <row r="119" spans="58:66" s="97" customFormat="1" x14ac:dyDescent="0.2">
      <c r="BF119" s="102"/>
      <c r="BG119" s="102"/>
      <c r="BH119" s="102"/>
      <c r="BI119" s="102"/>
      <c r="BJ119" s="102"/>
      <c r="BK119" s="102"/>
      <c r="BL119" s="102"/>
      <c r="BM119" s="102"/>
      <c r="BN119" s="102"/>
    </row>
    <row r="120" spans="58:66" s="97" customFormat="1" x14ac:dyDescent="0.2">
      <c r="BF120" s="102"/>
      <c r="BG120" s="102"/>
      <c r="BH120" s="102"/>
      <c r="BI120" s="102"/>
      <c r="BJ120" s="102"/>
      <c r="BK120" s="102"/>
      <c r="BL120" s="102"/>
      <c r="BM120" s="102"/>
      <c r="BN120" s="102"/>
    </row>
    <row r="121" spans="58:66" s="97" customFormat="1" x14ac:dyDescent="0.2">
      <c r="BF121" s="102"/>
      <c r="BG121" s="102"/>
      <c r="BH121" s="102"/>
      <c r="BI121" s="102"/>
      <c r="BJ121" s="102"/>
      <c r="BK121" s="102"/>
      <c r="BL121" s="102"/>
      <c r="BM121" s="102"/>
      <c r="BN121" s="102"/>
    </row>
    <row r="122" spans="58:66" s="97" customFormat="1" x14ac:dyDescent="0.2">
      <c r="BF122" s="102"/>
      <c r="BG122" s="102"/>
      <c r="BH122" s="102"/>
      <c r="BI122" s="102"/>
      <c r="BJ122" s="102"/>
      <c r="BK122" s="102"/>
      <c r="BL122" s="102"/>
      <c r="BM122" s="102"/>
      <c r="BN122" s="102"/>
    </row>
    <row r="123" spans="58:66" s="97" customFormat="1" x14ac:dyDescent="0.2">
      <c r="BF123" s="102"/>
      <c r="BG123" s="102"/>
      <c r="BH123" s="102"/>
      <c r="BI123" s="102"/>
      <c r="BJ123" s="102"/>
      <c r="BK123" s="102"/>
      <c r="BL123" s="102"/>
      <c r="BM123" s="102"/>
      <c r="BN123" s="102"/>
    </row>
    <row r="124" spans="58:66" s="97" customFormat="1" x14ac:dyDescent="0.2">
      <c r="BF124" s="102"/>
      <c r="BG124" s="102"/>
      <c r="BH124" s="102"/>
      <c r="BI124" s="102"/>
      <c r="BJ124" s="102"/>
      <c r="BK124" s="102"/>
      <c r="BL124" s="102"/>
      <c r="BM124" s="102"/>
      <c r="BN124" s="102"/>
    </row>
    <row r="125" spans="58:66" s="97" customFormat="1" x14ac:dyDescent="0.2">
      <c r="BF125" s="102"/>
      <c r="BG125" s="102"/>
      <c r="BH125" s="102"/>
      <c r="BI125" s="102"/>
      <c r="BJ125" s="102"/>
      <c r="BK125" s="102"/>
      <c r="BL125" s="102"/>
      <c r="BM125" s="102"/>
      <c r="BN125" s="102"/>
    </row>
    <row r="126" spans="58:66" s="97" customFormat="1" x14ac:dyDescent="0.2">
      <c r="BF126" s="102"/>
      <c r="BG126" s="102"/>
      <c r="BH126" s="102"/>
      <c r="BI126" s="102"/>
      <c r="BJ126" s="102"/>
      <c r="BK126" s="102"/>
      <c r="BL126" s="102"/>
      <c r="BM126" s="102"/>
      <c r="BN126" s="102"/>
    </row>
    <row r="127" spans="58:66" s="97" customFormat="1" x14ac:dyDescent="0.2">
      <c r="BF127" s="102"/>
      <c r="BG127" s="102"/>
      <c r="BH127" s="102"/>
      <c r="BI127" s="102"/>
      <c r="BJ127" s="102"/>
      <c r="BK127" s="102"/>
      <c r="BL127" s="102"/>
      <c r="BM127" s="102"/>
      <c r="BN127" s="102"/>
    </row>
    <row r="128" spans="58:66" s="97" customFormat="1" x14ac:dyDescent="0.2">
      <c r="BF128" s="102"/>
      <c r="BG128" s="102"/>
      <c r="BH128" s="102"/>
      <c r="BI128" s="102"/>
      <c r="BJ128" s="102"/>
      <c r="BK128" s="102"/>
      <c r="BL128" s="102"/>
      <c r="BM128" s="102"/>
      <c r="BN128" s="102"/>
    </row>
    <row r="129" spans="58:66" s="97" customFormat="1" x14ac:dyDescent="0.2">
      <c r="BF129" s="102"/>
      <c r="BG129" s="102"/>
      <c r="BH129" s="102"/>
      <c r="BI129" s="102"/>
      <c r="BJ129" s="102"/>
      <c r="BK129" s="102"/>
      <c r="BL129" s="102"/>
      <c r="BM129" s="102"/>
      <c r="BN129" s="102"/>
    </row>
    <row r="130" spans="58:66" s="97" customFormat="1" x14ac:dyDescent="0.2">
      <c r="BF130" s="102"/>
      <c r="BG130" s="102"/>
      <c r="BH130" s="102"/>
      <c r="BI130" s="102"/>
      <c r="BJ130" s="102"/>
      <c r="BK130" s="102"/>
      <c r="BL130" s="102"/>
      <c r="BM130" s="102"/>
      <c r="BN130" s="102"/>
    </row>
    <row r="131" spans="58:66" s="97" customFormat="1" x14ac:dyDescent="0.2">
      <c r="BF131" s="102"/>
      <c r="BG131" s="102"/>
      <c r="BH131" s="102"/>
      <c r="BI131" s="102"/>
      <c r="BJ131" s="102"/>
      <c r="BK131" s="102"/>
      <c r="BL131" s="102"/>
      <c r="BM131" s="102"/>
      <c r="BN131" s="102"/>
    </row>
    <row r="132" spans="58:66" s="97" customFormat="1" x14ac:dyDescent="0.2">
      <c r="BF132" s="102"/>
      <c r="BG132" s="102"/>
      <c r="BH132" s="102"/>
      <c r="BI132" s="102"/>
      <c r="BJ132" s="102"/>
      <c r="BK132" s="102"/>
      <c r="BL132" s="102"/>
      <c r="BM132" s="102"/>
      <c r="BN132" s="102"/>
    </row>
    <row r="133" spans="58:66" s="97" customFormat="1" x14ac:dyDescent="0.2">
      <c r="BF133" s="102"/>
      <c r="BG133" s="102"/>
      <c r="BH133" s="102"/>
      <c r="BI133" s="102"/>
      <c r="BJ133" s="102"/>
      <c r="BK133" s="102"/>
      <c r="BL133" s="102"/>
      <c r="BM133" s="102"/>
      <c r="BN133" s="102"/>
    </row>
    <row r="134" spans="58:66" s="97" customFormat="1" x14ac:dyDescent="0.2">
      <c r="BF134" s="102"/>
      <c r="BG134" s="102"/>
      <c r="BH134" s="102"/>
      <c r="BI134" s="102"/>
      <c r="BJ134" s="102"/>
      <c r="BK134" s="102"/>
      <c r="BL134" s="102"/>
      <c r="BM134" s="102"/>
      <c r="BN134" s="102"/>
    </row>
    <row r="135" spans="58:66" s="97" customFormat="1" x14ac:dyDescent="0.2">
      <c r="BF135" s="102"/>
      <c r="BG135" s="102"/>
      <c r="BH135" s="102"/>
      <c r="BI135" s="102"/>
      <c r="BJ135" s="102"/>
      <c r="BK135" s="102"/>
      <c r="BL135" s="102"/>
      <c r="BM135" s="102"/>
      <c r="BN135" s="102"/>
    </row>
    <row r="136" spans="58:66" s="97" customFormat="1" x14ac:dyDescent="0.2">
      <c r="BF136" s="102"/>
      <c r="BG136" s="102"/>
      <c r="BH136" s="102"/>
      <c r="BI136" s="102"/>
      <c r="BJ136" s="102"/>
      <c r="BK136" s="102"/>
      <c r="BL136" s="102"/>
      <c r="BM136" s="102"/>
      <c r="BN136" s="102"/>
    </row>
    <row r="137" spans="58:66" s="97" customFormat="1" x14ac:dyDescent="0.2">
      <c r="BF137" s="102"/>
      <c r="BG137" s="102"/>
      <c r="BH137" s="102"/>
      <c r="BI137" s="102"/>
      <c r="BJ137" s="102"/>
      <c r="BK137" s="102"/>
      <c r="BL137" s="102"/>
      <c r="BM137" s="102"/>
      <c r="BN137" s="102"/>
    </row>
    <row r="138" spans="58:66" s="97" customFormat="1" x14ac:dyDescent="0.2">
      <c r="BF138" s="102"/>
      <c r="BG138" s="102"/>
      <c r="BH138" s="102"/>
      <c r="BI138" s="102"/>
      <c r="BJ138" s="102"/>
      <c r="BK138" s="102"/>
      <c r="BL138" s="102"/>
      <c r="BM138" s="102"/>
      <c r="BN138" s="102"/>
    </row>
    <row r="139" spans="58:66" s="97" customFormat="1" x14ac:dyDescent="0.2">
      <c r="BF139" s="102"/>
      <c r="BG139" s="102"/>
      <c r="BH139" s="102"/>
      <c r="BI139" s="102"/>
      <c r="BJ139" s="102"/>
      <c r="BK139" s="102"/>
      <c r="BL139" s="102"/>
      <c r="BM139" s="102"/>
      <c r="BN139" s="102"/>
    </row>
    <row r="140" spans="58:66" s="97" customFormat="1" x14ac:dyDescent="0.2">
      <c r="BF140" s="102"/>
      <c r="BG140" s="102"/>
      <c r="BH140" s="102"/>
      <c r="BI140" s="102"/>
      <c r="BJ140" s="102"/>
      <c r="BK140" s="102"/>
      <c r="BL140" s="102"/>
      <c r="BM140" s="102"/>
      <c r="BN140" s="102"/>
    </row>
    <row r="141" spans="58:66" s="97" customFormat="1" x14ac:dyDescent="0.2">
      <c r="BF141" s="102"/>
      <c r="BG141" s="102"/>
      <c r="BH141" s="102"/>
      <c r="BI141" s="102"/>
      <c r="BJ141" s="102"/>
      <c r="BK141" s="102"/>
      <c r="BL141" s="102"/>
      <c r="BM141" s="102"/>
      <c r="BN141" s="102"/>
    </row>
    <row r="142" spans="58:66" s="97" customFormat="1" x14ac:dyDescent="0.2">
      <c r="BF142" s="102"/>
      <c r="BG142" s="102"/>
      <c r="BH142" s="102"/>
      <c r="BI142" s="102"/>
      <c r="BJ142" s="102"/>
      <c r="BK142" s="102"/>
      <c r="BL142" s="102"/>
      <c r="BM142" s="102"/>
      <c r="BN142" s="102"/>
    </row>
    <row r="143" spans="58:66" s="97" customFormat="1" x14ac:dyDescent="0.2">
      <c r="BF143" s="102"/>
      <c r="BG143" s="102"/>
      <c r="BH143" s="102"/>
      <c r="BI143" s="102"/>
      <c r="BJ143" s="102"/>
      <c r="BK143" s="102"/>
      <c r="BL143" s="102"/>
      <c r="BM143" s="102"/>
      <c r="BN143" s="102"/>
    </row>
    <row r="144" spans="58:66" s="97" customFormat="1" x14ac:dyDescent="0.2">
      <c r="BF144" s="102"/>
      <c r="BG144" s="102"/>
      <c r="BH144" s="102"/>
      <c r="BI144" s="102"/>
      <c r="BJ144" s="102"/>
      <c r="BK144" s="102"/>
      <c r="BL144" s="102"/>
      <c r="BM144" s="102"/>
      <c r="BN144" s="102"/>
    </row>
    <row r="145" spans="58:66" s="97" customFormat="1" x14ac:dyDescent="0.2">
      <c r="BF145" s="102"/>
      <c r="BG145" s="102"/>
      <c r="BH145" s="102"/>
      <c r="BI145" s="102"/>
      <c r="BJ145" s="102"/>
      <c r="BK145" s="102"/>
      <c r="BL145" s="102"/>
      <c r="BM145" s="102"/>
      <c r="BN145" s="102"/>
    </row>
    <row r="146" spans="58:66" s="97" customFormat="1" x14ac:dyDescent="0.2">
      <c r="BF146" s="102"/>
      <c r="BG146" s="102"/>
      <c r="BH146" s="102"/>
      <c r="BI146" s="102"/>
      <c r="BJ146" s="102"/>
      <c r="BK146" s="102"/>
      <c r="BL146" s="102"/>
      <c r="BM146" s="102"/>
      <c r="BN146" s="102"/>
    </row>
    <row r="147" spans="58:66" s="97" customFormat="1" x14ac:dyDescent="0.2">
      <c r="BF147" s="102"/>
      <c r="BG147" s="102"/>
      <c r="BH147" s="102"/>
      <c r="BI147" s="102"/>
      <c r="BJ147" s="102"/>
      <c r="BK147" s="102"/>
      <c r="BL147" s="102"/>
      <c r="BM147" s="102"/>
      <c r="BN147" s="102"/>
    </row>
    <row r="148" spans="58:66" s="97" customFormat="1" x14ac:dyDescent="0.2">
      <c r="BF148" s="102"/>
      <c r="BG148" s="102"/>
      <c r="BH148" s="102"/>
      <c r="BI148" s="102"/>
      <c r="BJ148" s="102"/>
      <c r="BK148" s="102"/>
      <c r="BL148" s="102"/>
      <c r="BM148" s="102"/>
      <c r="BN148" s="102"/>
    </row>
    <row r="149" spans="58:66" s="97" customFormat="1" x14ac:dyDescent="0.2">
      <c r="BF149" s="102"/>
      <c r="BG149" s="102"/>
      <c r="BH149" s="102"/>
      <c r="BI149" s="102"/>
      <c r="BJ149" s="102"/>
      <c r="BK149" s="102"/>
      <c r="BL149" s="102"/>
      <c r="BM149" s="102"/>
      <c r="BN149" s="102"/>
    </row>
    <row r="150" spans="58:66" s="97" customFormat="1" x14ac:dyDescent="0.2">
      <c r="BF150" s="102"/>
      <c r="BG150" s="102"/>
      <c r="BH150" s="102"/>
      <c r="BI150" s="102"/>
      <c r="BJ150" s="102"/>
      <c r="BK150" s="102"/>
      <c r="BL150" s="102"/>
      <c r="BM150" s="102"/>
      <c r="BN150" s="102"/>
    </row>
    <row r="151" spans="58:66" s="97" customFormat="1" x14ac:dyDescent="0.2">
      <c r="BF151" s="102"/>
      <c r="BG151" s="102"/>
      <c r="BH151" s="102"/>
      <c r="BI151" s="102"/>
      <c r="BJ151" s="102"/>
      <c r="BK151" s="102"/>
      <c r="BL151" s="102"/>
      <c r="BM151" s="102"/>
      <c r="BN151" s="102"/>
    </row>
    <row r="152" spans="58:66" s="97" customFormat="1" x14ac:dyDescent="0.2">
      <c r="BF152" s="102"/>
      <c r="BG152" s="102"/>
      <c r="BH152" s="102"/>
      <c r="BI152" s="102"/>
      <c r="BJ152" s="102"/>
      <c r="BK152" s="102"/>
      <c r="BL152" s="102"/>
      <c r="BM152" s="102"/>
      <c r="BN152" s="102"/>
    </row>
    <row r="153" spans="58:66" s="97" customFormat="1" x14ac:dyDescent="0.2">
      <c r="BF153" s="102"/>
      <c r="BG153" s="102"/>
      <c r="BH153" s="102"/>
      <c r="BI153" s="102"/>
      <c r="BJ153" s="102"/>
      <c r="BK153" s="102"/>
      <c r="BL153" s="102"/>
      <c r="BM153" s="102"/>
      <c r="BN153" s="102"/>
    </row>
    <row r="154" spans="58:66" s="97" customFormat="1" x14ac:dyDescent="0.2">
      <c r="BF154" s="102"/>
      <c r="BG154" s="102"/>
      <c r="BH154" s="102"/>
      <c r="BI154" s="102"/>
      <c r="BJ154" s="102"/>
      <c r="BK154" s="102"/>
      <c r="BL154" s="102"/>
      <c r="BM154" s="102"/>
      <c r="BN154" s="102"/>
    </row>
    <row r="155" spans="58:66" s="97" customFormat="1" x14ac:dyDescent="0.2">
      <c r="BF155" s="102"/>
      <c r="BG155" s="102"/>
      <c r="BH155" s="102"/>
      <c r="BI155" s="102"/>
      <c r="BJ155" s="102"/>
      <c r="BK155" s="102"/>
      <c r="BL155" s="102"/>
      <c r="BM155" s="102"/>
      <c r="BN155" s="102"/>
    </row>
    <row r="156" spans="58:66" s="97" customFormat="1" x14ac:dyDescent="0.2">
      <c r="BF156" s="102"/>
      <c r="BG156" s="102"/>
      <c r="BH156" s="102"/>
      <c r="BI156" s="102"/>
      <c r="BJ156" s="102"/>
      <c r="BK156" s="102"/>
      <c r="BL156" s="102"/>
      <c r="BM156" s="102"/>
      <c r="BN156" s="102"/>
    </row>
    <row r="157" spans="58:66" s="97" customFormat="1" x14ac:dyDescent="0.2">
      <c r="BF157" s="102"/>
      <c r="BG157" s="102"/>
      <c r="BH157" s="102"/>
      <c r="BI157" s="102"/>
      <c r="BJ157" s="102"/>
      <c r="BK157" s="102"/>
      <c r="BL157" s="102"/>
      <c r="BM157" s="102"/>
      <c r="BN157" s="102"/>
    </row>
    <row r="158" spans="58:66" s="97" customFormat="1" x14ac:dyDescent="0.2">
      <c r="BF158" s="102"/>
      <c r="BG158" s="102"/>
      <c r="BH158" s="102"/>
      <c r="BI158" s="102"/>
      <c r="BJ158" s="102"/>
      <c r="BK158" s="102"/>
      <c r="BL158" s="102"/>
      <c r="BM158" s="102"/>
      <c r="BN158" s="102"/>
    </row>
    <row r="159" spans="58:66" s="97" customFormat="1" x14ac:dyDescent="0.2">
      <c r="BF159" s="102"/>
      <c r="BG159" s="102"/>
      <c r="BH159" s="102"/>
      <c r="BI159" s="102"/>
      <c r="BJ159" s="102"/>
      <c r="BK159" s="102"/>
      <c r="BL159" s="102"/>
      <c r="BM159" s="102"/>
      <c r="BN159" s="102"/>
    </row>
    <row r="160" spans="58:66" s="97" customFormat="1" x14ac:dyDescent="0.2">
      <c r="BF160" s="102"/>
      <c r="BG160" s="102"/>
      <c r="BH160" s="102"/>
      <c r="BI160" s="102"/>
      <c r="BJ160" s="102"/>
      <c r="BK160" s="102"/>
      <c r="BL160" s="102"/>
      <c r="BM160" s="102"/>
      <c r="BN160" s="102"/>
    </row>
    <row r="161" spans="58:66" s="97" customFormat="1" x14ac:dyDescent="0.2">
      <c r="BF161" s="102"/>
      <c r="BG161" s="102"/>
      <c r="BH161" s="102"/>
      <c r="BI161" s="102"/>
      <c r="BJ161" s="102"/>
      <c r="BK161" s="102"/>
      <c r="BL161" s="102"/>
      <c r="BM161" s="102"/>
      <c r="BN161" s="102"/>
    </row>
    <row r="162" spans="58:66" s="97" customFormat="1" x14ac:dyDescent="0.2">
      <c r="BF162" s="102"/>
      <c r="BG162" s="102"/>
      <c r="BH162" s="102"/>
      <c r="BI162" s="102"/>
      <c r="BJ162" s="102"/>
      <c r="BK162" s="102"/>
      <c r="BL162" s="102"/>
      <c r="BM162" s="102"/>
      <c r="BN162" s="102"/>
    </row>
    <row r="163" spans="58:66" s="97" customFormat="1" x14ac:dyDescent="0.2">
      <c r="BF163" s="102"/>
      <c r="BG163" s="102"/>
      <c r="BH163" s="102"/>
      <c r="BI163" s="102"/>
      <c r="BJ163" s="102"/>
      <c r="BK163" s="102"/>
      <c r="BL163" s="102"/>
      <c r="BM163" s="102"/>
      <c r="BN163" s="102"/>
    </row>
    <row r="164" spans="58:66" s="97" customFormat="1" x14ac:dyDescent="0.2">
      <c r="BF164" s="102"/>
      <c r="BG164" s="102"/>
      <c r="BH164" s="102"/>
      <c r="BI164" s="102"/>
      <c r="BJ164" s="102"/>
      <c r="BK164" s="102"/>
      <c r="BL164" s="102"/>
      <c r="BM164" s="102"/>
      <c r="BN164" s="102"/>
    </row>
    <row r="165" spans="58:66" s="97" customFormat="1" x14ac:dyDescent="0.2">
      <c r="BF165" s="102"/>
      <c r="BG165" s="102"/>
      <c r="BH165" s="102"/>
      <c r="BI165" s="102"/>
      <c r="BJ165" s="102"/>
      <c r="BK165" s="102"/>
      <c r="BL165" s="102"/>
      <c r="BM165" s="102"/>
      <c r="BN165" s="102"/>
    </row>
    <row r="166" spans="58:66" s="97" customFormat="1" x14ac:dyDescent="0.2">
      <c r="BF166" s="102"/>
      <c r="BG166" s="102"/>
      <c r="BH166" s="102"/>
      <c r="BI166" s="102"/>
      <c r="BJ166" s="102"/>
      <c r="BK166" s="102"/>
      <c r="BL166" s="102"/>
      <c r="BM166" s="102"/>
      <c r="BN166" s="102"/>
    </row>
    <row r="167" spans="58:66" s="97" customFormat="1" x14ac:dyDescent="0.2">
      <c r="BF167" s="102"/>
      <c r="BG167" s="102"/>
      <c r="BH167" s="102"/>
      <c r="BI167" s="102"/>
      <c r="BJ167" s="102"/>
      <c r="BK167" s="102"/>
      <c r="BL167" s="102"/>
      <c r="BM167" s="102"/>
      <c r="BN167" s="102"/>
    </row>
    <row r="168" spans="58:66" s="97" customFormat="1" x14ac:dyDescent="0.2">
      <c r="BF168" s="102"/>
      <c r="BG168" s="102"/>
      <c r="BH168" s="102"/>
      <c r="BI168" s="102"/>
      <c r="BJ168" s="102"/>
      <c r="BK168" s="102"/>
      <c r="BL168" s="102"/>
      <c r="BM168" s="102"/>
      <c r="BN168" s="102"/>
    </row>
    <row r="169" spans="58:66" s="97" customFormat="1" x14ac:dyDescent="0.2">
      <c r="BF169" s="102"/>
      <c r="BG169" s="102"/>
      <c r="BH169" s="102"/>
      <c r="BI169" s="102"/>
      <c r="BJ169" s="102"/>
      <c r="BK169" s="102"/>
      <c r="BL169" s="102"/>
      <c r="BM169" s="102"/>
      <c r="BN169" s="102"/>
    </row>
    <row r="170" spans="58:66" s="97" customFormat="1" x14ac:dyDescent="0.2">
      <c r="BF170" s="102"/>
      <c r="BG170" s="102"/>
      <c r="BH170" s="102"/>
      <c r="BI170" s="102"/>
      <c r="BJ170" s="102"/>
      <c r="BK170" s="102"/>
      <c r="BL170" s="102"/>
      <c r="BM170" s="102"/>
      <c r="BN170" s="102"/>
    </row>
    <row r="171" spans="58:66" s="97" customFormat="1" x14ac:dyDescent="0.2">
      <c r="BF171" s="102"/>
      <c r="BG171" s="102"/>
      <c r="BH171" s="102"/>
      <c r="BI171" s="102"/>
      <c r="BJ171" s="102"/>
      <c r="BK171" s="102"/>
      <c r="BL171" s="102"/>
      <c r="BM171" s="102"/>
      <c r="BN171" s="102"/>
    </row>
    <row r="172" spans="58:66" s="97" customFormat="1" x14ac:dyDescent="0.2">
      <c r="BF172" s="102"/>
      <c r="BG172" s="102"/>
      <c r="BH172" s="102"/>
      <c r="BI172" s="102"/>
      <c r="BJ172" s="102"/>
      <c r="BK172" s="102"/>
      <c r="BL172" s="102"/>
      <c r="BM172" s="102"/>
      <c r="BN172" s="102"/>
    </row>
    <row r="173" spans="58:66" s="97" customFormat="1" x14ac:dyDescent="0.2">
      <c r="BF173" s="102"/>
      <c r="BG173" s="102"/>
      <c r="BH173" s="102"/>
      <c r="BI173" s="102"/>
      <c r="BJ173" s="102"/>
      <c r="BK173" s="102"/>
      <c r="BL173" s="102"/>
      <c r="BM173" s="102"/>
      <c r="BN173" s="102"/>
    </row>
    <row r="174" spans="58:66" s="97" customFormat="1" x14ac:dyDescent="0.2">
      <c r="BF174" s="102"/>
      <c r="BG174" s="102"/>
      <c r="BH174" s="102"/>
      <c r="BI174" s="102"/>
      <c r="BJ174" s="102"/>
      <c r="BK174" s="102"/>
      <c r="BL174" s="102"/>
      <c r="BM174" s="102"/>
      <c r="BN174" s="102"/>
    </row>
    <row r="175" spans="58:66" s="97" customFormat="1" x14ac:dyDescent="0.2">
      <c r="BF175" s="102"/>
      <c r="BG175" s="102"/>
      <c r="BH175" s="102"/>
      <c r="BI175" s="102"/>
      <c r="BJ175" s="102"/>
      <c r="BK175" s="102"/>
      <c r="BL175" s="102"/>
      <c r="BM175" s="102"/>
      <c r="BN175" s="102"/>
    </row>
    <row r="176" spans="58:66" s="97" customFormat="1" x14ac:dyDescent="0.2">
      <c r="BF176" s="102"/>
      <c r="BG176" s="102"/>
      <c r="BH176" s="102"/>
      <c r="BI176" s="102"/>
      <c r="BJ176" s="102"/>
      <c r="BK176" s="102"/>
      <c r="BL176" s="102"/>
      <c r="BM176" s="102"/>
      <c r="BN176" s="102"/>
    </row>
    <row r="177" spans="58:66" s="97" customFormat="1" x14ac:dyDescent="0.2">
      <c r="BF177" s="102"/>
      <c r="BG177" s="102"/>
      <c r="BH177" s="102"/>
      <c r="BI177" s="102"/>
      <c r="BJ177" s="102"/>
      <c r="BK177" s="102"/>
      <c r="BL177" s="102"/>
      <c r="BM177" s="102"/>
      <c r="BN177" s="102"/>
    </row>
    <row r="178" spans="58:66" s="97" customFormat="1" x14ac:dyDescent="0.2">
      <c r="BF178" s="102"/>
      <c r="BG178" s="102"/>
      <c r="BH178" s="102"/>
      <c r="BI178" s="102"/>
      <c r="BJ178" s="102"/>
      <c r="BK178" s="102"/>
      <c r="BL178" s="102"/>
      <c r="BM178" s="102"/>
      <c r="BN178" s="102"/>
    </row>
    <row r="179" spans="58:66" s="97" customFormat="1" x14ac:dyDescent="0.2">
      <c r="BF179" s="102"/>
      <c r="BG179" s="102"/>
      <c r="BH179" s="102"/>
      <c r="BI179" s="102"/>
      <c r="BJ179" s="102"/>
      <c r="BK179" s="102"/>
      <c r="BL179" s="102"/>
      <c r="BM179" s="102"/>
      <c r="BN179" s="102"/>
    </row>
    <row r="180" spans="58:66" s="97" customFormat="1" x14ac:dyDescent="0.2">
      <c r="BF180" s="102"/>
      <c r="BG180" s="102"/>
      <c r="BH180" s="102"/>
      <c r="BI180" s="102"/>
      <c r="BJ180" s="102"/>
      <c r="BK180" s="102"/>
      <c r="BL180" s="102"/>
      <c r="BM180" s="102"/>
      <c r="BN180" s="102"/>
    </row>
    <row r="181" spans="58:66" s="97" customFormat="1" x14ac:dyDescent="0.2">
      <c r="BF181" s="102"/>
      <c r="BG181" s="102"/>
      <c r="BH181" s="102"/>
      <c r="BI181" s="102"/>
      <c r="BJ181" s="102"/>
      <c r="BK181" s="102"/>
      <c r="BL181" s="102"/>
      <c r="BM181" s="102"/>
      <c r="BN181" s="102"/>
    </row>
    <row r="182" spans="58:66" s="97" customFormat="1" x14ac:dyDescent="0.2">
      <c r="BF182" s="102"/>
      <c r="BG182" s="102"/>
      <c r="BH182" s="102"/>
      <c r="BI182" s="102"/>
      <c r="BJ182" s="102"/>
      <c r="BK182" s="102"/>
      <c r="BL182" s="102"/>
      <c r="BM182" s="102"/>
      <c r="BN182" s="102"/>
    </row>
    <row r="183" spans="58:66" s="97" customFormat="1" x14ac:dyDescent="0.2">
      <c r="BF183" s="102"/>
      <c r="BG183" s="102"/>
      <c r="BH183" s="102"/>
      <c r="BI183" s="102"/>
      <c r="BJ183" s="102"/>
      <c r="BK183" s="102"/>
      <c r="BL183" s="102"/>
      <c r="BM183" s="102"/>
      <c r="BN183" s="102"/>
    </row>
    <row r="184" spans="58:66" s="97" customFormat="1" x14ac:dyDescent="0.2">
      <c r="BF184" s="102"/>
      <c r="BG184" s="102"/>
      <c r="BH184" s="102"/>
      <c r="BI184" s="102"/>
      <c r="BJ184" s="102"/>
      <c r="BK184" s="102"/>
      <c r="BL184" s="102"/>
      <c r="BM184" s="102"/>
      <c r="BN184" s="102"/>
    </row>
    <row r="185" spans="58:66" s="97" customFormat="1" x14ac:dyDescent="0.2">
      <c r="BF185" s="102"/>
      <c r="BG185" s="102"/>
      <c r="BH185" s="102"/>
      <c r="BI185" s="102"/>
      <c r="BJ185" s="102"/>
      <c r="BK185" s="102"/>
      <c r="BL185" s="102"/>
      <c r="BM185" s="102"/>
      <c r="BN185" s="102"/>
    </row>
    <row r="186" spans="58:66" s="97" customFormat="1" x14ac:dyDescent="0.2">
      <c r="BF186" s="102"/>
      <c r="BG186" s="102"/>
      <c r="BH186" s="102"/>
      <c r="BI186" s="102"/>
      <c r="BJ186" s="102"/>
      <c r="BK186" s="102"/>
      <c r="BL186" s="102"/>
      <c r="BM186" s="102"/>
      <c r="BN186" s="102"/>
    </row>
    <row r="187" spans="58:66" s="97" customFormat="1" x14ac:dyDescent="0.2">
      <c r="BF187" s="102"/>
      <c r="BG187" s="102"/>
      <c r="BH187" s="102"/>
      <c r="BI187" s="102"/>
      <c r="BJ187" s="102"/>
      <c r="BK187" s="102"/>
      <c r="BL187" s="102"/>
      <c r="BM187" s="102"/>
      <c r="BN187" s="102"/>
    </row>
    <row r="188" spans="58:66" s="97" customFormat="1" x14ac:dyDescent="0.2">
      <c r="BF188" s="102"/>
      <c r="BG188" s="102"/>
      <c r="BH188" s="102"/>
      <c r="BI188" s="102"/>
      <c r="BJ188" s="102"/>
      <c r="BK188" s="102"/>
      <c r="BL188" s="102"/>
      <c r="BM188" s="102"/>
      <c r="BN188" s="102"/>
    </row>
    <row r="189" spans="58:66" s="97" customFormat="1" x14ac:dyDescent="0.2">
      <c r="BF189" s="102"/>
      <c r="BG189" s="102"/>
      <c r="BH189" s="102"/>
      <c r="BI189" s="102"/>
      <c r="BJ189" s="102"/>
      <c r="BK189" s="102"/>
      <c r="BL189" s="102"/>
      <c r="BM189" s="102"/>
      <c r="BN189" s="102"/>
    </row>
    <row r="190" spans="58:66" s="97" customFormat="1" x14ac:dyDescent="0.2">
      <c r="BF190" s="102"/>
      <c r="BG190" s="102"/>
      <c r="BH190" s="102"/>
      <c r="BI190" s="102"/>
      <c r="BJ190" s="102"/>
      <c r="BK190" s="102"/>
      <c r="BL190" s="102"/>
      <c r="BM190" s="102"/>
      <c r="BN190" s="102"/>
    </row>
    <row r="191" spans="58:66" s="97" customFormat="1" x14ac:dyDescent="0.2">
      <c r="BF191" s="102"/>
      <c r="BG191" s="102"/>
      <c r="BH191" s="102"/>
      <c r="BI191" s="102"/>
      <c r="BJ191" s="102"/>
      <c r="BK191" s="102"/>
      <c r="BL191" s="102"/>
      <c r="BM191" s="102"/>
      <c r="BN191" s="102"/>
    </row>
    <row r="192" spans="58:66" s="97" customFormat="1" x14ac:dyDescent="0.2">
      <c r="BF192" s="102"/>
      <c r="BG192" s="102"/>
      <c r="BH192" s="102"/>
      <c r="BI192" s="102"/>
      <c r="BJ192" s="102"/>
      <c r="BK192" s="102"/>
      <c r="BL192" s="102"/>
      <c r="BM192" s="102"/>
      <c r="BN192" s="102"/>
    </row>
    <row r="193" spans="58:66" s="97" customFormat="1" x14ac:dyDescent="0.2">
      <c r="BF193" s="102"/>
      <c r="BG193" s="102"/>
      <c r="BH193" s="102"/>
      <c r="BI193" s="102"/>
      <c r="BJ193" s="102"/>
      <c r="BK193" s="102"/>
      <c r="BL193" s="102"/>
      <c r="BM193" s="102"/>
      <c r="BN193" s="102"/>
    </row>
    <row r="194" spans="58:66" s="97" customFormat="1" x14ac:dyDescent="0.2">
      <c r="BF194" s="102"/>
      <c r="BG194" s="102"/>
      <c r="BH194" s="102"/>
      <c r="BI194" s="102"/>
      <c r="BJ194" s="102"/>
      <c r="BK194" s="102"/>
      <c r="BL194" s="102"/>
      <c r="BM194" s="102"/>
      <c r="BN194" s="102"/>
    </row>
    <row r="195" spans="58:66" s="97" customFormat="1" x14ac:dyDescent="0.2">
      <c r="BF195" s="102"/>
      <c r="BG195" s="102"/>
      <c r="BH195" s="102"/>
      <c r="BI195" s="102"/>
      <c r="BJ195" s="102"/>
      <c r="BK195" s="102"/>
      <c r="BL195" s="102"/>
      <c r="BM195" s="102"/>
      <c r="BN195" s="102"/>
    </row>
    <row r="196" spans="58:66" s="97" customFormat="1" x14ac:dyDescent="0.2">
      <c r="BF196" s="102"/>
      <c r="BG196" s="102"/>
      <c r="BH196" s="102"/>
      <c r="BI196" s="102"/>
      <c r="BJ196" s="102"/>
      <c r="BK196" s="102"/>
      <c r="BL196" s="102"/>
      <c r="BM196" s="102"/>
      <c r="BN196" s="102"/>
    </row>
    <row r="197" spans="58:66" s="97" customFormat="1" x14ac:dyDescent="0.2">
      <c r="BF197" s="102"/>
      <c r="BG197" s="102"/>
      <c r="BH197" s="102"/>
      <c r="BI197" s="102"/>
      <c r="BJ197" s="102"/>
      <c r="BK197" s="102"/>
      <c r="BL197" s="102"/>
      <c r="BM197" s="102"/>
      <c r="BN197" s="102"/>
    </row>
    <row r="198" spans="58:66" s="97" customFormat="1" x14ac:dyDescent="0.2">
      <c r="BF198" s="102"/>
      <c r="BG198" s="102"/>
      <c r="BH198" s="102"/>
      <c r="BI198" s="102"/>
      <c r="BJ198" s="102"/>
      <c r="BK198" s="102"/>
      <c r="BL198" s="102"/>
      <c r="BM198" s="102"/>
      <c r="BN198" s="102"/>
    </row>
    <row r="199" spans="58:66" s="97" customFormat="1" x14ac:dyDescent="0.2">
      <c r="BF199" s="102"/>
      <c r="BG199" s="102"/>
      <c r="BH199" s="102"/>
      <c r="BI199" s="102"/>
      <c r="BJ199" s="102"/>
      <c r="BK199" s="102"/>
      <c r="BL199" s="102"/>
      <c r="BM199" s="102"/>
      <c r="BN199" s="102"/>
    </row>
    <row r="200" spans="58:66" s="97" customFormat="1" x14ac:dyDescent="0.2">
      <c r="BF200" s="102"/>
      <c r="BG200" s="102"/>
      <c r="BH200" s="102"/>
      <c r="BI200" s="102"/>
      <c r="BJ200" s="102"/>
      <c r="BK200" s="102"/>
      <c r="BL200" s="102"/>
      <c r="BM200" s="102"/>
      <c r="BN200" s="102"/>
    </row>
    <row r="201" spans="58:66" s="97" customFormat="1" x14ac:dyDescent="0.2">
      <c r="BF201" s="102"/>
      <c r="BG201" s="102"/>
      <c r="BH201" s="102"/>
      <c r="BI201" s="102"/>
      <c r="BJ201" s="102"/>
      <c r="BK201" s="102"/>
      <c r="BL201" s="102"/>
      <c r="BM201" s="102"/>
      <c r="BN201" s="102"/>
    </row>
    <row r="202" spans="58:66" s="97" customFormat="1" x14ac:dyDescent="0.2">
      <c r="BF202" s="102"/>
      <c r="BG202" s="102"/>
      <c r="BH202" s="102"/>
      <c r="BI202" s="102"/>
      <c r="BJ202" s="102"/>
      <c r="BK202" s="102"/>
      <c r="BL202" s="102"/>
      <c r="BM202" s="102"/>
      <c r="BN202" s="102"/>
    </row>
    <row r="203" spans="58:66" s="97" customFormat="1" x14ac:dyDescent="0.2">
      <c r="BF203" s="102"/>
      <c r="BG203" s="102"/>
      <c r="BH203" s="102"/>
      <c r="BI203" s="102"/>
      <c r="BJ203" s="102"/>
      <c r="BK203" s="102"/>
      <c r="BL203" s="102"/>
      <c r="BM203" s="102"/>
      <c r="BN203" s="102"/>
    </row>
    <row r="204" spans="58:66" s="97" customFormat="1" x14ac:dyDescent="0.2">
      <c r="BF204" s="102"/>
      <c r="BG204" s="102"/>
      <c r="BH204" s="102"/>
      <c r="BI204" s="102"/>
      <c r="BJ204" s="102"/>
      <c r="BK204" s="102"/>
      <c r="BL204" s="102"/>
      <c r="BM204" s="102"/>
      <c r="BN204" s="102"/>
    </row>
    <row r="205" spans="58:66" s="97" customFormat="1" x14ac:dyDescent="0.2">
      <c r="BF205" s="102"/>
      <c r="BG205" s="102"/>
      <c r="BH205" s="102"/>
      <c r="BI205" s="102"/>
      <c r="BJ205" s="102"/>
      <c r="BK205" s="102"/>
      <c r="BL205" s="102"/>
      <c r="BM205" s="102"/>
      <c r="BN205" s="102"/>
    </row>
    <row r="206" spans="58:66" s="97" customFormat="1" x14ac:dyDescent="0.2">
      <c r="BF206" s="102"/>
      <c r="BG206" s="102"/>
      <c r="BH206" s="102"/>
      <c r="BI206" s="102"/>
      <c r="BJ206" s="102"/>
      <c r="BK206" s="102"/>
      <c r="BL206" s="102"/>
      <c r="BM206" s="102"/>
      <c r="BN206" s="102"/>
    </row>
    <row r="207" spans="58:66" s="97" customFormat="1" x14ac:dyDescent="0.2">
      <c r="BF207" s="102"/>
      <c r="BG207" s="102"/>
      <c r="BH207" s="102"/>
      <c r="BI207" s="102"/>
      <c r="BJ207" s="102"/>
      <c r="BK207" s="102"/>
      <c r="BL207" s="102"/>
      <c r="BM207" s="102"/>
      <c r="BN207" s="102"/>
    </row>
    <row r="208" spans="58:66" s="97" customFormat="1" x14ac:dyDescent="0.2">
      <c r="BF208" s="102"/>
      <c r="BG208" s="102"/>
      <c r="BH208" s="102"/>
      <c r="BI208" s="102"/>
      <c r="BJ208" s="102"/>
      <c r="BK208" s="102"/>
      <c r="BL208" s="102"/>
      <c r="BM208" s="102"/>
      <c r="BN208" s="102"/>
    </row>
    <row r="209" spans="58:66" s="97" customFormat="1" x14ac:dyDescent="0.2">
      <c r="BF209" s="102"/>
      <c r="BG209" s="102"/>
      <c r="BH209" s="102"/>
      <c r="BI209" s="102"/>
      <c r="BJ209" s="102"/>
      <c r="BK209" s="102"/>
      <c r="BL209" s="102"/>
      <c r="BM209" s="102"/>
      <c r="BN209" s="102"/>
    </row>
    <row r="210" spans="58:66" s="97" customFormat="1" x14ac:dyDescent="0.2">
      <c r="BF210" s="102"/>
      <c r="BG210" s="102"/>
      <c r="BH210" s="102"/>
      <c r="BI210" s="102"/>
      <c r="BJ210" s="102"/>
      <c r="BK210" s="102"/>
      <c r="BL210" s="102"/>
      <c r="BM210" s="102"/>
      <c r="BN210" s="102"/>
    </row>
    <row r="211" spans="58:66" s="97" customFormat="1" x14ac:dyDescent="0.2">
      <c r="BF211" s="102"/>
      <c r="BG211" s="102"/>
      <c r="BH211" s="102"/>
      <c r="BI211" s="102"/>
      <c r="BJ211" s="102"/>
      <c r="BK211" s="102"/>
      <c r="BL211" s="102"/>
      <c r="BM211" s="102"/>
      <c r="BN211" s="102"/>
    </row>
    <row r="212" spans="58:66" s="97" customFormat="1" x14ac:dyDescent="0.2">
      <c r="BF212" s="102"/>
      <c r="BG212" s="102"/>
      <c r="BH212" s="102"/>
      <c r="BI212" s="102"/>
      <c r="BJ212" s="102"/>
      <c r="BK212" s="102"/>
      <c r="BL212" s="102"/>
      <c r="BM212" s="102"/>
      <c r="BN212" s="102"/>
    </row>
    <row r="213" spans="58:66" s="97" customFormat="1" x14ac:dyDescent="0.2">
      <c r="BF213" s="102"/>
      <c r="BG213" s="102"/>
      <c r="BH213" s="102"/>
      <c r="BI213" s="102"/>
      <c r="BJ213" s="102"/>
      <c r="BK213" s="102"/>
      <c r="BL213" s="102"/>
      <c r="BM213" s="102"/>
      <c r="BN213" s="102"/>
    </row>
    <row r="214" spans="58:66" s="97" customFormat="1" x14ac:dyDescent="0.2">
      <c r="BF214" s="102"/>
      <c r="BG214" s="102"/>
      <c r="BH214" s="102"/>
      <c r="BI214" s="102"/>
      <c r="BJ214" s="102"/>
      <c r="BK214" s="102"/>
      <c r="BL214" s="102"/>
      <c r="BM214" s="102"/>
      <c r="BN214" s="102"/>
    </row>
    <row r="215" spans="58:66" s="97" customFormat="1" x14ac:dyDescent="0.2">
      <c r="BF215" s="102"/>
      <c r="BG215" s="102"/>
      <c r="BH215" s="102"/>
      <c r="BI215" s="102"/>
      <c r="BJ215" s="102"/>
      <c r="BK215" s="102"/>
      <c r="BL215" s="102"/>
      <c r="BM215" s="102"/>
      <c r="BN215" s="102"/>
    </row>
    <row r="216" spans="58:66" s="97" customFormat="1" x14ac:dyDescent="0.2">
      <c r="BF216" s="102"/>
      <c r="BG216" s="102"/>
      <c r="BH216" s="102"/>
      <c r="BI216" s="102"/>
      <c r="BJ216" s="102"/>
      <c r="BK216" s="102"/>
      <c r="BL216" s="102"/>
      <c r="BM216" s="102"/>
      <c r="BN216" s="102"/>
    </row>
    <row r="217" spans="58:66" s="97" customFormat="1" x14ac:dyDescent="0.2">
      <c r="BF217" s="102"/>
      <c r="BG217" s="102"/>
      <c r="BH217" s="102"/>
      <c r="BI217" s="102"/>
      <c r="BJ217" s="102"/>
      <c r="BK217" s="102"/>
      <c r="BL217" s="102"/>
      <c r="BM217" s="102"/>
      <c r="BN217" s="102"/>
    </row>
    <row r="218" spans="58:66" s="97" customFormat="1" x14ac:dyDescent="0.2">
      <c r="BF218" s="102"/>
      <c r="BG218" s="102"/>
      <c r="BH218" s="102"/>
      <c r="BI218" s="102"/>
      <c r="BJ218" s="102"/>
      <c r="BK218" s="102"/>
      <c r="BL218" s="102"/>
      <c r="BM218" s="102"/>
      <c r="BN218" s="102"/>
    </row>
    <row r="219" spans="58:66" s="97" customFormat="1" x14ac:dyDescent="0.2">
      <c r="BF219" s="102"/>
      <c r="BG219" s="102"/>
      <c r="BH219" s="102"/>
      <c r="BI219" s="102"/>
      <c r="BJ219" s="102"/>
      <c r="BK219" s="102"/>
      <c r="BL219" s="102"/>
      <c r="BM219" s="102"/>
      <c r="BN219" s="102"/>
    </row>
    <row r="220" spans="58:66" s="97" customFormat="1" x14ac:dyDescent="0.2">
      <c r="BF220" s="102"/>
      <c r="BG220" s="102"/>
      <c r="BH220" s="102"/>
      <c r="BI220" s="102"/>
      <c r="BJ220" s="102"/>
      <c r="BK220" s="102"/>
      <c r="BL220" s="102"/>
      <c r="BM220" s="102"/>
      <c r="BN220" s="102"/>
    </row>
    <row r="221" spans="58:66" s="97" customFormat="1" x14ac:dyDescent="0.2">
      <c r="BF221" s="102"/>
      <c r="BG221" s="102"/>
      <c r="BH221" s="102"/>
      <c r="BI221" s="102"/>
      <c r="BJ221" s="102"/>
      <c r="BK221" s="102"/>
      <c r="BL221" s="102"/>
      <c r="BM221" s="102"/>
      <c r="BN221" s="102"/>
    </row>
    <row r="222" spans="58:66" s="97" customFormat="1" x14ac:dyDescent="0.2">
      <c r="BF222" s="102"/>
      <c r="BG222" s="102"/>
      <c r="BH222" s="102"/>
      <c r="BI222" s="102"/>
      <c r="BJ222" s="102"/>
      <c r="BK222" s="102"/>
      <c r="BL222" s="102"/>
      <c r="BM222" s="102"/>
      <c r="BN222" s="102"/>
    </row>
    <row r="223" spans="58:66" s="97" customFormat="1" x14ac:dyDescent="0.2">
      <c r="BF223" s="102"/>
      <c r="BG223" s="102"/>
      <c r="BH223" s="102"/>
      <c r="BI223" s="102"/>
      <c r="BJ223" s="102"/>
      <c r="BK223" s="102"/>
      <c r="BL223" s="102"/>
      <c r="BM223" s="102"/>
      <c r="BN223" s="102"/>
    </row>
    <row r="224" spans="58:66" s="97" customFormat="1" x14ac:dyDescent="0.2">
      <c r="BF224" s="102"/>
      <c r="BG224" s="102"/>
      <c r="BH224" s="102"/>
      <c r="BI224" s="102"/>
      <c r="BJ224" s="102"/>
      <c r="BK224" s="102"/>
      <c r="BL224" s="102"/>
      <c r="BM224" s="102"/>
      <c r="BN224" s="102"/>
    </row>
    <row r="225" spans="58:66" s="97" customFormat="1" x14ac:dyDescent="0.2">
      <c r="BF225" s="102"/>
      <c r="BG225" s="102"/>
      <c r="BH225" s="102"/>
      <c r="BI225" s="102"/>
      <c r="BJ225" s="102"/>
      <c r="BK225" s="102"/>
      <c r="BL225" s="102"/>
      <c r="BM225" s="102"/>
      <c r="BN225" s="102"/>
    </row>
    <row r="226" spans="58:66" s="97" customFormat="1" x14ac:dyDescent="0.2">
      <c r="BF226" s="102"/>
      <c r="BG226" s="102"/>
      <c r="BH226" s="102"/>
      <c r="BI226" s="102"/>
      <c r="BJ226" s="102"/>
      <c r="BK226" s="102"/>
      <c r="BL226" s="102"/>
      <c r="BM226" s="102"/>
      <c r="BN226" s="102"/>
    </row>
    <row r="227" spans="58:66" s="97" customFormat="1" x14ac:dyDescent="0.2">
      <c r="BF227" s="102"/>
      <c r="BG227" s="102"/>
      <c r="BH227" s="102"/>
      <c r="BI227" s="102"/>
      <c r="BJ227" s="102"/>
      <c r="BK227" s="102"/>
      <c r="BL227" s="102"/>
      <c r="BM227" s="102"/>
      <c r="BN227" s="102"/>
    </row>
    <row r="228" spans="58:66" s="97" customFormat="1" x14ac:dyDescent="0.2">
      <c r="BF228" s="102"/>
      <c r="BG228" s="102"/>
      <c r="BH228" s="102"/>
      <c r="BI228" s="102"/>
      <c r="BJ228" s="102"/>
      <c r="BK228" s="102"/>
      <c r="BL228" s="102"/>
      <c r="BM228" s="102"/>
      <c r="BN228" s="102"/>
    </row>
    <row r="229" spans="58:66" s="97" customFormat="1" x14ac:dyDescent="0.2">
      <c r="BF229" s="102"/>
      <c r="BG229" s="102"/>
      <c r="BH229" s="102"/>
      <c r="BI229" s="102"/>
      <c r="BJ229" s="102"/>
      <c r="BK229" s="102"/>
      <c r="BL229" s="102"/>
      <c r="BM229" s="102"/>
      <c r="BN229" s="102"/>
    </row>
    <row r="230" spans="58:66" s="97" customFormat="1" x14ac:dyDescent="0.2">
      <c r="BF230" s="102"/>
      <c r="BG230" s="102"/>
      <c r="BH230" s="102"/>
      <c r="BI230" s="102"/>
      <c r="BJ230" s="102"/>
      <c r="BK230" s="102"/>
      <c r="BL230" s="102"/>
      <c r="BM230" s="102"/>
      <c r="BN230" s="102"/>
    </row>
    <row r="231" spans="58:66" s="97" customFormat="1" x14ac:dyDescent="0.2">
      <c r="BF231" s="102"/>
      <c r="BG231" s="102"/>
      <c r="BH231" s="102"/>
      <c r="BI231" s="102"/>
      <c r="BJ231" s="102"/>
      <c r="BK231" s="102"/>
      <c r="BL231" s="102"/>
      <c r="BM231" s="102"/>
      <c r="BN231" s="102"/>
    </row>
    <row r="232" spans="58:66" s="97" customFormat="1" x14ac:dyDescent="0.2">
      <c r="BF232" s="102"/>
      <c r="BG232" s="102"/>
      <c r="BH232" s="102"/>
      <c r="BI232" s="102"/>
      <c r="BJ232" s="102"/>
      <c r="BK232" s="102"/>
      <c r="BL232" s="102"/>
      <c r="BM232" s="102"/>
      <c r="BN232" s="102"/>
    </row>
    <row r="233" spans="58:66" s="97" customFormat="1" x14ac:dyDescent="0.2">
      <c r="BF233" s="102"/>
      <c r="BG233" s="102"/>
      <c r="BH233" s="102"/>
      <c r="BI233" s="102"/>
      <c r="BJ233" s="102"/>
      <c r="BK233" s="102"/>
      <c r="BL233" s="102"/>
      <c r="BM233" s="102"/>
      <c r="BN233" s="102"/>
    </row>
    <row r="234" spans="58:66" s="97" customFormat="1" x14ac:dyDescent="0.2">
      <c r="BF234" s="102"/>
      <c r="BG234" s="102"/>
      <c r="BH234" s="102"/>
      <c r="BI234" s="102"/>
      <c r="BJ234" s="102"/>
      <c r="BK234" s="102"/>
      <c r="BL234" s="102"/>
      <c r="BM234" s="102"/>
      <c r="BN234" s="102"/>
    </row>
    <row r="235" spans="58:66" s="97" customFormat="1" x14ac:dyDescent="0.2">
      <c r="BF235" s="102"/>
      <c r="BG235" s="102"/>
      <c r="BH235" s="102"/>
      <c r="BI235" s="102"/>
      <c r="BJ235" s="102"/>
      <c r="BK235" s="102"/>
      <c r="BL235" s="102"/>
      <c r="BM235" s="102"/>
      <c r="BN235" s="102"/>
    </row>
    <row r="236" spans="58:66" s="97" customFormat="1" x14ac:dyDescent="0.2">
      <c r="BF236" s="102"/>
      <c r="BG236" s="102"/>
      <c r="BH236" s="102"/>
      <c r="BI236" s="102"/>
      <c r="BJ236" s="102"/>
      <c r="BK236" s="102"/>
      <c r="BL236" s="102"/>
      <c r="BM236" s="102"/>
      <c r="BN236" s="102"/>
    </row>
    <row r="237" spans="58:66" s="97" customFormat="1" x14ac:dyDescent="0.2">
      <c r="BF237" s="102"/>
      <c r="BG237" s="102"/>
      <c r="BH237" s="102"/>
      <c r="BI237" s="102"/>
      <c r="BJ237" s="102"/>
      <c r="BK237" s="102"/>
      <c r="BL237" s="102"/>
      <c r="BM237" s="102"/>
      <c r="BN237" s="102"/>
    </row>
    <row r="238" spans="58:66" s="97" customFormat="1" x14ac:dyDescent="0.2">
      <c r="BF238" s="102"/>
      <c r="BG238" s="102"/>
      <c r="BH238" s="102"/>
      <c r="BI238" s="102"/>
      <c r="BJ238" s="102"/>
      <c r="BK238" s="102"/>
      <c r="BL238" s="102"/>
      <c r="BM238" s="102"/>
      <c r="BN238" s="102"/>
    </row>
    <row r="239" spans="58:66" s="97" customFormat="1" x14ac:dyDescent="0.2">
      <c r="BF239" s="102"/>
      <c r="BG239" s="102"/>
      <c r="BH239" s="102"/>
      <c r="BI239" s="102"/>
      <c r="BJ239" s="102"/>
      <c r="BK239" s="102"/>
      <c r="BL239" s="102"/>
      <c r="BM239" s="102"/>
      <c r="BN239" s="102"/>
    </row>
    <row r="240" spans="58:66" s="97" customFormat="1" x14ac:dyDescent="0.2">
      <c r="BF240" s="102"/>
      <c r="BG240" s="102"/>
      <c r="BH240" s="102"/>
      <c r="BI240" s="102"/>
      <c r="BJ240" s="102"/>
      <c r="BK240" s="102"/>
      <c r="BL240" s="102"/>
      <c r="BM240" s="102"/>
      <c r="BN240" s="102"/>
    </row>
    <row r="241" spans="58:66" s="97" customFormat="1" x14ac:dyDescent="0.2">
      <c r="BF241" s="102"/>
      <c r="BG241" s="102"/>
      <c r="BH241" s="102"/>
      <c r="BI241" s="102"/>
      <c r="BJ241" s="102"/>
      <c r="BK241" s="102"/>
      <c r="BL241" s="102"/>
      <c r="BM241" s="102"/>
      <c r="BN241" s="102"/>
    </row>
    <row r="242" spans="58:66" s="97" customFormat="1" x14ac:dyDescent="0.2">
      <c r="BF242" s="102"/>
      <c r="BG242" s="102"/>
      <c r="BH242" s="102"/>
      <c r="BI242" s="102"/>
      <c r="BJ242" s="102"/>
      <c r="BK242" s="102"/>
      <c r="BL242" s="102"/>
      <c r="BM242" s="102"/>
      <c r="BN242" s="102"/>
    </row>
    <row r="243" spans="58:66" s="97" customFormat="1" x14ac:dyDescent="0.2">
      <c r="BF243" s="102"/>
      <c r="BG243" s="102"/>
      <c r="BH243" s="102"/>
      <c r="BI243" s="102"/>
      <c r="BJ243" s="102"/>
      <c r="BK243" s="102"/>
      <c r="BL243" s="102"/>
      <c r="BM243" s="102"/>
      <c r="BN243" s="102"/>
    </row>
    <row r="244" spans="58:66" s="97" customFormat="1" x14ac:dyDescent="0.2">
      <c r="BF244" s="102"/>
      <c r="BG244" s="102"/>
      <c r="BH244" s="102"/>
      <c r="BI244" s="102"/>
      <c r="BJ244" s="102"/>
      <c r="BK244" s="102"/>
      <c r="BL244" s="102"/>
      <c r="BM244" s="102"/>
      <c r="BN244" s="102"/>
    </row>
    <row r="245" spans="58:66" s="97" customFormat="1" x14ac:dyDescent="0.2">
      <c r="BF245" s="102"/>
      <c r="BG245" s="102"/>
      <c r="BH245" s="102"/>
      <c r="BI245" s="102"/>
      <c r="BJ245" s="102"/>
      <c r="BK245" s="102"/>
      <c r="BL245" s="102"/>
      <c r="BM245" s="102"/>
      <c r="BN245" s="102"/>
    </row>
    <row r="246" spans="58:66" s="97" customFormat="1" x14ac:dyDescent="0.2">
      <c r="BF246" s="102"/>
      <c r="BG246" s="102"/>
      <c r="BH246" s="102"/>
      <c r="BI246" s="102"/>
      <c r="BJ246" s="102"/>
      <c r="BK246" s="102"/>
      <c r="BL246" s="102"/>
      <c r="BM246" s="102"/>
      <c r="BN246" s="102"/>
    </row>
    <row r="247" spans="58:66" s="97" customFormat="1" x14ac:dyDescent="0.2">
      <c r="BF247" s="102"/>
      <c r="BG247" s="102"/>
      <c r="BH247" s="102"/>
      <c r="BI247" s="102"/>
      <c r="BJ247" s="102"/>
      <c r="BK247" s="102"/>
      <c r="BL247" s="102"/>
      <c r="BM247" s="102"/>
      <c r="BN247" s="102"/>
    </row>
    <row r="248" spans="58:66" s="97" customFormat="1" x14ac:dyDescent="0.2">
      <c r="BF248" s="102"/>
      <c r="BG248" s="102"/>
      <c r="BH248" s="102"/>
      <c r="BI248" s="102"/>
      <c r="BJ248" s="102"/>
      <c r="BK248" s="102"/>
      <c r="BL248" s="102"/>
      <c r="BM248" s="102"/>
      <c r="BN248" s="102"/>
    </row>
    <row r="249" spans="58:66" s="97" customFormat="1" x14ac:dyDescent="0.2">
      <c r="BF249" s="102"/>
      <c r="BG249" s="102"/>
      <c r="BH249" s="102"/>
      <c r="BI249" s="102"/>
      <c r="BJ249" s="102"/>
      <c r="BK249" s="102"/>
      <c r="BL249" s="102"/>
      <c r="BM249" s="102"/>
      <c r="BN249" s="102"/>
    </row>
    <row r="250" spans="58:66" s="97" customFormat="1" x14ac:dyDescent="0.2">
      <c r="BF250" s="102"/>
      <c r="BG250" s="102"/>
      <c r="BH250" s="102"/>
      <c r="BI250" s="102"/>
      <c r="BJ250" s="102"/>
      <c r="BK250" s="102"/>
      <c r="BL250" s="102"/>
      <c r="BM250" s="102"/>
      <c r="BN250" s="102"/>
    </row>
    <row r="251" spans="58:66" s="97" customFormat="1" x14ac:dyDescent="0.2">
      <c r="BF251" s="102"/>
      <c r="BG251" s="102"/>
      <c r="BH251" s="102"/>
      <c r="BI251" s="102"/>
      <c r="BJ251" s="102"/>
      <c r="BK251" s="102"/>
      <c r="BL251" s="102"/>
      <c r="BM251" s="102"/>
      <c r="BN251" s="102"/>
    </row>
    <row r="252" spans="58:66" s="97" customFormat="1" x14ac:dyDescent="0.2">
      <c r="BF252" s="102"/>
      <c r="BG252" s="102"/>
      <c r="BH252" s="102"/>
      <c r="BI252" s="102"/>
      <c r="BJ252" s="102"/>
      <c r="BK252" s="102"/>
      <c r="BL252" s="102"/>
      <c r="BM252" s="102"/>
      <c r="BN252" s="102"/>
    </row>
    <row r="253" spans="58:66" s="97" customFormat="1" x14ac:dyDescent="0.2">
      <c r="BF253" s="102"/>
      <c r="BG253" s="102"/>
      <c r="BH253" s="102"/>
      <c r="BI253" s="102"/>
      <c r="BJ253" s="102"/>
      <c r="BK253" s="102"/>
      <c r="BL253" s="102"/>
      <c r="BM253" s="102"/>
      <c r="BN253" s="102"/>
    </row>
    <row r="254" spans="58:66" s="97" customFormat="1" x14ac:dyDescent="0.2">
      <c r="BF254" s="102"/>
      <c r="BG254" s="102"/>
      <c r="BH254" s="102"/>
      <c r="BI254" s="102"/>
      <c r="BJ254" s="102"/>
      <c r="BK254" s="102"/>
      <c r="BL254" s="102"/>
      <c r="BM254" s="102"/>
      <c r="BN254" s="102"/>
    </row>
    <row r="255" spans="58:66" s="97" customFormat="1" x14ac:dyDescent="0.2">
      <c r="BF255" s="102"/>
      <c r="BG255" s="102"/>
      <c r="BH255" s="102"/>
      <c r="BI255" s="102"/>
      <c r="BJ255" s="102"/>
      <c r="BK255" s="102"/>
      <c r="BL255" s="102"/>
      <c r="BM255" s="102"/>
      <c r="BN255" s="102"/>
    </row>
    <row r="256" spans="58:66" s="97" customFormat="1" x14ac:dyDescent="0.2">
      <c r="BF256" s="102"/>
      <c r="BG256" s="102"/>
      <c r="BH256" s="102"/>
      <c r="BI256" s="102"/>
      <c r="BJ256" s="102"/>
      <c r="BK256" s="102"/>
      <c r="BL256" s="102"/>
      <c r="BM256" s="102"/>
      <c r="BN256" s="102"/>
    </row>
    <row r="257" spans="58:66" s="97" customFormat="1" x14ac:dyDescent="0.2">
      <c r="BF257" s="102"/>
      <c r="BG257" s="102"/>
      <c r="BH257" s="102"/>
      <c r="BI257" s="102"/>
      <c r="BJ257" s="102"/>
      <c r="BK257" s="102"/>
      <c r="BL257" s="102"/>
      <c r="BM257" s="102"/>
      <c r="BN257" s="102"/>
    </row>
    <row r="258" spans="58:66" s="97" customFormat="1" x14ac:dyDescent="0.2">
      <c r="BF258" s="102"/>
      <c r="BG258" s="102"/>
      <c r="BH258" s="102"/>
      <c r="BI258" s="102"/>
      <c r="BJ258" s="102"/>
      <c r="BK258" s="102"/>
      <c r="BL258" s="102"/>
      <c r="BM258" s="102"/>
      <c r="BN258" s="102"/>
    </row>
    <row r="259" spans="58:66" s="97" customFormat="1" x14ac:dyDescent="0.2">
      <c r="BF259" s="102"/>
      <c r="BG259" s="102"/>
      <c r="BH259" s="102"/>
      <c r="BI259" s="102"/>
      <c r="BJ259" s="102"/>
      <c r="BK259" s="102"/>
      <c r="BL259" s="102"/>
      <c r="BM259" s="102"/>
      <c r="BN259" s="102"/>
    </row>
    <row r="260" spans="58:66" s="97" customFormat="1" x14ac:dyDescent="0.2">
      <c r="BF260" s="102"/>
      <c r="BG260" s="102"/>
      <c r="BH260" s="102"/>
      <c r="BI260" s="102"/>
      <c r="BJ260" s="102"/>
      <c r="BK260" s="102"/>
      <c r="BL260" s="102"/>
      <c r="BM260" s="102"/>
      <c r="BN260" s="102"/>
    </row>
    <row r="261" spans="58:66" s="97" customFormat="1" x14ac:dyDescent="0.2">
      <c r="BF261" s="102"/>
      <c r="BG261" s="102"/>
      <c r="BH261" s="102"/>
      <c r="BI261" s="102"/>
      <c r="BJ261" s="102"/>
      <c r="BK261" s="102"/>
      <c r="BL261" s="102"/>
      <c r="BM261" s="102"/>
      <c r="BN261" s="102"/>
    </row>
    <row r="262" spans="58:66" s="97" customFormat="1" x14ac:dyDescent="0.2">
      <c r="BF262" s="102"/>
      <c r="BG262" s="102"/>
      <c r="BH262" s="102"/>
      <c r="BI262" s="102"/>
      <c r="BJ262" s="102"/>
      <c r="BK262" s="102"/>
      <c r="BL262" s="102"/>
      <c r="BM262" s="102"/>
      <c r="BN262" s="102"/>
    </row>
    <row r="263" spans="58:66" s="97" customFormat="1" x14ac:dyDescent="0.2">
      <c r="BF263" s="102"/>
      <c r="BG263" s="102"/>
      <c r="BH263" s="102"/>
      <c r="BI263" s="102"/>
      <c r="BJ263" s="102"/>
      <c r="BK263" s="102"/>
      <c r="BL263" s="102"/>
      <c r="BM263" s="102"/>
      <c r="BN263" s="102"/>
    </row>
    <row r="264" spans="58:66" s="97" customFormat="1" x14ac:dyDescent="0.2">
      <c r="BF264" s="102"/>
      <c r="BG264" s="102"/>
      <c r="BH264" s="102"/>
      <c r="BI264" s="102"/>
      <c r="BJ264" s="102"/>
      <c r="BK264" s="102"/>
      <c r="BL264" s="102"/>
      <c r="BM264" s="102"/>
      <c r="BN264" s="102"/>
    </row>
    <row r="265" spans="58:66" s="97" customFormat="1" x14ac:dyDescent="0.2">
      <c r="BF265" s="102"/>
      <c r="BG265" s="102"/>
      <c r="BH265" s="102"/>
      <c r="BI265" s="102"/>
      <c r="BJ265" s="102"/>
      <c r="BK265" s="102"/>
      <c r="BL265" s="102"/>
      <c r="BM265" s="102"/>
      <c r="BN265" s="102"/>
    </row>
    <row r="266" spans="58:66" s="97" customFormat="1" x14ac:dyDescent="0.2">
      <c r="BF266" s="102"/>
      <c r="BG266" s="102"/>
      <c r="BH266" s="102"/>
      <c r="BI266" s="102"/>
      <c r="BJ266" s="102"/>
      <c r="BK266" s="102"/>
      <c r="BL266" s="102"/>
      <c r="BM266" s="102"/>
      <c r="BN266" s="102"/>
    </row>
    <row r="267" spans="58:66" s="97" customFormat="1" x14ac:dyDescent="0.2">
      <c r="BF267" s="102"/>
      <c r="BG267" s="102"/>
      <c r="BH267" s="102"/>
      <c r="BI267" s="102"/>
      <c r="BJ267" s="102"/>
      <c r="BK267" s="102"/>
      <c r="BL267" s="102"/>
      <c r="BM267" s="102"/>
      <c r="BN267" s="102"/>
    </row>
    <row r="268" spans="58:66" s="97" customFormat="1" x14ac:dyDescent="0.2">
      <c r="BF268" s="102"/>
      <c r="BG268" s="102"/>
      <c r="BH268" s="102"/>
      <c r="BI268" s="102"/>
      <c r="BJ268" s="102"/>
      <c r="BK268" s="102"/>
      <c r="BL268" s="102"/>
      <c r="BM268" s="102"/>
      <c r="BN268" s="102"/>
    </row>
    <row r="269" spans="58:66" s="97" customFormat="1" x14ac:dyDescent="0.2">
      <c r="BF269" s="102"/>
      <c r="BG269" s="102"/>
      <c r="BH269" s="102"/>
      <c r="BI269" s="102"/>
      <c r="BJ269" s="102"/>
      <c r="BK269" s="102"/>
      <c r="BL269" s="102"/>
      <c r="BM269" s="102"/>
      <c r="BN269" s="102"/>
    </row>
    <row r="270" spans="58:66" s="97" customFormat="1" x14ac:dyDescent="0.2">
      <c r="BF270" s="102"/>
      <c r="BG270" s="102"/>
      <c r="BH270" s="102"/>
      <c r="BI270" s="102"/>
      <c r="BJ270" s="102"/>
      <c r="BK270" s="102"/>
      <c r="BL270" s="102"/>
      <c r="BM270" s="102"/>
      <c r="BN270" s="102"/>
    </row>
    <row r="271" spans="58:66" s="97" customFormat="1" x14ac:dyDescent="0.2">
      <c r="BF271" s="102"/>
      <c r="BG271" s="102"/>
      <c r="BH271" s="102"/>
      <c r="BI271" s="102"/>
      <c r="BJ271" s="102"/>
      <c r="BK271" s="102"/>
      <c r="BL271" s="102"/>
      <c r="BM271" s="102"/>
      <c r="BN271" s="102"/>
    </row>
    <row r="272" spans="58:66" s="97" customFormat="1" x14ac:dyDescent="0.2">
      <c r="BF272" s="102"/>
      <c r="BG272" s="102"/>
      <c r="BH272" s="102"/>
      <c r="BI272" s="102"/>
      <c r="BJ272" s="102"/>
      <c r="BK272" s="102"/>
      <c r="BL272" s="102"/>
      <c r="BM272" s="102"/>
      <c r="BN272" s="102"/>
    </row>
    <row r="273" spans="58:66" s="97" customFormat="1" x14ac:dyDescent="0.2">
      <c r="BF273" s="102"/>
      <c r="BG273" s="102"/>
      <c r="BH273" s="102"/>
      <c r="BI273" s="102"/>
      <c r="BJ273" s="102"/>
      <c r="BK273" s="102"/>
      <c r="BL273" s="102"/>
      <c r="BM273" s="102"/>
      <c r="BN273" s="102"/>
    </row>
    <row r="274" spans="58:66" s="97" customFormat="1" x14ac:dyDescent="0.2">
      <c r="BF274" s="102"/>
      <c r="BG274" s="102"/>
      <c r="BH274" s="102"/>
      <c r="BI274" s="102"/>
      <c r="BJ274" s="102"/>
      <c r="BK274" s="102"/>
      <c r="BL274" s="102"/>
      <c r="BM274" s="102"/>
      <c r="BN274" s="102"/>
    </row>
    <row r="275" spans="58:66" s="97" customFormat="1" x14ac:dyDescent="0.2">
      <c r="BF275" s="102"/>
      <c r="BG275" s="102"/>
      <c r="BH275" s="102"/>
      <c r="BI275" s="102"/>
      <c r="BJ275" s="102"/>
      <c r="BK275" s="102"/>
      <c r="BL275" s="102"/>
      <c r="BM275" s="102"/>
      <c r="BN275" s="102"/>
    </row>
    <row r="276" spans="58:66" s="97" customFormat="1" x14ac:dyDescent="0.2">
      <c r="BF276" s="102"/>
      <c r="BG276" s="102"/>
      <c r="BH276" s="102"/>
      <c r="BI276" s="102"/>
      <c r="BJ276" s="102"/>
      <c r="BK276" s="102"/>
      <c r="BL276" s="102"/>
      <c r="BM276" s="102"/>
      <c r="BN276" s="102"/>
    </row>
    <row r="277" spans="58:66" s="97" customFormat="1" x14ac:dyDescent="0.2">
      <c r="BF277" s="102"/>
      <c r="BG277" s="102"/>
      <c r="BH277" s="102"/>
      <c r="BI277" s="102"/>
      <c r="BJ277" s="102"/>
      <c r="BK277" s="102"/>
      <c r="BL277" s="102"/>
      <c r="BM277" s="102"/>
      <c r="BN277" s="102"/>
    </row>
    <row r="278" spans="58:66" s="97" customFormat="1" x14ac:dyDescent="0.2">
      <c r="BF278" s="102"/>
      <c r="BG278" s="102"/>
      <c r="BH278" s="102"/>
      <c r="BI278" s="102"/>
      <c r="BJ278" s="102"/>
      <c r="BK278" s="102"/>
      <c r="BL278" s="102"/>
      <c r="BM278" s="102"/>
      <c r="BN278" s="102"/>
    </row>
    <row r="279" spans="58:66" s="97" customFormat="1" x14ac:dyDescent="0.2">
      <c r="BF279" s="102"/>
      <c r="BG279" s="102"/>
      <c r="BH279" s="102"/>
      <c r="BI279" s="102"/>
      <c r="BJ279" s="102"/>
      <c r="BK279" s="102"/>
      <c r="BL279" s="102"/>
      <c r="BM279" s="102"/>
      <c r="BN279" s="102"/>
    </row>
    <row r="280" spans="58:66" s="97" customFormat="1" x14ac:dyDescent="0.2">
      <c r="BF280" s="102"/>
      <c r="BG280" s="102"/>
      <c r="BH280" s="102"/>
      <c r="BI280" s="102"/>
      <c r="BJ280" s="102"/>
      <c r="BK280" s="102"/>
      <c r="BL280" s="102"/>
      <c r="BM280" s="102"/>
      <c r="BN280" s="102"/>
    </row>
    <row r="281" spans="58:66" s="97" customFormat="1" x14ac:dyDescent="0.2">
      <c r="BF281" s="102"/>
      <c r="BG281" s="102"/>
      <c r="BH281" s="102"/>
      <c r="BI281" s="102"/>
      <c r="BJ281" s="102"/>
      <c r="BK281" s="102"/>
      <c r="BL281" s="102"/>
      <c r="BM281" s="102"/>
      <c r="BN281" s="102"/>
    </row>
    <row r="282" spans="58:66" s="97" customFormat="1" x14ac:dyDescent="0.2">
      <c r="BF282" s="102"/>
      <c r="BG282" s="102"/>
      <c r="BH282" s="102"/>
      <c r="BI282" s="102"/>
      <c r="BJ282" s="102"/>
      <c r="BK282" s="102"/>
      <c r="BL282" s="102"/>
      <c r="BM282" s="102"/>
      <c r="BN282" s="102"/>
    </row>
    <row r="283" spans="58:66" s="97" customFormat="1" x14ac:dyDescent="0.2">
      <c r="BF283" s="102"/>
      <c r="BG283" s="102"/>
      <c r="BH283" s="102"/>
      <c r="BI283" s="102"/>
      <c r="BJ283" s="102"/>
      <c r="BK283" s="102"/>
      <c r="BL283" s="102"/>
      <c r="BM283" s="102"/>
      <c r="BN283" s="102"/>
    </row>
    <row r="284" spans="58:66" s="97" customFormat="1" x14ac:dyDescent="0.2">
      <c r="BF284" s="102"/>
      <c r="BG284" s="102"/>
      <c r="BH284" s="102"/>
      <c r="BI284" s="102"/>
      <c r="BJ284" s="102"/>
      <c r="BK284" s="102"/>
      <c r="BL284" s="102"/>
      <c r="BM284" s="102"/>
      <c r="BN284" s="102"/>
    </row>
    <row r="285" spans="58:66" s="97" customFormat="1" x14ac:dyDescent="0.2">
      <c r="BF285" s="102"/>
      <c r="BG285" s="102"/>
      <c r="BH285" s="102"/>
      <c r="BI285" s="102"/>
      <c r="BJ285" s="102"/>
      <c r="BK285" s="102"/>
      <c r="BL285" s="102"/>
      <c r="BM285" s="102"/>
      <c r="BN285" s="102"/>
    </row>
    <row r="286" spans="58:66" s="97" customFormat="1" x14ac:dyDescent="0.2">
      <c r="BF286" s="102"/>
      <c r="BG286" s="102"/>
      <c r="BH286" s="102"/>
      <c r="BI286" s="102"/>
      <c r="BJ286" s="102"/>
      <c r="BK286" s="102"/>
      <c r="BL286" s="102"/>
      <c r="BM286" s="102"/>
      <c r="BN286" s="102"/>
    </row>
    <row r="287" spans="58:66" s="97" customFormat="1" x14ac:dyDescent="0.2">
      <c r="BF287" s="102"/>
      <c r="BG287" s="102"/>
      <c r="BH287" s="102"/>
      <c r="BI287" s="102"/>
      <c r="BJ287" s="102"/>
      <c r="BK287" s="102"/>
      <c r="BL287" s="102"/>
      <c r="BM287" s="102"/>
      <c r="BN287" s="102"/>
    </row>
    <row r="288" spans="58:66" s="97" customFormat="1" x14ac:dyDescent="0.2">
      <c r="BF288" s="102"/>
      <c r="BG288" s="102"/>
      <c r="BH288" s="102"/>
      <c r="BI288" s="102"/>
      <c r="BJ288" s="102"/>
      <c r="BK288" s="102"/>
      <c r="BL288" s="102"/>
      <c r="BM288" s="102"/>
      <c r="BN288" s="102"/>
    </row>
    <row r="289" spans="58:66" s="97" customFormat="1" x14ac:dyDescent="0.2">
      <c r="BF289" s="102"/>
      <c r="BG289" s="102"/>
      <c r="BH289" s="102"/>
      <c r="BI289" s="102"/>
      <c r="BJ289" s="102"/>
      <c r="BK289" s="102"/>
      <c r="BL289" s="102"/>
      <c r="BM289" s="102"/>
      <c r="BN289" s="102"/>
    </row>
    <row r="290" spans="58:66" s="97" customFormat="1" x14ac:dyDescent="0.2">
      <c r="BF290" s="102"/>
      <c r="BG290" s="102"/>
      <c r="BH290" s="102"/>
      <c r="BI290" s="102"/>
      <c r="BJ290" s="102"/>
      <c r="BK290" s="102"/>
      <c r="BL290" s="102"/>
      <c r="BM290" s="102"/>
      <c r="BN290" s="102"/>
    </row>
    <row r="291" spans="58:66" s="97" customFormat="1" x14ac:dyDescent="0.2">
      <c r="BF291" s="102"/>
      <c r="BG291" s="102"/>
      <c r="BH291" s="102"/>
      <c r="BI291" s="102"/>
      <c r="BJ291" s="102"/>
      <c r="BK291" s="102"/>
      <c r="BL291" s="102"/>
      <c r="BM291" s="102"/>
      <c r="BN291" s="102"/>
    </row>
    <row r="292" spans="58:66" s="97" customFormat="1" x14ac:dyDescent="0.2">
      <c r="BF292" s="102"/>
      <c r="BG292" s="102"/>
      <c r="BH292" s="102"/>
      <c r="BI292" s="102"/>
      <c r="BJ292" s="102"/>
      <c r="BK292" s="102"/>
      <c r="BL292" s="102"/>
      <c r="BM292" s="102"/>
      <c r="BN292" s="102"/>
    </row>
    <row r="293" spans="58:66" s="97" customFormat="1" x14ac:dyDescent="0.2">
      <c r="BF293" s="102"/>
      <c r="BG293" s="102"/>
      <c r="BH293" s="102"/>
      <c r="BI293" s="102"/>
      <c r="BJ293" s="102"/>
      <c r="BK293" s="102"/>
      <c r="BL293" s="102"/>
      <c r="BM293" s="102"/>
      <c r="BN293" s="102"/>
    </row>
    <row r="294" spans="58:66" s="97" customFormat="1" x14ac:dyDescent="0.2">
      <c r="BF294" s="102"/>
      <c r="BG294" s="102"/>
      <c r="BH294" s="102"/>
      <c r="BI294" s="102"/>
      <c r="BJ294" s="102"/>
      <c r="BK294" s="102"/>
      <c r="BL294" s="102"/>
      <c r="BM294" s="102"/>
      <c r="BN294" s="102"/>
    </row>
    <row r="295" spans="58:66" s="97" customFormat="1" x14ac:dyDescent="0.2">
      <c r="BF295" s="102"/>
      <c r="BG295" s="102"/>
      <c r="BH295" s="102"/>
      <c r="BI295" s="102"/>
      <c r="BJ295" s="102"/>
      <c r="BK295" s="102"/>
      <c r="BL295" s="102"/>
      <c r="BM295" s="102"/>
      <c r="BN295" s="102"/>
    </row>
    <row r="296" spans="58:66" s="97" customFormat="1" x14ac:dyDescent="0.2">
      <c r="BF296" s="102"/>
      <c r="BG296" s="102"/>
      <c r="BH296" s="102"/>
      <c r="BI296" s="102"/>
      <c r="BJ296" s="102"/>
      <c r="BK296" s="102"/>
      <c r="BL296" s="102"/>
      <c r="BM296" s="102"/>
      <c r="BN296" s="102"/>
    </row>
    <row r="297" spans="58:66" s="97" customFormat="1" x14ac:dyDescent="0.2">
      <c r="BF297" s="102"/>
      <c r="BG297" s="102"/>
      <c r="BH297" s="102"/>
      <c r="BI297" s="102"/>
      <c r="BJ297" s="102"/>
      <c r="BK297" s="102"/>
      <c r="BL297" s="102"/>
      <c r="BM297" s="102"/>
      <c r="BN297" s="102"/>
    </row>
    <row r="298" spans="58:66" s="97" customFormat="1" x14ac:dyDescent="0.2">
      <c r="BF298" s="102"/>
      <c r="BG298" s="102"/>
      <c r="BH298" s="102"/>
      <c r="BI298" s="102"/>
      <c r="BJ298" s="102"/>
      <c r="BK298" s="102"/>
      <c r="BL298" s="102"/>
      <c r="BM298" s="102"/>
      <c r="BN298" s="102"/>
    </row>
    <row r="299" spans="58:66" s="97" customFormat="1" x14ac:dyDescent="0.2">
      <c r="BF299" s="102"/>
      <c r="BG299" s="102"/>
      <c r="BH299" s="102"/>
      <c r="BI299" s="102"/>
      <c r="BJ299" s="102"/>
      <c r="BK299" s="102"/>
      <c r="BL299" s="102"/>
      <c r="BM299" s="102"/>
      <c r="BN299" s="102"/>
    </row>
    <row r="300" spans="58:66" s="97" customFormat="1" x14ac:dyDescent="0.2">
      <c r="BF300" s="102"/>
      <c r="BG300" s="102"/>
      <c r="BH300" s="102"/>
      <c r="BI300" s="102"/>
      <c r="BJ300" s="102"/>
      <c r="BK300" s="102"/>
      <c r="BL300" s="102"/>
      <c r="BM300" s="102"/>
      <c r="BN300" s="102"/>
    </row>
    <row r="301" spans="58:66" s="97" customFormat="1" x14ac:dyDescent="0.2">
      <c r="BF301" s="102"/>
      <c r="BG301" s="102"/>
      <c r="BH301" s="102"/>
      <c r="BI301" s="102"/>
      <c r="BJ301" s="102"/>
      <c r="BK301" s="102"/>
      <c r="BL301" s="102"/>
      <c r="BM301" s="102"/>
      <c r="BN301" s="102"/>
    </row>
    <row r="302" spans="58:66" s="97" customFormat="1" x14ac:dyDescent="0.2">
      <c r="BF302" s="102"/>
      <c r="BG302" s="102"/>
      <c r="BH302" s="102"/>
      <c r="BI302" s="102"/>
      <c r="BJ302" s="102"/>
      <c r="BK302" s="102"/>
      <c r="BL302" s="102"/>
      <c r="BM302" s="102"/>
      <c r="BN302" s="102"/>
    </row>
    <row r="303" spans="58:66" s="97" customFormat="1" x14ac:dyDescent="0.2">
      <c r="BF303" s="102"/>
      <c r="BG303" s="102"/>
      <c r="BH303" s="102"/>
      <c r="BI303" s="102"/>
      <c r="BJ303" s="102"/>
      <c r="BK303" s="102"/>
      <c r="BL303" s="102"/>
      <c r="BM303" s="102"/>
      <c r="BN303" s="102"/>
    </row>
    <row r="304" spans="58:66" s="97" customFormat="1" x14ac:dyDescent="0.2">
      <c r="BF304" s="102"/>
      <c r="BG304" s="102"/>
      <c r="BH304" s="102"/>
      <c r="BI304" s="102"/>
      <c r="BJ304" s="102"/>
      <c r="BK304" s="102"/>
      <c r="BL304" s="102"/>
      <c r="BM304" s="102"/>
      <c r="BN304" s="102"/>
    </row>
    <row r="305" spans="58:66" s="97" customFormat="1" x14ac:dyDescent="0.2">
      <c r="BF305" s="102"/>
      <c r="BG305" s="102"/>
      <c r="BH305" s="102"/>
      <c r="BI305" s="102"/>
      <c r="BJ305" s="102"/>
      <c r="BK305" s="102"/>
      <c r="BL305" s="102"/>
      <c r="BM305" s="102"/>
      <c r="BN305" s="102"/>
    </row>
    <row r="306" spans="58:66" s="97" customFormat="1" x14ac:dyDescent="0.2">
      <c r="BF306" s="102"/>
      <c r="BG306" s="102"/>
      <c r="BH306" s="102"/>
      <c r="BI306" s="102"/>
      <c r="BJ306" s="102"/>
      <c r="BK306" s="102"/>
      <c r="BL306" s="102"/>
      <c r="BM306" s="102"/>
      <c r="BN306" s="102"/>
    </row>
    <row r="307" spans="58:66" s="97" customFormat="1" x14ac:dyDescent="0.2">
      <c r="BF307" s="102"/>
      <c r="BG307" s="102"/>
      <c r="BH307" s="102"/>
      <c r="BI307" s="102"/>
      <c r="BJ307" s="102"/>
      <c r="BK307" s="102"/>
      <c r="BL307" s="102"/>
      <c r="BM307" s="102"/>
      <c r="BN307" s="102"/>
    </row>
    <row r="308" spans="58:66" s="97" customFormat="1" x14ac:dyDescent="0.2">
      <c r="BF308" s="102"/>
      <c r="BG308" s="102"/>
      <c r="BH308" s="102"/>
      <c r="BI308" s="102"/>
      <c r="BJ308" s="102"/>
      <c r="BK308" s="102"/>
      <c r="BL308" s="102"/>
      <c r="BM308" s="102"/>
      <c r="BN308" s="102"/>
    </row>
    <row r="309" spans="58:66" s="97" customFormat="1" x14ac:dyDescent="0.2">
      <c r="BF309" s="102"/>
      <c r="BG309" s="102"/>
      <c r="BH309" s="102"/>
      <c r="BI309" s="102"/>
      <c r="BJ309" s="102"/>
      <c r="BK309" s="102"/>
      <c r="BL309" s="102"/>
      <c r="BM309" s="102"/>
      <c r="BN309" s="102"/>
    </row>
    <row r="310" spans="58:66" s="97" customFormat="1" x14ac:dyDescent="0.2">
      <c r="BF310" s="102"/>
      <c r="BG310" s="102"/>
      <c r="BH310" s="102"/>
      <c r="BI310" s="102"/>
      <c r="BJ310" s="102"/>
      <c r="BK310" s="102"/>
      <c r="BL310" s="102"/>
      <c r="BM310" s="102"/>
      <c r="BN310" s="102"/>
    </row>
    <row r="311" spans="58:66" s="97" customFormat="1" x14ac:dyDescent="0.2">
      <c r="BF311" s="102"/>
      <c r="BG311" s="102"/>
      <c r="BH311" s="102"/>
      <c r="BI311" s="102"/>
      <c r="BJ311" s="102"/>
      <c r="BK311" s="102"/>
      <c r="BL311" s="102"/>
      <c r="BM311" s="102"/>
      <c r="BN311" s="102"/>
    </row>
    <row r="312" spans="58:66" s="97" customFormat="1" x14ac:dyDescent="0.2">
      <c r="BF312" s="102"/>
      <c r="BG312" s="102"/>
      <c r="BH312" s="102"/>
      <c r="BI312" s="102"/>
      <c r="BJ312" s="102"/>
      <c r="BK312" s="102"/>
      <c r="BL312" s="102"/>
      <c r="BM312" s="102"/>
      <c r="BN312" s="102"/>
    </row>
    <row r="313" spans="58:66" s="97" customFormat="1" x14ac:dyDescent="0.2">
      <c r="BF313" s="102"/>
      <c r="BG313" s="102"/>
      <c r="BH313" s="102"/>
      <c r="BI313" s="102"/>
      <c r="BJ313" s="102"/>
      <c r="BK313" s="102"/>
      <c r="BL313" s="102"/>
      <c r="BM313" s="102"/>
      <c r="BN313" s="102"/>
    </row>
    <row r="314" spans="58:66" s="97" customFormat="1" x14ac:dyDescent="0.2">
      <c r="BF314" s="102"/>
      <c r="BG314" s="102"/>
      <c r="BH314" s="102"/>
      <c r="BI314" s="102"/>
      <c r="BJ314" s="102"/>
      <c r="BK314" s="102"/>
      <c r="BL314" s="102"/>
      <c r="BM314" s="102"/>
      <c r="BN314" s="102"/>
    </row>
    <row r="315" spans="58:66" s="97" customFormat="1" x14ac:dyDescent="0.2">
      <c r="BF315" s="102"/>
      <c r="BG315" s="102"/>
      <c r="BH315" s="102"/>
      <c r="BI315" s="102"/>
      <c r="BJ315" s="102"/>
      <c r="BK315" s="102"/>
      <c r="BL315" s="102"/>
      <c r="BM315" s="102"/>
      <c r="BN315" s="102"/>
    </row>
    <row r="316" spans="58:66" s="97" customFormat="1" x14ac:dyDescent="0.2">
      <c r="BF316" s="102"/>
      <c r="BG316" s="102"/>
      <c r="BH316" s="102"/>
      <c r="BI316" s="102"/>
      <c r="BJ316" s="102"/>
      <c r="BK316" s="102"/>
      <c r="BL316" s="102"/>
      <c r="BM316" s="102"/>
      <c r="BN316" s="102"/>
    </row>
    <row r="317" spans="58:66" s="97" customFormat="1" x14ac:dyDescent="0.2">
      <c r="BF317" s="102"/>
      <c r="BG317" s="102"/>
      <c r="BH317" s="102"/>
      <c r="BI317" s="102"/>
      <c r="BJ317" s="102"/>
      <c r="BK317" s="102"/>
      <c r="BL317" s="102"/>
      <c r="BM317" s="102"/>
      <c r="BN317" s="102"/>
    </row>
    <row r="318" spans="58:66" s="97" customFormat="1" x14ac:dyDescent="0.2">
      <c r="BF318" s="102"/>
      <c r="BG318" s="102"/>
      <c r="BH318" s="102"/>
      <c r="BI318" s="102"/>
      <c r="BJ318" s="102"/>
      <c r="BK318" s="102"/>
      <c r="BL318" s="102"/>
      <c r="BM318" s="102"/>
      <c r="BN318" s="102"/>
    </row>
    <row r="319" spans="58:66" s="97" customFormat="1" x14ac:dyDescent="0.2">
      <c r="BF319" s="102"/>
      <c r="BG319" s="102"/>
      <c r="BH319" s="102"/>
      <c r="BI319" s="102"/>
      <c r="BJ319" s="102"/>
      <c r="BK319" s="102"/>
      <c r="BL319" s="102"/>
      <c r="BM319" s="102"/>
      <c r="BN319" s="102"/>
    </row>
    <row r="320" spans="58:66" s="97" customFormat="1" x14ac:dyDescent="0.2">
      <c r="BF320" s="102"/>
      <c r="BG320" s="102"/>
      <c r="BH320" s="102"/>
      <c r="BI320" s="102"/>
      <c r="BJ320" s="102"/>
      <c r="BK320" s="102"/>
      <c r="BL320" s="102"/>
      <c r="BM320" s="102"/>
      <c r="BN320" s="102"/>
    </row>
    <row r="321" spans="58:66" s="97" customFormat="1" x14ac:dyDescent="0.2">
      <c r="BF321" s="102"/>
      <c r="BG321" s="102"/>
      <c r="BH321" s="102"/>
      <c r="BI321" s="102"/>
      <c r="BJ321" s="102"/>
      <c r="BK321" s="102"/>
      <c r="BL321" s="102"/>
      <c r="BM321" s="102"/>
      <c r="BN321" s="102"/>
    </row>
    <row r="322" spans="58:66" s="97" customFormat="1" x14ac:dyDescent="0.2">
      <c r="BF322" s="102"/>
      <c r="BG322" s="102"/>
      <c r="BH322" s="102"/>
      <c r="BI322" s="102"/>
      <c r="BJ322" s="102"/>
      <c r="BK322" s="102"/>
      <c r="BL322" s="102"/>
      <c r="BM322" s="102"/>
      <c r="BN322" s="102"/>
    </row>
    <row r="323" spans="58:66" s="97" customFormat="1" x14ac:dyDescent="0.2">
      <c r="BF323" s="102"/>
      <c r="BG323" s="102"/>
      <c r="BH323" s="102"/>
      <c r="BI323" s="102"/>
      <c r="BJ323" s="102"/>
      <c r="BK323" s="102"/>
      <c r="BL323" s="102"/>
      <c r="BM323" s="102"/>
      <c r="BN323" s="102"/>
    </row>
    <row r="324" spans="58:66" s="97" customFormat="1" x14ac:dyDescent="0.2">
      <c r="BF324" s="102"/>
      <c r="BG324" s="102"/>
      <c r="BH324" s="102"/>
      <c r="BI324" s="102"/>
      <c r="BJ324" s="102"/>
      <c r="BK324" s="102"/>
      <c r="BL324" s="102"/>
      <c r="BM324" s="102"/>
      <c r="BN324" s="102"/>
    </row>
    <row r="325" spans="58:66" s="97" customFormat="1" x14ac:dyDescent="0.2">
      <c r="BF325" s="102"/>
      <c r="BG325" s="102"/>
      <c r="BH325" s="102"/>
      <c r="BI325" s="102"/>
      <c r="BJ325" s="102"/>
      <c r="BK325" s="102"/>
      <c r="BL325" s="102"/>
      <c r="BM325" s="102"/>
      <c r="BN325" s="102"/>
    </row>
    <row r="326" spans="58:66" s="97" customFormat="1" x14ac:dyDescent="0.2">
      <c r="BF326" s="102"/>
      <c r="BG326" s="102"/>
      <c r="BH326" s="102"/>
      <c r="BI326" s="102"/>
      <c r="BJ326" s="102"/>
      <c r="BK326" s="102"/>
      <c r="BL326" s="102"/>
      <c r="BM326" s="102"/>
      <c r="BN326" s="102"/>
    </row>
    <row r="327" spans="58:66" s="97" customFormat="1" x14ac:dyDescent="0.2">
      <c r="BF327" s="102"/>
      <c r="BG327" s="102"/>
      <c r="BH327" s="102"/>
      <c r="BI327" s="102"/>
      <c r="BJ327" s="102"/>
      <c r="BK327" s="102"/>
      <c r="BL327" s="102"/>
      <c r="BM327" s="102"/>
      <c r="BN327" s="102"/>
    </row>
    <row r="328" spans="58:66" s="97" customFormat="1" x14ac:dyDescent="0.2">
      <c r="BF328" s="102"/>
      <c r="BG328" s="102"/>
      <c r="BH328" s="102"/>
      <c r="BI328" s="102"/>
      <c r="BJ328" s="102"/>
      <c r="BK328" s="102"/>
      <c r="BL328" s="102"/>
      <c r="BM328" s="102"/>
      <c r="BN328" s="102"/>
    </row>
    <row r="329" spans="58:66" s="97" customFormat="1" x14ac:dyDescent="0.2">
      <c r="BF329" s="102"/>
      <c r="BG329" s="102"/>
      <c r="BH329" s="102"/>
      <c r="BI329" s="102"/>
      <c r="BJ329" s="102"/>
      <c r="BK329" s="102"/>
      <c r="BL329" s="102"/>
      <c r="BM329" s="102"/>
      <c r="BN329" s="102"/>
    </row>
    <row r="330" spans="58:66" s="97" customFormat="1" x14ac:dyDescent="0.2">
      <c r="BF330" s="102"/>
      <c r="BG330" s="102"/>
      <c r="BH330" s="102"/>
      <c r="BI330" s="102"/>
      <c r="BJ330" s="102"/>
      <c r="BK330" s="102"/>
      <c r="BL330" s="102"/>
      <c r="BM330" s="102"/>
      <c r="BN330" s="102"/>
    </row>
    <row r="331" spans="58:66" s="97" customFormat="1" x14ac:dyDescent="0.2">
      <c r="BF331" s="102"/>
      <c r="BG331" s="102"/>
      <c r="BH331" s="102"/>
      <c r="BI331" s="102"/>
      <c r="BJ331" s="102"/>
      <c r="BK331" s="102"/>
      <c r="BL331" s="102"/>
      <c r="BM331" s="102"/>
      <c r="BN331" s="102"/>
    </row>
    <row r="332" spans="58:66" s="97" customFormat="1" x14ac:dyDescent="0.2">
      <c r="BF332" s="102"/>
      <c r="BG332" s="102"/>
      <c r="BH332" s="102"/>
      <c r="BI332" s="102"/>
      <c r="BJ332" s="102"/>
      <c r="BK332" s="102"/>
      <c r="BL332" s="102"/>
      <c r="BM332" s="102"/>
      <c r="BN332" s="102"/>
    </row>
    <row r="333" spans="58:66" s="97" customFormat="1" x14ac:dyDescent="0.2">
      <c r="BF333" s="102"/>
      <c r="BG333" s="102"/>
      <c r="BH333" s="102"/>
      <c r="BI333" s="102"/>
      <c r="BJ333" s="102"/>
      <c r="BK333" s="102"/>
      <c r="BL333" s="102"/>
      <c r="BM333" s="102"/>
      <c r="BN333" s="102"/>
    </row>
    <row r="334" spans="58:66" s="97" customFormat="1" x14ac:dyDescent="0.2">
      <c r="BF334" s="102"/>
      <c r="BG334" s="102"/>
      <c r="BH334" s="102"/>
      <c r="BI334" s="102"/>
      <c r="BJ334" s="102"/>
      <c r="BK334" s="102"/>
      <c r="BL334" s="102"/>
      <c r="BM334" s="102"/>
      <c r="BN334" s="102"/>
    </row>
    <row r="335" spans="58:66" s="97" customFormat="1" x14ac:dyDescent="0.2">
      <c r="BF335" s="102"/>
      <c r="BG335" s="102"/>
      <c r="BH335" s="102"/>
      <c r="BI335" s="102"/>
      <c r="BJ335" s="102"/>
      <c r="BK335" s="102"/>
      <c r="BL335" s="102"/>
      <c r="BM335" s="102"/>
      <c r="BN335" s="102"/>
    </row>
    <row r="336" spans="58:66" s="97" customFormat="1" x14ac:dyDescent="0.2">
      <c r="BF336" s="102"/>
      <c r="BG336" s="102"/>
      <c r="BH336" s="102"/>
      <c r="BI336" s="102"/>
      <c r="BJ336" s="102"/>
      <c r="BK336" s="102"/>
      <c r="BL336" s="102"/>
      <c r="BM336" s="102"/>
      <c r="BN336" s="102"/>
    </row>
    <row r="337" spans="58:66" s="97" customFormat="1" x14ac:dyDescent="0.2">
      <c r="BF337" s="102"/>
      <c r="BG337" s="102"/>
      <c r="BH337" s="102"/>
      <c r="BI337" s="102"/>
      <c r="BJ337" s="102"/>
      <c r="BK337" s="102"/>
      <c r="BL337" s="102"/>
      <c r="BM337" s="102"/>
      <c r="BN337" s="102"/>
    </row>
    <row r="338" spans="58:66" s="97" customFormat="1" x14ac:dyDescent="0.2">
      <c r="BF338" s="102"/>
      <c r="BG338" s="102"/>
      <c r="BH338" s="102"/>
      <c r="BI338" s="102"/>
      <c r="BJ338" s="102"/>
      <c r="BK338" s="102"/>
      <c r="BL338" s="102"/>
      <c r="BM338" s="102"/>
      <c r="BN338" s="102"/>
    </row>
    <row r="339" spans="58:66" s="97" customFormat="1" x14ac:dyDescent="0.2">
      <c r="BF339" s="102"/>
      <c r="BG339" s="102"/>
      <c r="BH339" s="102"/>
      <c r="BI339" s="102"/>
      <c r="BJ339" s="102"/>
      <c r="BK339" s="102"/>
      <c r="BL339" s="102"/>
      <c r="BM339" s="102"/>
      <c r="BN339" s="102"/>
    </row>
    <row r="340" spans="58:66" s="97" customFormat="1" x14ac:dyDescent="0.2">
      <c r="BF340" s="102"/>
      <c r="BG340" s="102"/>
      <c r="BH340" s="102"/>
      <c r="BI340" s="102"/>
      <c r="BJ340" s="102"/>
      <c r="BK340" s="102"/>
      <c r="BL340" s="102"/>
      <c r="BM340" s="102"/>
      <c r="BN340" s="102"/>
    </row>
    <row r="341" spans="58:66" s="97" customFormat="1" x14ac:dyDescent="0.2">
      <c r="BF341" s="102"/>
      <c r="BG341" s="102"/>
      <c r="BH341" s="102"/>
      <c r="BI341" s="102"/>
      <c r="BJ341" s="102"/>
      <c r="BK341" s="102"/>
      <c r="BL341" s="102"/>
      <c r="BM341" s="102"/>
      <c r="BN341" s="102"/>
    </row>
    <row r="342" spans="58:66" s="97" customFormat="1" x14ac:dyDescent="0.2">
      <c r="BF342" s="102"/>
      <c r="BG342" s="102"/>
      <c r="BH342" s="102"/>
      <c r="BI342" s="102"/>
      <c r="BJ342" s="102"/>
      <c r="BK342" s="102"/>
      <c r="BL342" s="102"/>
      <c r="BM342" s="102"/>
      <c r="BN342" s="102"/>
    </row>
    <row r="343" spans="58:66" s="97" customFormat="1" x14ac:dyDescent="0.2">
      <c r="BF343" s="102"/>
      <c r="BG343" s="102"/>
      <c r="BH343" s="102"/>
      <c r="BI343" s="102"/>
      <c r="BJ343" s="102"/>
      <c r="BK343" s="102"/>
      <c r="BL343" s="102"/>
      <c r="BM343" s="102"/>
      <c r="BN343" s="102"/>
    </row>
    <row r="344" spans="58:66" s="97" customFormat="1" x14ac:dyDescent="0.2">
      <c r="BF344" s="102"/>
      <c r="BG344" s="102"/>
      <c r="BH344" s="102"/>
      <c r="BI344" s="102"/>
      <c r="BJ344" s="102"/>
      <c r="BK344" s="102"/>
      <c r="BL344" s="102"/>
      <c r="BM344" s="102"/>
      <c r="BN344" s="102"/>
    </row>
    <row r="345" spans="58:66" s="97" customFormat="1" x14ac:dyDescent="0.2">
      <c r="BF345" s="102"/>
      <c r="BG345" s="102"/>
      <c r="BH345" s="102"/>
      <c r="BI345" s="102"/>
      <c r="BJ345" s="102"/>
      <c r="BK345" s="102"/>
      <c r="BL345" s="102"/>
      <c r="BM345" s="102"/>
      <c r="BN345" s="102"/>
    </row>
    <row r="346" spans="58:66" s="97" customFormat="1" x14ac:dyDescent="0.2">
      <c r="BF346" s="102"/>
      <c r="BG346" s="102"/>
      <c r="BH346" s="102"/>
      <c r="BI346" s="102"/>
      <c r="BJ346" s="102"/>
      <c r="BK346" s="102"/>
      <c r="BL346" s="102"/>
      <c r="BM346" s="102"/>
      <c r="BN346" s="102"/>
    </row>
    <row r="347" spans="58:66" s="97" customFormat="1" x14ac:dyDescent="0.2">
      <c r="BF347" s="102"/>
      <c r="BG347" s="102"/>
      <c r="BH347" s="102"/>
      <c r="BI347" s="102"/>
      <c r="BJ347" s="102"/>
      <c r="BK347" s="102"/>
      <c r="BL347" s="102"/>
      <c r="BM347" s="102"/>
      <c r="BN347" s="102"/>
    </row>
    <row r="348" spans="58:66" s="97" customFormat="1" x14ac:dyDescent="0.2">
      <c r="BF348" s="102"/>
      <c r="BG348" s="102"/>
      <c r="BH348" s="102"/>
      <c r="BI348" s="102"/>
      <c r="BJ348" s="102"/>
      <c r="BK348" s="102"/>
      <c r="BL348" s="102"/>
      <c r="BM348" s="102"/>
      <c r="BN348" s="102"/>
    </row>
    <row r="349" spans="58:66" s="97" customFormat="1" x14ac:dyDescent="0.2">
      <c r="BF349" s="102"/>
      <c r="BG349" s="102"/>
      <c r="BH349" s="102"/>
      <c r="BI349" s="102"/>
      <c r="BJ349" s="102"/>
      <c r="BK349" s="102"/>
      <c r="BL349" s="102"/>
      <c r="BM349" s="102"/>
      <c r="BN349" s="102"/>
    </row>
    <row r="350" spans="58:66" s="97" customFormat="1" x14ac:dyDescent="0.2">
      <c r="BF350" s="102"/>
      <c r="BG350" s="102"/>
      <c r="BH350" s="102"/>
      <c r="BI350" s="102"/>
      <c r="BJ350" s="102"/>
      <c r="BK350" s="102"/>
      <c r="BL350" s="102"/>
      <c r="BM350" s="102"/>
      <c r="BN350" s="102"/>
    </row>
    <row r="351" spans="58:66" s="97" customFormat="1" x14ac:dyDescent="0.2">
      <c r="BF351" s="102"/>
      <c r="BG351" s="102"/>
      <c r="BH351" s="102"/>
      <c r="BI351" s="102"/>
      <c r="BJ351" s="102"/>
      <c r="BK351" s="102"/>
      <c r="BL351" s="102"/>
      <c r="BM351" s="102"/>
      <c r="BN351" s="102"/>
    </row>
    <row r="352" spans="58:66" s="97" customFormat="1" x14ac:dyDescent="0.2">
      <c r="BF352" s="102"/>
      <c r="BG352" s="102"/>
      <c r="BH352" s="102"/>
      <c r="BI352" s="102"/>
      <c r="BJ352" s="102"/>
      <c r="BK352" s="102"/>
      <c r="BL352" s="102"/>
      <c r="BM352" s="102"/>
      <c r="BN352" s="102"/>
    </row>
    <row r="353" spans="58:66" s="97" customFormat="1" x14ac:dyDescent="0.2">
      <c r="BF353" s="102"/>
      <c r="BG353" s="102"/>
      <c r="BH353" s="102"/>
      <c r="BI353" s="102"/>
      <c r="BJ353" s="102"/>
      <c r="BK353" s="102"/>
      <c r="BL353" s="102"/>
      <c r="BM353" s="102"/>
      <c r="BN353" s="102"/>
    </row>
    <row r="354" spans="58:66" s="97" customFormat="1" x14ac:dyDescent="0.2">
      <c r="BF354" s="102"/>
      <c r="BG354" s="102"/>
      <c r="BH354" s="102"/>
      <c r="BI354" s="102"/>
      <c r="BJ354" s="102"/>
      <c r="BK354" s="102"/>
      <c r="BL354" s="102"/>
      <c r="BM354" s="102"/>
      <c r="BN354" s="102"/>
    </row>
    <row r="355" spans="58:66" s="97" customFormat="1" x14ac:dyDescent="0.2">
      <c r="BF355" s="102"/>
      <c r="BG355" s="102"/>
      <c r="BH355" s="102"/>
      <c r="BI355" s="102"/>
      <c r="BJ355" s="102"/>
      <c r="BK355" s="102"/>
      <c r="BL355" s="102"/>
      <c r="BM355" s="102"/>
      <c r="BN355" s="102"/>
    </row>
    <row r="356" spans="58:66" s="97" customFormat="1" x14ac:dyDescent="0.2">
      <c r="BF356" s="102"/>
      <c r="BG356" s="102"/>
      <c r="BH356" s="102"/>
      <c r="BI356" s="102"/>
      <c r="BJ356" s="102"/>
      <c r="BK356" s="102"/>
      <c r="BL356" s="102"/>
      <c r="BM356" s="102"/>
      <c r="BN356" s="102"/>
    </row>
    <row r="357" spans="58:66" s="97" customFormat="1" x14ac:dyDescent="0.2">
      <c r="BF357" s="102"/>
      <c r="BG357" s="102"/>
      <c r="BH357" s="102"/>
      <c r="BI357" s="102"/>
      <c r="BJ357" s="102"/>
      <c r="BK357" s="102"/>
      <c r="BL357" s="102"/>
      <c r="BM357" s="102"/>
      <c r="BN357" s="102"/>
    </row>
    <row r="358" spans="58:66" s="97" customFormat="1" x14ac:dyDescent="0.2">
      <c r="BF358" s="102"/>
      <c r="BG358" s="102"/>
      <c r="BH358" s="102"/>
      <c r="BI358" s="102"/>
      <c r="BJ358" s="102"/>
      <c r="BK358" s="102"/>
      <c r="BL358" s="102"/>
      <c r="BM358" s="102"/>
      <c r="BN358" s="102"/>
    </row>
    <row r="359" spans="58:66" s="97" customFormat="1" x14ac:dyDescent="0.2">
      <c r="BF359" s="102"/>
      <c r="BG359" s="102"/>
      <c r="BH359" s="102"/>
      <c r="BI359" s="102"/>
      <c r="BJ359" s="102"/>
      <c r="BK359" s="102"/>
      <c r="BL359" s="102"/>
      <c r="BM359" s="102"/>
      <c r="BN359" s="102"/>
    </row>
    <row r="360" spans="58:66" s="97" customFormat="1" x14ac:dyDescent="0.2">
      <c r="BF360" s="102"/>
      <c r="BG360" s="102"/>
      <c r="BH360" s="102"/>
      <c r="BI360" s="102"/>
      <c r="BJ360" s="102"/>
      <c r="BK360" s="102"/>
      <c r="BL360" s="102"/>
      <c r="BM360" s="102"/>
      <c r="BN360" s="102"/>
    </row>
    <row r="361" spans="58:66" s="97" customFormat="1" x14ac:dyDescent="0.2">
      <c r="BF361" s="102"/>
      <c r="BG361" s="102"/>
      <c r="BH361" s="102"/>
      <c r="BI361" s="102"/>
      <c r="BJ361" s="102"/>
      <c r="BK361" s="102"/>
      <c r="BL361" s="102"/>
      <c r="BM361" s="102"/>
      <c r="BN361" s="102"/>
    </row>
    <row r="362" spans="58:66" s="97" customFormat="1" x14ac:dyDescent="0.2">
      <c r="BF362" s="102"/>
      <c r="BG362" s="102"/>
      <c r="BH362" s="102"/>
      <c r="BI362" s="102"/>
      <c r="BJ362" s="102"/>
      <c r="BK362" s="102"/>
      <c r="BL362" s="102"/>
      <c r="BM362" s="102"/>
      <c r="BN362" s="102"/>
    </row>
    <row r="363" spans="58:66" s="97" customFormat="1" x14ac:dyDescent="0.2">
      <c r="BF363" s="102"/>
      <c r="BG363" s="102"/>
      <c r="BH363" s="102"/>
      <c r="BI363" s="102"/>
      <c r="BJ363" s="102"/>
      <c r="BK363" s="102"/>
      <c r="BL363" s="102"/>
      <c r="BM363" s="102"/>
      <c r="BN363" s="102"/>
    </row>
    <row r="364" spans="58:66" s="97" customFormat="1" x14ac:dyDescent="0.2">
      <c r="BF364" s="102"/>
      <c r="BG364" s="102"/>
      <c r="BH364" s="102"/>
      <c r="BI364" s="102"/>
      <c r="BJ364" s="102"/>
      <c r="BK364" s="102"/>
      <c r="BL364" s="102"/>
      <c r="BM364" s="102"/>
      <c r="BN364" s="102"/>
    </row>
    <row r="365" spans="58:66" s="97" customFormat="1" x14ac:dyDescent="0.2">
      <c r="BF365" s="102"/>
      <c r="BG365" s="102"/>
      <c r="BH365" s="102"/>
      <c r="BI365" s="102"/>
      <c r="BJ365" s="102"/>
      <c r="BK365" s="102"/>
      <c r="BL365" s="102"/>
      <c r="BM365" s="102"/>
      <c r="BN365" s="102"/>
    </row>
    <row r="366" spans="58:66" s="97" customFormat="1" x14ac:dyDescent="0.2">
      <c r="BF366" s="102"/>
      <c r="BG366" s="102"/>
      <c r="BH366" s="102"/>
      <c r="BI366" s="102"/>
      <c r="BJ366" s="102"/>
      <c r="BK366" s="102"/>
      <c r="BL366" s="102"/>
      <c r="BM366" s="102"/>
      <c r="BN366" s="102"/>
    </row>
    <row r="367" spans="58:66" s="97" customFormat="1" x14ac:dyDescent="0.2">
      <c r="BF367" s="102"/>
      <c r="BG367" s="102"/>
      <c r="BH367" s="102"/>
      <c r="BI367" s="102"/>
      <c r="BJ367" s="102"/>
      <c r="BK367" s="102"/>
      <c r="BL367" s="102"/>
      <c r="BM367" s="102"/>
      <c r="BN367" s="102"/>
    </row>
    <row r="368" spans="58:66" s="97" customFormat="1" x14ac:dyDescent="0.2">
      <c r="BF368" s="102"/>
      <c r="BG368" s="102"/>
      <c r="BH368" s="102"/>
      <c r="BI368" s="102"/>
      <c r="BJ368" s="102"/>
      <c r="BK368" s="102"/>
      <c r="BL368" s="102"/>
      <c r="BM368" s="102"/>
      <c r="BN368" s="102"/>
    </row>
    <row r="369" spans="58:66" s="97" customFormat="1" x14ac:dyDescent="0.2">
      <c r="BF369" s="102"/>
      <c r="BG369" s="102"/>
      <c r="BH369" s="102"/>
      <c r="BI369" s="102"/>
      <c r="BJ369" s="102"/>
      <c r="BK369" s="102"/>
      <c r="BL369" s="102"/>
      <c r="BM369" s="102"/>
      <c r="BN369" s="102"/>
    </row>
    <row r="370" spans="58:66" s="97" customFormat="1" x14ac:dyDescent="0.2">
      <c r="BF370" s="102"/>
      <c r="BG370" s="102"/>
      <c r="BH370" s="102"/>
      <c r="BI370" s="102"/>
      <c r="BJ370" s="102"/>
      <c r="BK370" s="102"/>
      <c r="BL370" s="102"/>
      <c r="BM370" s="102"/>
      <c r="BN370" s="102"/>
    </row>
    <row r="371" spans="58:66" s="97" customFormat="1" x14ac:dyDescent="0.2">
      <c r="BF371" s="102"/>
      <c r="BG371" s="102"/>
      <c r="BH371" s="102"/>
      <c r="BI371" s="102"/>
      <c r="BJ371" s="102"/>
      <c r="BK371" s="102"/>
      <c r="BL371" s="102"/>
      <c r="BM371" s="102"/>
      <c r="BN371" s="102"/>
    </row>
    <row r="372" spans="58:66" s="97" customFormat="1" x14ac:dyDescent="0.2">
      <c r="BF372" s="102"/>
      <c r="BG372" s="102"/>
      <c r="BH372" s="102"/>
      <c r="BI372" s="102"/>
      <c r="BJ372" s="102"/>
      <c r="BK372" s="102"/>
      <c r="BL372" s="102"/>
      <c r="BM372" s="102"/>
      <c r="BN372" s="102"/>
    </row>
    <row r="373" spans="58:66" s="97" customFormat="1" x14ac:dyDescent="0.2">
      <c r="BF373" s="102"/>
      <c r="BG373" s="102"/>
      <c r="BH373" s="102"/>
      <c r="BI373" s="102"/>
      <c r="BJ373" s="102"/>
      <c r="BK373" s="102"/>
      <c r="BL373" s="102"/>
      <c r="BM373" s="102"/>
      <c r="BN373" s="102"/>
    </row>
    <row r="374" spans="58:66" s="97" customFormat="1" x14ac:dyDescent="0.2"/>
    <row r="375" spans="58:66" s="97" customFormat="1" x14ac:dyDescent="0.2"/>
    <row r="376" spans="58:66" s="97" customFormat="1" x14ac:dyDescent="0.2"/>
    <row r="377" spans="58:66" s="97" customFormat="1" x14ac:dyDescent="0.2"/>
    <row r="378" spans="58:66" s="97" customFormat="1" x14ac:dyDescent="0.2"/>
    <row r="379" spans="58:66" s="97" customFormat="1" x14ac:dyDescent="0.2"/>
    <row r="380" spans="58:66" s="97" customFormat="1" x14ac:dyDescent="0.2"/>
    <row r="381" spans="58:66" s="97" customFormat="1" x14ac:dyDescent="0.2"/>
    <row r="382" spans="58:66" s="97" customFormat="1" x14ac:dyDescent="0.2"/>
    <row r="383" spans="58:66" s="97" customFormat="1" x14ac:dyDescent="0.2"/>
    <row r="384" spans="58:66" s="97" customFormat="1" x14ac:dyDescent="0.2"/>
    <row r="385" s="97" customFormat="1" x14ac:dyDescent="0.2"/>
    <row r="386" s="97" customFormat="1" x14ac:dyDescent="0.2"/>
    <row r="387" s="97" customFormat="1" x14ac:dyDescent="0.2"/>
    <row r="388" s="97" customFormat="1" x14ac:dyDescent="0.2"/>
    <row r="389" s="97" customFormat="1" x14ac:dyDescent="0.2"/>
    <row r="390" s="97" customFormat="1" x14ac:dyDescent="0.2"/>
    <row r="391" s="97" customFormat="1" x14ac:dyDescent="0.2"/>
    <row r="392" s="97" customFormat="1" x14ac:dyDescent="0.2"/>
    <row r="393" s="97" customFormat="1" x14ac:dyDescent="0.2"/>
    <row r="394" s="97" customFormat="1" x14ac:dyDescent="0.2"/>
    <row r="395" s="97" customFormat="1" x14ac:dyDescent="0.2"/>
    <row r="396" s="97" customFormat="1" x14ac:dyDescent="0.2"/>
    <row r="397" s="97" customFormat="1" x14ac:dyDescent="0.2"/>
    <row r="398" s="97" customFormat="1" x14ac:dyDescent="0.2"/>
    <row r="399" s="97" customFormat="1" x14ac:dyDescent="0.2"/>
    <row r="400" s="97" customFormat="1" x14ac:dyDescent="0.2"/>
    <row r="401" s="97" customFormat="1" x14ac:dyDescent="0.2"/>
    <row r="402" s="97" customFormat="1" x14ac:dyDescent="0.2"/>
    <row r="403" s="97" customFormat="1" x14ac:dyDescent="0.2"/>
    <row r="404" s="97" customFormat="1" x14ac:dyDescent="0.2"/>
    <row r="405" s="97" customFormat="1" x14ac:dyDescent="0.2"/>
    <row r="406" s="97" customFormat="1" x14ac:dyDescent="0.2"/>
    <row r="407" s="97" customFormat="1" x14ac:dyDescent="0.2"/>
    <row r="408" s="97" customFormat="1" x14ac:dyDescent="0.2"/>
    <row r="409" s="97" customFormat="1" x14ac:dyDescent="0.2"/>
    <row r="410" s="97" customFormat="1" x14ac:dyDescent="0.2"/>
    <row r="411" s="97" customFormat="1" x14ac:dyDescent="0.2"/>
    <row r="412" s="97" customFormat="1" x14ac:dyDescent="0.2"/>
    <row r="413" s="97" customFormat="1" x14ac:dyDescent="0.2"/>
    <row r="414" s="97" customFormat="1" x14ac:dyDescent="0.2"/>
    <row r="415" s="97" customFormat="1" x14ac:dyDescent="0.2"/>
    <row r="416" s="97" customFormat="1" x14ac:dyDescent="0.2"/>
    <row r="417" s="97" customFormat="1" x14ac:dyDescent="0.2"/>
    <row r="418" s="97" customFormat="1" x14ac:dyDescent="0.2"/>
    <row r="419" s="97" customFormat="1" x14ac:dyDescent="0.2"/>
    <row r="420" s="97" customFormat="1" x14ac:dyDescent="0.2"/>
    <row r="421" s="97" customFormat="1" x14ac:dyDescent="0.2"/>
    <row r="422" s="97" customFormat="1" x14ac:dyDescent="0.2"/>
    <row r="423" s="97" customFormat="1" x14ac:dyDescent="0.2"/>
    <row r="424" s="97" customFormat="1" x14ac:dyDescent="0.2"/>
    <row r="425" s="97" customFormat="1" x14ac:dyDescent="0.2"/>
    <row r="426" s="97" customFormat="1" x14ac:dyDescent="0.2"/>
    <row r="427" s="97" customFormat="1" x14ac:dyDescent="0.2"/>
    <row r="428" s="97" customFormat="1" x14ac:dyDescent="0.2"/>
    <row r="429" s="97" customFormat="1" x14ac:dyDescent="0.2"/>
    <row r="430" s="97" customFormat="1" x14ac:dyDescent="0.2"/>
    <row r="431" s="97" customFormat="1" x14ac:dyDescent="0.2"/>
    <row r="432" s="97" customFormat="1" x14ac:dyDescent="0.2"/>
    <row r="433" s="97" customFormat="1" x14ac:dyDescent="0.2"/>
    <row r="434" s="97" customFormat="1" x14ac:dyDescent="0.2"/>
    <row r="435" s="97" customFormat="1" x14ac:dyDescent="0.2"/>
    <row r="436" s="97" customFormat="1" x14ac:dyDescent="0.2"/>
    <row r="437" s="97" customFormat="1" x14ac:dyDescent="0.2"/>
    <row r="438" s="97" customFormat="1" x14ac:dyDescent="0.2"/>
    <row r="439" s="97" customFormat="1" x14ac:dyDescent="0.2"/>
    <row r="440" s="97" customFormat="1" x14ac:dyDescent="0.2"/>
    <row r="441" s="97" customFormat="1" x14ac:dyDescent="0.2"/>
    <row r="442" s="97" customFormat="1" x14ac:dyDescent="0.2"/>
    <row r="443" s="97" customFormat="1" x14ac:dyDescent="0.2"/>
    <row r="444" s="97" customFormat="1" x14ac:dyDescent="0.2"/>
    <row r="445" s="97" customFormat="1" x14ac:dyDescent="0.2"/>
    <row r="446" s="97" customFormat="1" x14ac:dyDescent="0.2"/>
    <row r="447" s="97" customFormat="1" x14ac:dyDescent="0.2"/>
    <row r="448" s="97" customFormat="1" x14ac:dyDescent="0.2"/>
    <row r="449" s="97" customFormat="1" x14ac:dyDescent="0.2"/>
    <row r="450" s="97" customFormat="1" x14ac:dyDescent="0.2"/>
    <row r="451" s="97" customFormat="1" x14ac:dyDescent="0.2"/>
    <row r="452" s="97" customFormat="1" x14ac:dyDescent="0.2"/>
    <row r="453" s="97" customFormat="1" x14ac:dyDescent="0.2"/>
    <row r="454" s="97" customFormat="1" x14ac:dyDescent="0.2"/>
    <row r="455" s="97" customFormat="1" x14ac:dyDescent="0.2"/>
    <row r="456" s="97" customFormat="1" x14ac:dyDescent="0.2"/>
    <row r="457" s="97" customFormat="1" x14ac:dyDescent="0.2"/>
    <row r="458" s="97" customFormat="1" x14ac:dyDescent="0.2"/>
    <row r="459" s="97" customFormat="1" x14ac:dyDescent="0.2"/>
    <row r="460" s="97" customFormat="1" x14ac:dyDescent="0.2"/>
    <row r="461" s="97" customFormat="1" x14ac:dyDescent="0.2"/>
    <row r="462" s="97" customFormat="1" x14ac:dyDescent="0.2"/>
    <row r="463" s="97" customFormat="1" x14ac:dyDescent="0.2"/>
    <row r="464" s="97" customFormat="1" x14ac:dyDescent="0.2"/>
    <row r="465" s="97" customFormat="1" x14ac:dyDescent="0.2"/>
    <row r="466" s="97" customFormat="1" x14ac:dyDescent="0.2"/>
    <row r="467" s="97" customFormat="1" x14ac:dyDescent="0.2"/>
    <row r="468" s="97" customFormat="1" x14ac:dyDescent="0.2"/>
    <row r="469" s="97" customFormat="1" x14ac:dyDescent="0.2"/>
    <row r="470" s="97" customFormat="1" x14ac:dyDescent="0.2"/>
    <row r="471" s="97" customFormat="1" x14ac:dyDescent="0.2"/>
    <row r="472" s="97" customFormat="1" x14ac:dyDescent="0.2"/>
    <row r="473" s="97" customFormat="1" x14ac:dyDescent="0.2"/>
    <row r="474" s="97" customFormat="1" x14ac:dyDescent="0.2"/>
    <row r="475" s="97" customFormat="1" x14ac:dyDescent="0.2"/>
    <row r="476" s="97" customFormat="1" x14ac:dyDescent="0.2"/>
    <row r="477" s="97" customFormat="1" x14ac:dyDescent="0.2"/>
    <row r="478" s="97" customFormat="1" x14ac:dyDescent="0.2"/>
    <row r="479" s="97" customFormat="1" x14ac:dyDescent="0.2"/>
    <row r="480" s="97" customFormat="1" x14ac:dyDescent="0.2"/>
    <row r="481" s="97" customFormat="1" x14ac:dyDescent="0.2"/>
    <row r="482" s="97" customFormat="1" x14ac:dyDescent="0.2"/>
    <row r="483" s="97" customFormat="1" x14ac:dyDescent="0.2"/>
    <row r="484" s="97" customFormat="1" x14ac:dyDescent="0.2"/>
    <row r="485" s="97" customFormat="1" x14ac:dyDescent="0.2"/>
    <row r="486" s="97" customFormat="1" x14ac:dyDescent="0.2"/>
    <row r="487" s="97" customFormat="1" x14ac:dyDescent="0.2"/>
    <row r="488" s="97" customFormat="1" x14ac:dyDescent="0.2"/>
    <row r="489" s="97" customFormat="1" x14ac:dyDescent="0.2"/>
    <row r="490" s="97" customFormat="1" x14ac:dyDescent="0.2"/>
    <row r="491" s="97" customFormat="1" x14ac:dyDescent="0.2"/>
    <row r="492" s="97" customFormat="1" x14ac:dyDescent="0.2"/>
    <row r="493" s="97" customFormat="1" x14ac:dyDescent="0.2"/>
    <row r="494" s="97" customFormat="1" x14ac:dyDescent="0.2"/>
    <row r="495" s="97" customFormat="1" x14ac:dyDescent="0.2"/>
    <row r="496" s="97" customFormat="1" x14ac:dyDescent="0.2"/>
    <row r="497" s="97" customFormat="1" x14ac:dyDescent="0.2"/>
    <row r="498" s="97" customFormat="1" x14ac:dyDescent="0.2"/>
    <row r="499" s="97" customFormat="1" x14ac:dyDescent="0.2"/>
    <row r="500" s="97" customFormat="1" x14ac:dyDescent="0.2"/>
    <row r="501" s="97" customFormat="1" x14ac:dyDescent="0.2"/>
    <row r="502" s="97" customFormat="1" x14ac:dyDescent="0.2"/>
    <row r="503" s="97" customFormat="1" x14ac:dyDescent="0.2"/>
    <row r="504" s="97" customFormat="1" x14ac:dyDescent="0.2"/>
    <row r="505" s="97" customFormat="1" x14ac:dyDescent="0.2"/>
    <row r="506" s="97" customFormat="1" x14ac:dyDescent="0.2"/>
    <row r="507" s="97" customFormat="1" x14ac:dyDescent="0.2"/>
    <row r="508" s="97" customFormat="1" x14ac:dyDescent="0.2"/>
    <row r="509" s="97" customFormat="1" x14ac:dyDescent="0.2"/>
    <row r="510" s="97" customFormat="1" x14ac:dyDescent="0.2"/>
    <row r="511" s="97" customFormat="1" x14ac:dyDescent="0.2"/>
    <row r="512" s="97" customFormat="1" x14ac:dyDescent="0.2"/>
    <row r="513" s="97" customFormat="1" x14ac:dyDescent="0.2"/>
    <row r="514" s="97" customFormat="1" x14ac:dyDescent="0.2"/>
    <row r="515" s="97" customFormat="1" x14ac:dyDescent="0.2"/>
    <row r="516" s="97" customFormat="1" x14ac:dyDescent="0.2"/>
    <row r="517" s="97" customFormat="1" x14ac:dyDescent="0.2"/>
    <row r="518" s="97" customFormat="1" x14ac:dyDescent="0.2"/>
    <row r="519" s="97" customFormat="1" x14ac:dyDescent="0.2"/>
    <row r="520" s="97" customFormat="1" x14ac:dyDescent="0.2"/>
    <row r="521" s="97" customFormat="1" x14ac:dyDescent="0.2"/>
    <row r="522" s="97" customFormat="1" x14ac:dyDescent="0.2"/>
    <row r="523" s="97" customFormat="1" x14ac:dyDescent="0.2"/>
    <row r="524" s="97" customFormat="1" x14ac:dyDescent="0.2"/>
    <row r="525" s="97" customFormat="1" x14ac:dyDescent="0.2"/>
    <row r="526" s="97" customFormat="1" x14ac:dyDescent="0.2"/>
    <row r="527" s="97" customFormat="1" x14ac:dyDescent="0.2"/>
    <row r="528" s="97" customFormat="1" x14ac:dyDescent="0.2"/>
    <row r="529" s="97" customFormat="1" x14ac:dyDescent="0.2"/>
    <row r="530" s="97" customFormat="1" x14ac:dyDescent="0.2"/>
    <row r="531" s="97" customFormat="1" x14ac:dyDescent="0.2"/>
    <row r="532" s="97" customFormat="1" x14ac:dyDescent="0.2"/>
    <row r="533" s="97" customFormat="1" x14ac:dyDescent="0.2"/>
    <row r="534" s="97" customFormat="1" x14ac:dyDescent="0.2"/>
    <row r="535" s="97" customFormat="1" x14ac:dyDescent="0.2"/>
    <row r="536" s="97" customFormat="1" x14ac:dyDescent="0.2"/>
    <row r="537" s="97" customFormat="1" x14ac:dyDescent="0.2"/>
    <row r="538" s="97" customFormat="1" x14ac:dyDescent="0.2"/>
    <row r="539" s="97" customFormat="1" x14ac:dyDescent="0.2"/>
    <row r="540" s="97" customFormat="1" x14ac:dyDescent="0.2"/>
    <row r="541" s="97" customFormat="1" x14ac:dyDescent="0.2"/>
    <row r="542" s="97" customFormat="1" x14ac:dyDescent="0.2"/>
    <row r="543" s="97" customFormat="1" x14ac:dyDescent="0.2"/>
    <row r="544" s="97" customFormat="1" x14ac:dyDescent="0.2"/>
    <row r="545" s="97" customFormat="1" x14ac:dyDescent="0.2"/>
    <row r="546" s="97" customFormat="1" x14ac:dyDescent="0.2"/>
    <row r="547" s="97" customFormat="1" x14ac:dyDescent="0.2"/>
    <row r="548" s="97" customFormat="1" x14ac:dyDescent="0.2"/>
    <row r="549" s="97" customFormat="1" x14ac:dyDescent="0.2"/>
    <row r="550" s="97" customFormat="1" x14ac:dyDescent="0.2"/>
    <row r="551" s="97" customFormat="1" x14ac:dyDescent="0.2"/>
    <row r="552" s="97" customFormat="1" x14ac:dyDescent="0.2"/>
    <row r="553" s="97" customFormat="1" x14ac:dyDescent="0.2"/>
    <row r="554" s="97" customFormat="1" x14ac:dyDescent="0.2"/>
    <row r="555" s="97" customFormat="1" x14ac:dyDescent="0.2"/>
    <row r="556" s="97" customFormat="1" x14ac:dyDescent="0.2"/>
    <row r="557" s="97" customFormat="1" x14ac:dyDescent="0.2"/>
    <row r="558" s="97" customFormat="1" x14ac:dyDescent="0.2"/>
    <row r="559" s="97" customFormat="1" x14ac:dyDescent="0.2"/>
    <row r="560" s="97" customFormat="1" x14ac:dyDescent="0.2"/>
    <row r="561" s="97" customFormat="1" x14ac:dyDescent="0.2"/>
    <row r="562" s="97" customFormat="1" x14ac:dyDescent="0.2"/>
    <row r="563" s="97" customFormat="1" x14ac:dyDescent="0.2"/>
    <row r="564" s="97" customFormat="1" x14ac:dyDescent="0.2"/>
    <row r="565" s="97" customFormat="1" x14ac:dyDescent="0.2"/>
    <row r="566" s="97" customFormat="1" x14ac:dyDescent="0.2"/>
    <row r="567" s="97" customFormat="1" x14ac:dyDescent="0.2"/>
    <row r="568" s="97" customFormat="1" x14ac:dyDescent="0.2"/>
    <row r="569" s="97" customFormat="1" x14ac:dyDescent="0.2"/>
    <row r="570" s="97" customFormat="1" x14ac:dyDescent="0.2"/>
    <row r="571" s="97" customFormat="1" x14ac:dyDescent="0.2"/>
    <row r="572" s="97" customFormat="1" x14ac:dyDescent="0.2"/>
    <row r="573" s="97" customFormat="1" x14ac:dyDescent="0.2"/>
    <row r="574" s="97" customFormat="1" x14ac:dyDescent="0.2"/>
    <row r="575" s="97" customFormat="1" x14ac:dyDescent="0.2"/>
    <row r="576" s="97" customFormat="1" x14ac:dyDescent="0.2"/>
    <row r="577" s="97" customFormat="1" x14ac:dyDescent="0.2"/>
    <row r="578" s="97" customFormat="1" x14ac:dyDescent="0.2"/>
    <row r="579" s="97" customFormat="1" x14ac:dyDescent="0.2"/>
    <row r="580" s="97" customFormat="1" x14ac:dyDescent="0.2"/>
    <row r="581" s="97" customFormat="1" x14ac:dyDescent="0.2"/>
    <row r="582" s="97" customFormat="1" x14ac:dyDescent="0.2"/>
    <row r="583" s="97" customFormat="1" x14ac:dyDescent="0.2"/>
    <row r="584" s="97" customFormat="1" x14ac:dyDescent="0.2"/>
    <row r="585" s="97" customFormat="1" x14ac:dyDescent="0.2"/>
    <row r="586" s="97" customFormat="1" x14ac:dyDescent="0.2"/>
    <row r="587" s="97" customFormat="1" x14ac:dyDescent="0.2"/>
    <row r="588" s="97" customFormat="1" x14ac:dyDescent="0.2"/>
    <row r="589" s="97" customFormat="1" x14ac:dyDescent="0.2"/>
    <row r="590" s="97" customFormat="1" x14ac:dyDescent="0.2"/>
    <row r="591" s="97" customFormat="1" x14ac:dyDescent="0.2"/>
    <row r="592" s="97" customFormat="1" x14ac:dyDescent="0.2"/>
    <row r="593" s="97" customFormat="1" x14ac:dyDescent="0.2"/>
    <row r="594" s="97" customFormat="1" x14ac:dyDescent="0.2"/>
    <row r="595" s="97" customFormat="1" x14ac:dyDescent="0.2"/>
    <row r="596" s="97" customFormat="1" x14ac:dyDescent="0.2"/>
    <row r="597" s="97" customFormat="1" x14ac:dyDescent="0.2"/>
    <row r="598" s="97" customFormat="1" x14ac:dyDescent="0.2"/>
    <row r="599" s="97" customFormat="1" x14ac:dyDescent="0.2"/>
    <row r="600" s="97" customFormat="1" x14ac:dyDescent="0.2"/>
    <row r="601" s="97" customFormat="1" x14ac:dyDescent="0.2"/>
    <row r="602" s="97" customFormat="1" x14ac:dyDescent="0.2"/>
    <row r="603" s="97" customFormat="1" x14ac:dyDescent="0.2"/>
    <row r="604" s="97" customFormat="1" x14ac:dyDescent="0.2"/>
    <row r="605" s="97" customFormat="1" x14ac:dyDescent="0.2"/>
    <row r="606" s="97" customFormat="1" x14ac:dyDescent="0.2"/>
    <row r="607" s="97" customFormat="1" x14ac:dyDescent="0.2"/>
    <row r="608" s="97" customFormat="1" x14ac:dyDescent="0.2"/>
    <row r="609" s="97" customFormat="1" x14ac:dyDescent="0.2"/>
    <row r="610" s="97" customFormat="1" x14ac:dyDescent="0.2"/>
    <row r="611" s="97" customFormat="1" x14ac:dyDescent="0.2"/>
    <row r="612" s="97" customFormat="1" x14ac:dyDescent="0.2"/>
    <row r="613" s="97" customFormat="1" x14ac:dyDescent="0.2"/>
    <row r="614" s="97" customFormat="1" x14ac:dyDescent="0.2"/>
    <row r="615" s="97" customFormat="1" x14ac:dyDescent="0.2"/>
    <row r="616" s="97" customFormat="1" x14ac:dyDescent="0.2"/>
    <row r="617" s="97" customFormat="1" x14ac:dyDescent="0.2"/>
    <row r="618" s="97" customFormat="1" x14ac:dyDescent="0.2"/>
    <row r="619" s="97" customFormat="1" x14ac:dyDescent="0.2"/>
    <row r="620" s="97" customFormat="1" x14ac:dyDescent="0.2"/>
    <row r="621" s="97" customFormat="1" x14ac:dyDescent="0.2"/>
    <row r="622" s="97" customFormat="1" x14ac:dyDescent="0.2"/>
    <row r="623" s="97" customFormat="1" x14ac:dyDescent="0.2"/>
    <row r="624" s="97" customFormat="1" x14ac:dyDescent="0.2"/>
    <row r="625" s="97" customFormat="1" x14ac:dyDescent="0.2"/>
    <row r="626" s="97" customFormat="1" x14ac:dyDescent="0.2"/>
    <row r="627" s="97" customFormat="1" x14ac:dyDescent="0.2"/>
    <row r="628" s="97" customFormat="1" x14ac:dyDescent="0.2"/>
    <row r="629" s="97" customFormat="1" x14ac:dyDescent="0.2"/>
    <row r="630" s="97" customFormat="1" x14ac:dyDescent="0.2"/>
    <row r="631" s="97" customFormat="1" x14ac:dyDescent="0.2"/>
    <row r="632" s="97" customFormat="1" x14ac:dyDescent="0.2"/>
    <row r="633" s="97" customFormat="1" x14ac:dyDescent="0.2"/>
    <row r="634" s="97" customFormat="1" x14ac:dyDescent="0.2"/>
    <row r="635" s="97" customFormat="1" x14ac:dyDescent="0.2"/>
    <row r="636" s="97" customFormat="1" x14ac:dyDescent="0.2"/>
    <row r="637" s="97" customFormat="1" x14ac:dyDescent="0.2"/>
  </sheetData>
  <sheetProtection algorithmName="SHA-512" hashValue="M5k0tSlwjs4JxFr/6ml+lF0URPrufnGZPGM++3GNY1KCZfzqbY2GYpVIaBIPLE/ckGTmXnmg9xWEUnAvkJR5AQ==" saltValue="KIgkVkt9Rymz5GsDlZjifQ==" spinCount="100000" sheet="1" objects="1" scenarios="1"/>
  <pageMargins left="0.75" right="0.75" top="1" bottom="1" header="0.5" footer="0.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6">
    <tabColor theme="9" tint="0.59999389629810485"/>
  </sheetPr>
  <dimension ref="A1:BN534"/>
  <sheetViews>
    <sheetView workbookViewId="0">
      <selection activeCell="C5" sqref="C5"/>
    </sheetView>
  </sheetViews>
  <sheetFormatPr baseColWidth="10" defaultRowHeight="15" x14ac:dyDescent="0.2"/>
  <cols>
    <col min="1" max="1" width="14.83203125" style="63" customWidth="1"/>
    <col min="2" max="2" width="14.5" style="63" customWidth="1"/>
    <col min="3" max="3" width="14.83203125" style="63" customWidth="1"/>
    <col min="4" max="19" width="14.1640625" style="63" customWidth="1"/>
    <col min="20" max="21" width="14.1640625" style="63" hidden="1" customWidth="1"/>
    <col min="22" max="25" width="14.1640625" style="63" customWidth="1"/>
    <col min="26" max="35" width="14.1640625" style="92" customWidth="1"/>
    <col min="36" max="66" width="12.5" style="92" customWidth="1"/>
    <col min="67" max="16384" width="10.83203125" style="63"/>
  </cols>
  <sheetData>
    <row r="1" spans="1:66" s="92" customFormat="1" x14ac:dyDescent="0.2">
      <c r="A1" s="91" t="s">
        <v>31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1"/>
      <c r="BM1" s="91"/>
      <c r="BN1" s="91"/>
    </row>
    <row r="2" spans="1:66" s="92" customFormat="1" x14ac:dyDescent="0.2">
      <c r="A2" s="93" t="s">
        <v>92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1"/>
      <c r="BK2" s="91"/>
      <c r="BL2" s="91"/>
      <c r="BM2" s="91"/>
      <c r="BN2" s="91"/>
    </row>
    <row r="3" spans="1:66" s="92" customFormat="1" ht="16" thickBot="1" x14ac:dyDescent="0.25">
      <c r="A3" s="91"/>
      <c r="B3" s="94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1"/>
      <c r="BD3" s="91"/>
      <c r="BE3" s="91"/>
      <c r="BF3" s="91"/>
      <c r="BG3" s="91"/>
      <c r="BH3" s="91"/>
      <c r="BI3" s="91"/>
      <c r="BJ3" s="91"/>
      <c r="BK3" s="91"/>
      <c r="BL3" s="91"/>
      <c r="BM3" s="91"/>
      <c r="BN3" s="91"/>
    </row>
    <row r="4" spans="1:66" x14ac:dyDescent="0.2">
      <c r="A4" s="66" t="s">
        <v>60</v>
      </c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8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91"/>
      <c r="BD4" s="91"/>
      <c r="BE4" s="91"/>
      <c r="BF4" s="91"/>
      <c r="BG4" s="91"/>
      <c r="BH4" s="91"/>
      <c r="BI4" s="91"/>
      <c r="BJ4" s="91"/>
      <c r="BK4" s="91"/>
      <c r="BL4" s="91"/>
      <c r="BM4" s="91"/>
      <c r="BN4" s="91"/>
    </row>
    <row r="5" spans="1:66" x14ac:dyDescent="0.2">
      <c r="A5" s="69" t="s">
        <v>228</v>
      </c>
      <c r="B5" s="70"/>
      <c r="C5" s="74">
        <v>100000</v>
      </c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1"/>
      <c r="Z5" s="91"/>
      <c r="AA5" s="91"/>
      <c r="AB5" s="91"/>
      <c r="AC5" s="91"/>
      <c r="AD5" s="91"/>
      <c r="AE5" s="91"/>
      <c r="AF5" s="91"/>
      <c r="AG5" s="91"/>
      <c r="AH5" s="91"/>
      <c r="AI5" s="91"/>
      <c r="AJ5" s="91"/>
      <c r="AK5" s="91"/>
      <c r="AL5" s="91"/>
      <c r="AM5" s="91"/>
      <c r="AN5" s="91"/>
      <c r="AO5" s="91"/>
      <c r="AP5" s="91"/>
      <c r="AQ5" s="91"/>
      <c r="AR5" s="91"/>
      <c r="AS5" s="91"/>
      <c r="AT5" s="91"/>
      <c r="AU5" s="91"/>
      <c r="AV5" s="91"/>
      <c r="AW5" s="91"/>
      <c r="AX5" s="91"/>
      <c r="AY5" s="91"/>
      <c r="AZ5" s="91"/>
      <c r="BA5" s="91"/>
      <c r="BB5" s="91"/>
      <c r="BC5" s="91"/>
      <c r="BD5" s="91"/>
      <c r="BE5" s="91"/>
      <c r="BF5" s="91"/>
      <c r="BG5" s="91"/>
      <c r="BH5" s="91"/>
      <c r="BI5" s="91"/>
      <c r="BJ5" s="91"/>
      <c r="BK5" s="91"/>
      <c r="BL5" s="91"/>
      <c r="BM5" s="91"/>
      <c r="BN5" s="91"/>
    </row>
    <row r="6" spans="1:66" x14ac:dyDescent="0.2">
      <c r="A6" s="25"/>
      <c r="B6" s="70"/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Y6" s="71"/>
      <c r="Z6" s="91"/>
      <c r="AA6" s="91"/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  <c r="AM6" s="91"/>
      <c r="AN6" s="91"/>
      <c r="AO6" s="91"/>
      <c r="AP6" s="91"/>
      <c r="AQ6" s="91"/>
      <c r="AR6" s="91"/>
      <c r="AS6" s="91"/>
      <c r="AT6" s="91"/>
      <c r="AU6" s="91"/>
      <c r="AV6" s="91"/>
      <c r="AW6" s="91"/>
      <c r="AX6" s="91"/>
      <c r="AY6" s="91"/>
      <c r="AZ6" s="91"/>
      <c r="BA6" s="91"/>
      <c r="BB6" s="91"/>
      <c r="BC6" s="91"/>
      <c r="BD6" s="91"/>
      <c r="BE6" s="91"/>
      <c r="BF6" s="91"/>
      <c r="BG6" s="91"/>
      <c r="BH6" s="91"/>
      <c r="BI6" s="91"/>
      <c r="BJ6" s="91"/>
      <c r="BK6" s="91"/>
      <c r="BL6" s="91"/>
      <c r="BM6" s="91"/>
      <c r="BN6" s="91"/>
    </row>
    <row r="7" spans="1:66" ht="76" x14ac:dyDescent="0.2">
      <c r="A7" s="117" t="s">
        <v>67</v>
      </c>
      <c r="B7" s="118" t="s">
        <v>68</v>
      </c>
      <c r="C7" s="118" t="s">
        <v>69</v>
      </c>
      <c r="D7" s="119" t="s">
        <v>70</v>
      </c>
      <c r="E7" s="119" t="s">
        <v>71</v>
      </c>
      <c r="F7" s="117" t="s">
        <v>72</v>
      </c>
      <c r="G7" s="119" t="s">
        <v>73</v>
      </c>
      <c r="H7" s="119" t="s">
        <v>226</v>
      </c>
      <c r="I7" s="119" t="s">
        <v>75</v>
      </c>
      <c r="J7" s="119" t="s">
        <v>76</v>
      </c>
      <c r="K7" s="119" t="s">
        <v>77</v>
      </c>
      <c r="L7" s="119" t="s">
        <v>78</v>
      </c>
      <c r="M7" s="119" t="s">
        <v>74</v>
      </c>
      <c r="N7" s="119" t="s">
        <v>79</v>
      </c>
      <c r="O7" s="120" t="s">
        <v>80</v>
      </c>
      <c r="P7" s="121" t="s">
        <v>81</v>
      </c>
      <c r="Q7" s="121" t="s">
        <v>82</v>
      </c>
      <c r="R7" s="121" t="s">
        <v>0</v>
      </c>
      <c r="S7" s="121" t="s">
        <v>87</v>
      </c>
      <c r="T7" s="122" t="s">
        <v>88</v>
      </c>
      <c r="U7" s="122" t="s">
        <v>89</v>
      </c>
      <c r="V7" s="123" t="s">
        <v>32</v>
      </c>
      <c r="W7" s="123" t="s">
        <v>33</v>
      </c>
      <c r="X7" s="124" t="s">
        <v>90</v>
      </c>
      <c r="Y7" s="125" t="s">
        <v>91</v>
      </c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</row>
    <row r="8" spans="1:66" ht="20" customHeight="1" x14ac:dyDescent="0.2">
      <c r="A8" s="80" t="str">
        <f>'ACT Oct 2017'!D2</f>
        <v>ActewAGL ACT</v>
      </c>
      <c r="B8" s="81" t="str">
        <f>'ACT Oct 2017'!F2</f>
        <v>ActewAGL</v>
      </c>
      <c r="C8" s="81" t="str">
        <f>'ACT Oct 2017'!G2</f>
        <v>Business plan</v>
      </c>
      <c r="D8" s="82">
        <f>365*'ACT Oct 2017'!H2/100</f>
        <v>557.02650000000006</v>
      </c>
      <c r="E8" s="83">
        <f>IF($C$5*'ACT Oct 2017'!AK2/'ACT Oct 2017'!AI2&gt;='ACT Oct 2017'!J2,('ACT Oct 2017'!J2*'ACT Oct 2017'!O2/100)*'ACT Oct 2017'!AI2,($C$5*'ACT Oct 2017'!AK2/'ACT Oct 2017'!AI2*'ACT Oct 2017'!O2/100)*'ACT Oct 2017'!AI2)</f>
        <v>408.73059000000001</v>
      </c>
      <c r="F8" s="84">
        <f>IF($C$5*'ACT Oct 2017'!AK2/'ACT Oct 2017'!AI2&lt;'ACT Oct 2017'!J2,0,IF($C$5*'ACT Oct 2017'!AK2/'ACT Oct 2017'!AI2&lt;='ACT Oct 2017'!K2,($C$5*'ACT Oct 2017'!AK2/'ACT Oct 2017'!AI2-'ACT Oct 2017'!J2)*('ACT Oct 2017'!P2/100)*'ACT Oct 2017'!AI2,('ACT Oct 2017'!K2-'ACT Oct 2017'!J2)*('ACT Oct 2017'!P2/100)*'ACT Oct 2017'!AI2))</f>
        <v>897.77850000000001</v>
      </c>
      <c r="G8" s="82">
        <v>0</v>
      </c>
      <c r="H8" s="82">
        <v>0</v>
      </c>
      <c r="I8" s="82">
        <f>IF($C$5*'ACT Oct 2017'!AK2/'ACT Oct 2017'!AI2&lt;'ACT Oct 2017'!K2,0,IF($C$5*'ACT Oct 2017'!AK2/'ACT Oct 2017'!AI2&lt;='ACT Oct 2017'!L2,($C$5*'ACT Oct 2017'!AK2/'ACT Oct 2017'!AI2-'ACT Oct 2017'!K2)*('ACT Oct 2017'!Q2/100)*'ACT Oct 2017'!AI2,('ACT Oct 2017'!L2-'ACT Oct 2017'!K2)*('ACT Oct 2017'!Q2/100)*'ACT Oct 2017'!AI2))</f>
        <v>0</v>
      </c>
      <c r="J8" s="84">
        <f>IF($C$5*'ACT Oct 2017'!AL2/'ACT Oct 2017'!AJ2&gt;='ACT Oct 2017'!J2,('ACT Oct 2017'!J2*'ACT Oct 2017'!U2/100)*'ACT Oct 2017'!AJ2,($C$5*'ACT Oct 2017'!AL2/'ACT Oct 2017'!AJ2*'ACT Oct 2017'!U2/100)*'ACT Oct 2017'!AJ2)</f>
        <v>408.73059000000001</v>
      </c>
      <c r="K8" s="84">
        <f>IF($C$5*'ACT Oct 2017'!AL2/'ACT Oct 2017'!AJ2&lt;'ACT Oct 2017'!J2,0,IF($C$5*'ACT Oct 2017'!AL2/'ACT Oct 2017'!AJ2&lt;='ACT Oct 2017'!K2,($C$5*'ACT Oct 2017'!AL2/'ACT Oct 2017'!AJ2-'ACT Oct 2017'!J2)*('ACT Oct 2017'!V2/100)*'ACT Oct 2017'!AJ2,('ACT Oct 2017'!K2-'ACT Oct 2017'!J2)*('ACT Oct 2017'!V2/100)*'ACT Oct 2017'!AJ2))</f>
        <v>897.77850000000001</v>
      </c>
      <c r="L8" s="82">
        <v>0</v>
      </c>
      <c r="M8" s="82">
        <v>0</v>
      </c>
      <c r="N8" s="85">
        <f>IF($C$5*'ACT Oct 2017'!AL2/'ACT Oct 2017'!AJ2&lt;'ACT Oct 2017'!K2,0,IF($C$5*'ACT Oct 2017'!AL2/'ACT Oct 2017'!AJ2&lt;='ACT Oct 2017'!L2,($C$5*'ACT Oct 2017'!AL2/'ACT Oct 2017'!AJ2-'ACT Oct 2017'!K2)*('ACT Oct 2017'!W2/100)*'ACT Oct 2017'!AJ2,('ACT Oct 2017'!L2-'ACT Oct 2017'!K2)*('ACT Oct 2017'!W2/100)*'ACT Oct 2017'!AJ2))</f>
        <v>0</v>
      </c>
      <c r="O8" s="86">
        <f>SUM(D8:N8)</f>
        <v>3170.04468</v>
      </c>
      <c r="P8" s="87">
        <f>'ACT Oct 2017'!AM2</f>
        <v>0</v>
      </c>
      <c r="Q8" s="87">
        <f>'ACT Oct 2017'!AN2</f>
        <v>0</v>
      </c>
      <c r="R8" s="87">
        <f>'ACT Oct 2017'!AO2</f>
        <v>0</v>
      </c>
      <c r="S8" s="87">
        <f>'ACT Oct 2017'!AP2</f>
        <v>0</v>
      </c>
      <c r="T8" s="88">
        <f>O8</f>
        <v>3170.04468</v>
      </c>
      <c r="U8" s="88">
        <f>T8</f>
        <v>3170.04468</v>
      </c>
      <c r="V8" s="88">
        <f>T8*1.1</f>
        <v>3487.0491480000001</v>
      </c>
      <c r="W8" s="88">
        <f>U8*1.1</f>
        <v>3487.0491480000001</v>
      </c>
      <c r="X8" s="89">
        <f>'ACT Oct 2017'!AW2</f>
        <v>0</v>
      </c>
      <c r="Y8" s="90" t="str">
        <f>'ACT Oct 2017'!AX2</f>
        <v>n</v>
      </c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</row>
    <row r="9" spans="1:66" ht="20" customHeight="1" x14ac:dyDescent="0.2">
      <c r="A9" s="80" t="str">
        <f>'ACT Oct 2017'!D3</f>
        <v>ActewAGL ACT</v>
      </c>
      <c r="B9" s="81" t="str">
        <f>'ACT Oct 2017'!F3</f>
        <v>EnergyAustralia</v>
      </c>
      <c r="C9" s="81" t="str">
        <f>'ACT Oct 2017'!G3</f>
        <v>Everyday Saver</v>
      </c>
      <c r="D9" s="82">
        <f>365*'ACT Oct 2017'!H3/100</f>
        <v>504.065</v>
      </c>
      <c r="E9" s="83">
        <f>IF($C$5*'ACT Oct 2017'!AK3/'ACT Oct 2017'!AI3&gt;='ACT Oct 2017'!J3,('ACT Oct 2017'!J3*'ACT Oct 2017'!O3/100)*'ACT Oct 2017'!AI3,($C$5*'ACT Oct 2017'!AK3/'ACT Oct 2017'!AI3*'ACT Oct 2017'!O3/100)*'ACT Oct 2017'!AI3)</f>
        <v>217.48003199999999</v>
      </c>
      <c r="F9" s="84">
        <f>IF($C$5*'ACT Oct 2017'!AK3/'ACT Oct 2017'!AI3&lt;'ACT Oct 2017'!J3,0,IF($C$5*'ACT Oct 2017'!AK3/'ACT Oct 2017'!AI3&lt;='ACT Oct 2017'!K3,($C$5*'ACT Oct 2017'!AK3/'ACT Oct 2017'!AI3-'ACT Oct 2017'!J3)*('ACT Oct 2017'!P3/100)*'ACT Oct 2017'!AI3,('ACT Oct 2017'!K3-'ACT Oct 2017'!J3)*('ACT Oct 2017'!P3/100)*'ACT Oct 2017'!AI3))</f>
        <v>1163.0542560000001</v>
      </c>
      <c r="G9" s="82">
        <f>IF($C$5*'ACT Oct 2017'!AK3/'ACT Oct 2017'!AI3&lt;'ACT Oct 2017'!K3,0,IF($C$5*'ACT Oct 2017'!AK3/'ACT Oct 2017'!AI3&lt;='ACT Oct 2017'!L3,($C$5*'ACT Oct 2017'!AK3/'ACT Oct 2017'!AI3-'ACT Oct 2017'!K3)*('ACT Oct 2017'!Q3/100)*'ACT Oct 2017'!AI3,('ACT Oct 2017'!L3-'ACT Oct 2017'!K3)*('ACT Oct 2017'!Q3/100)*'ACT Oct 2017'!AI3))</f>
        <v>0</v>
      </c>
      <c r="H9" s="82">
        <v>0</v>
      </c>
      <c r="I9" s="82">
        <f>IF(($C$5*'ACT Oct 2017'!AK3/'ACT Oct 2017'!AI3&gt;'ACT Oct 2017'!L3),($C$5*'ACT Oct 2017'!AK3/'ACT Oct 2017'!AI3-'ACT Oct 2017'!L3)*'ACT Oct 2017'!R3/100*'ACT Oct 2017'!AI3,0)</f>
        <v>0</v>
      </c>
      <c r="J9" s="82">
        <f>IF($C$5*'ACT Oct 2017'!AL3/'ACT Oct 2017'!AJ3&gt;='ACT Oct 2017'!J3,('ACT Oct 2017'!J3*'ACT Oct 2017'!U3/100)*'ACT Oct 2017'!AJ3,($C$5*'ACT Oct 2017'!AL3/'ACT Oct 2017'!AJ3*'ACT Oct 2017'!U3/100)*'ACT Oct 2017'!AJ3)</f>
        <v>217.48003199999999</v>
      </c>
      <c r="K9" s="82">
        <f>IF($C$5*'ACT Oct 2017'!AL3/'ACT Oct 2017'!AJ3&lt;'ACT Oct 2017'!J3,0,IF($C$5*'ACT Oct 2017'!AL3/'ACT Oct 2017'!AJ3&lt;='ACT Oct 2017'!K3,($C$5*'ACT Oct 2017'!AL3/'ACT Oct 2017'!AJ3-'ACT Oct 2017'!J3)*('ACT Oct 2017'!V3/100)*'ACT Oct 2017'!AJ3,('ACT Oct 2017'!K3-'ACT Oct 2017'!J3)*('ACT Oct 2017'!V3/100)*'ACT Oct 2017'!AJ3))</f>
        <v>1163.0542560000001</v>
      </c>
      <c r="L9" s="82">
        <f>IF($C$5*'ACT Oct 2017'!AL3/'ACT Oct 2017'!AJ3&lt;'ACT Oct 2017'!K3,0,IF($C$5*'ACT Oct 2017'!AL3/'ACT Oct 2017'!AJ3&lt;='ACT Oct 2017'!L3,($C$5*'ACT Oct 2017'!AL3/'ACT Oct 2017'!AJ3-'ACT Oct 2017'!K3)*('ACT Oct 2017'!W3/100)*'ACT Oct 2017'!AJ3,('ACT Oct 2017'!L3-'ACT Oct 2017'!K3)*('ACT Oct 2017'!W3/100)*'ACT Oct 2017'!AJ3))</f>
        <v>0</v>
      </c>
      <c r="M9" s="82">
        <v>0</v>
      </c>
      <c r="N9" s="82">
        <f>IF(($C$5*'ACT Oct 2017'!AL3/'ACT Oct 2017'!AJ3&gt;'ACT Oct 2017'!L3),($C$5*'ACT Oct 2017'!AL3/'ACT Oct 2017'!AJ3-'ACT Oct 2017'!L3)*'ACT Oct 2017'!X3/100*'ACT Oct 2017'!AJ3,0)</f>
        <v>0</v>
      </c>
      <c r="O9" s="88">
        <f t="shared" ref="O9:O10" si="0">SUM(D9:N9)</f>
        <v>3265.1335760000002</v>
      </c>
      <c r="P9" s="87">
        <f>'ACT Oct 2017'!AM3</f>
        <v>0</v>
      </c>
      <c r="Q9" s="87">
        <f>'ACT Oct 2017'!AN3</f>
        <v>10</v>
      </c>
      <c r="R9" s="87">
        <f>'ACT Oct 2017'!AO3</f>
        <v>0</v>
      </c>
      <c r="S9" s="87">
        <f>'ACT Oct 2017'!AP3</f>
        <v>0</v>
      </c>
      <c r="T9" s="88">
        <f>(O9-(O9-D9)*Q9/100)</f>
        <v>2989.0267184000004</v>
      </c>
      <c r="U9" s="88">
        <f t="shared" ref="U9:U10" si="1">T9</f>
        <v>2989.0267184000004</v>
      </c>
      <c r="V9" s="88">
        <f t="shared" ref="V9:W10" si="2">T9*1.1</f>
        <v>3287.9293902400009</v>
      </c>
      <c r="W9" s="88">
        <f t="shared" si="2"/>
        <v>3287.9293902400009</v>
      </c>
      <c r="X9" s="89">
        <f>'ACT Oct 2017'!AW3</f>
        <v>24</v>
      </c>
      <c r="Y9" s="90" t="str">
        <f>'ACT Oct 2017'!AX3</f>
        <v>y</v>
      </c>
      <c r="Z9" s="95"/>
      <c r="AA9" s="95"/>
      <c r="AB9" s="95"/>
      <c r="AC9" s="95"/>
      <c r="AD9" s="95"/>
      <c r="AE9" s="95"/>
      <c r="AF9" s="95"/>
      <c r="AG9" s="95"/>
      <c r="AH9" s="95"/>
      <c r="AI9" s="95"/>
      <c r="AJ9" s="95"/>
      <c r="AK9" s="95"/>
      <c r="AL9" s="95"/>
      <c r="AM9" s="95"/>
      <c r="AN9" s="95"/>
      <c r="AO9" s="95"/>
      <c r="AP9" s="95"/>
      <c r="AQ9" s="95"/>
      <c r="AR9" s="95"/>
      <c r="AS9" s="95"/>
      <c r="AT9" s="95"/>
      <c r="AU9" s="95"/>
      <c r="AV9" s="95"/>
      <c r="AW9" s="95"/>
      <c r="AX9" s="95"/>
      <c r="AY9" s="95"/>
      <c r="AZ9" s="95"/>
      <c r="BA9" s="95"/>
      <c r="BB9" s="95"/>
      <c r="BC9" s="95"/>
      <c r="BD9" s="95"/>
      <c r="BE9" s="95"/>
      <c r="BF9" s="95"/>
      <c r="BG9" s="95"/>
      <c r="BH9" s="95"/>
      <c r="BI9" s="95"/>
      <c r="BJ9" s="95"/>
      <c r="BK9" s="95"/>
      <c r="BL9" s="95"/>
      <c r="BM9" s="95"/>
      <c r="BN9" s="95"/>
    </row>
    <row r="10" spans="1:66" ht="20" customHeight="1" thickBot="1" x14ac:dyDescent="0.25">
      <c r="A10" s="108" t="str">
        <f>'ACT Oct 2017'!D4</f>
        <v>ActewAGL ACT</v>
      </c>
      <c r="B10" s="109" t="str">
        <f>'ACT Oct 2017'!F4</f>
        <v>Origin Energy</v>
      </c>
      <c r="C10" s="109" t="str">
        <f>'ACT Oct 2017'!G4</f>
        <v>Business Saver</v>
      </c>
      <c r="D10" s="110">
        <f>365*'ACT Oct 2017'!H4/100</f>
        <v>547.5</v>
      </c>
      <c r="E10" s="111">
        <f>IF($C$5*'ACT Oct 2017'!AK4/'ACT Oct 2017'!AI4&gt;='ACT Oct 2017'!J4,('ACT Oct 2017'!J4*'ACT Oct 2017'!O4/100)*'ACT Oct 2017'!AI4,($C$5*'ACT Oct 2017'!AK4/'ACT Oct 2017'!AI4*'ACT Oct 2017'!O4/100)*'ACT Oct 2017'!AI4)</f>
        <v>414.20399999999995</v>
      </c>
      <c r="F10" s="112">
        <f>IF($C$5*'ACT Oct 2017'!AK4/'ACT Oct 2017'!AI4&lt;'ACT Oct 2017'!J4,0,IF($C$5*'ACT Oct 2017'!AK4/'ACT Oct 2017'!AI4&lt;='ACT Oct 2017'!K4,($C$5*'ACT Oct 2017'!AK4/'ACT Oct 2017'!AI4-'ACT Oct 2017'!J4)*('ACT Oct 2017'!P4/100)*'ACT Oct 2017'!AI4,('ACT Oct 2017'!K4-'ACT Oct 2017'!J4)*('ACT Oct 2017'!P4/100)*'ACT Oct 2017'!AI4))</f>
        <v>897.77850000000001</v>
      </c>
      <c r="G10" s="110">
        <f>IF($C$5*'ACT Oct 2017'!AK4/'ACT Oct 2017'!AI4&lt;'ACT Oct 2017'!K4,0,IF($C$5*'ACT Oct 2017'!AK4/'ACT Oct 2017'!AI4&lt;='ACT Oct 2017'!L4,($C$5*'ACT Oct 2017'!AK4/'ACT Oct 2017'!AI4-'ACT Oct 2017'!K4)*('ACT Oct 2017'!Q4/100)*'ACT Oct 2017'!AI4,('ACT Oct 2017'!L4-'ACT Oct 2017'!K4)*('ACT Oct 2017'!Q4/100)*'ACT Oct 2017'!AI4))</f>
        <v>0</v>
      </c>
      <c r="H10" s="110">
        <v>0</v>
      </c>
      <c r="I10" s="110">
        <f>IF($C$5*'ACT Oct 2017'!AK4/'ACT Oct 2017'!AI4&lt;'ACT Oct 2017'!K4,0,IF($C$5*'ACT Oct 2017'!AK4/'ACT Oct 2017'!AI4&lt;='ACT Oct 2017'!L4,($C$5*'ACT Oct 2017'!AK4/'ACT Oct 2017'!AI4-'ACT Oct 2017'!K4)*('ACT Oct 2017'!Q4/100)*'ACT Oct 2017'!AI4,('ACT Oct 2017'!L4-'ACT Oct 2017'!K4)*('ACT Oct 2017'!Q4/100)*'ACT Oct 2017'!AI4))</f>
        <v>0</v>
      </c>
      <c r="J10" s="110">
        <f>IF($C$5*'ACT Oct 2017'!AL4/'ACT Oct 2017'!AJ4&gt;='ACT Oct 2017'!J4,('ACT Oct 2017'!J4*'ACT Oct 2017'!U4/100)*'ACT Oct 2017'!AJ4,($C$5*'ACT Oct 2017'!AL4/'ACT Oct 2017'!AJ4*'ACT Oct 2017'!U4/100)*'ACT Oct 2017'!AJ4)</f>
        <v>414.20399999999995</v>
      </c>
      <c r="K10" s="110">
        <f>IF($C$5*'ACT Oct 2017'!AL4/'ACT Oct 2017'!AJ4&lt;'ACT Oct 2017'!J4,0,IF($C$5*'ACT Oct 2017'!AL4/'ACT Oct 2017'!AJ4&lt;='ACT Oct 2017'!K4,($C$5*'ACT Oct 2017'!AL4/'ACT Oct 2017'!AJ4-'ACT Oct 2017'!J4)*('ACT Oct 2017'!V4/100)*'ACT Oct 2017'!AJ4,('ACT Oct 2017'!K4-'ACT Oct 2017'!J4)*('ACT Oct 2017'!V4/100)*'ACT Oct 2017'!AJ4))</f>
        <v>897.77850000000001</v>
      </c>
      <c r="L10" s="110">
        <v>0</v>
      </c>
      <c r="M10" s="110">
        <v>0</v>
      </c>
      <c r="N10" s="110">
        <f>IF($C$5*'ACT Oct 2017'!AL4/'ACT Oct 2017'!AJ4&lt;'ACT Oct 2017'!K4,0,IF($C$5*'ACT Oct 2017'!AL4/'ACT Oct 2017'!AJ4&lt;='ACT Oct 2017'!L4,($C$5*'ACT Oct 2017'!AL4/'ACT Oct 2017'!AJ4-'ACT Oct 2017'!K4)*('ACT Oct 2017'!W4/100)*'ACT Oct 2017'!AJ4,('ACT Oct 2017'!L4-'ACT Oct 2017'!K4)*('ACT Oct 2017'!W4/100)*'ACT Oct 2017'!AJ4))</f>
        <v>0</v>
      </c>
      <c r="O10" s="113">
        <f t="shared" si="0"/>
        <v>3171.4649999999997</v>
      </c>
      <c r="P10" s="114">
        <f>'ACT Oct 2017'!AM4</f>
        <v>0</v>
      </c>
      <c r="Q10" s="114">
        <f>'ACT Oct 2017'!AN4</f>
        <v>15</v>
      </c>
      <c r="R10" s="114">
        <f>'ACT Oct 2017'!AO4</f>
        <v>0</v>
      </c>
      <c r="S10" s="114">
        <f>'ACT Oct 2017'!AP4</f>
        <v>0</v>
      </c>
      <c r="T10" s="113">
        <f>(O10-(O10-D10)*Q10/100)</f>
        <v>2777.8702499999999</v>
      </c>
      <c r="U10" s="113">
        <f t="shared" si="1"/>
        <v>2777.8702499999999</v>
      </c>
      <c r="V10" s="113">
        <f t="shared" si="2"/>
        <v>3055.657275</v>
      </c>
      <c r="W10" s="113">
        <f t="shared" si="2"/>
        <v>3055.657275</v>
      </c>
      <c r="X10" s="115">
        <f>'ACT Oct 2017'!AW4</f>
        <v>12</v>
      </c>
      <c r="Y10" s="116" t="str">
        <f>'ACT Oct 2017'!AX4</f>
        <v>y</v>
      </c>
      <c r="Z10" s="95"/>
      <c r="AA10" s="95"/>
      <c r="AB10" s="95"/>
      <c r="AC10" s="95"/>
      <c r="AD10" s="95"/>
      <c r="AE10" s="95"/>
      <c r="AF10" s="95"/>
      <c r="AG10" s="95"/>
      <c r="AH10" s="95"/>
      <c r="AI10" s="95"/>
      <c r="AJ10" s="95"/>
      <c r="AK10" s="95"/>
      <c r="AL10" s="95"/>
      <c r="AM10" s="95"/>
      <c r="AN10" s="95"/>
      <c r="AO10" s="95"/>
      <c r="AP10" s="95"/>
      <c r="AQ10" s="95"/>
      <c r="AR10" s="95"/>
      <c r="AS10" s="95"/>
      <c r="AT10" s="95"/>
      <c r="AU10" s="95"/>
      <c r="AV10" s="95"/>
      <c r="AW10" s="95"/>
      <c r="AX10" s="95"/>
      <c r="AY10" s="95"/>
      <c r="AZ10" s="95"/>
      <c r="BA10" s="95"/>
      <c r="BB10" s="95"/>
      <c r="BC10" s="95"/>
      <c r="BD10" s="95"/>
      <c r="BE10" s="95"/>
      <c r="BF10" s="95"/>
      <c r="BG10" s="95"/>
      <c r="BH10" s="95"/>
      <c r="BI10" s="95"/>
      <c r="BJ10" s="95"/>
      <c r="BK10" s="95"/>
      <c r="BL10" s="95"/>
      <c r="BM10" s="95"/>
      <c r="BN10" s="95"/>
    </row>
    <row r="11" spans="1:66" s="92" customFormat="1" x14ac:dyDescent="0.2">
      <c r="BF11" s="95"/>
      <c r="BG11" s="95"/>
      <c r="BH11" s="95"/>
      <c r="BI11" s="95"/>
      <c r="BJ11" s="95"/>
      <c r="BK11" s="95"/>
      <c r="BL11" s="95"/>
      <c r="BM11" s="95"/>
      <c r="BN11" s="95"/>
    </row>
    <row r="12" spans="1:66" s="92" customFormat="1" x14ac:dyDescent="0.2">
      <c r="BF12" s="95"/>
      <c r="BG12" s="95"/>
      <c r="BH12" s="95"/>
      <c r="BI12" s="95"/>
      <c r="BJ12" s="95"/>
      <c r="BK12" s="95"/>
      <c r="BL12" s="95"/>
      <c r="BM12" s="95"/>
      <c r="BN12" s="95"/>
    </row>
    <row r="13" spans="1:66" s="92" customFormat="1" x14ac:dyDescent="0.2">
      <c r="BF13" s="95"/>
      <c r="BG13" s="95"/>
      <c r="BH13" s="95"/>
      <c r="BI13" s="95"/>
      <c r="BJ13" s="95"/>
      <c r="BK13" s="95"/>
      <c r="BL13" s="95"/>
      <c r="BM13" s="95"/>
      <c r="BN13" s="95"/>
    </row>
    <row r="14" spans="1:66" s="92" customFormat="1" x14ac:dyDescent="0.2">
      <c r="BF14" s="95"/>
      <c r="BG14" s="95"/>
      <c r="BH14" s="95"/>
      <c r="BI14" s="95"/>
      <c r="BJ14" s="95"/>
      <c r="BK14" s="95"/>
      <c r="BL14" s="95"/>
      <c r="BM14" s="95"/>
      <c r="BN14" s="95"/>
    </row>
    <row r="15" spans="1:66" s="92" customFormat="1" x14ac:dyDescent="0.2">
      <c r="BF15" s="95"/>
      <c r="BG15" s="95"/>
      <c r="BH15" s="95"/>
      <c r="BI15" s="95"/>
      <c r="BJ15" s="95"/>
      <c r="BK15" s="95"/>
      <c r="BL15" s="95"/>
      <c r="BM15" s="95"/>
      <c r="BN15" s="95"/>
    </row>
    <row r="16" spans="1:66" s="92" customFormat="1" x14ac:dyDescent="0.2">
      <c r="BF16" s="95"/>
      <c r="BG16" s="95"/>
      <c r="BH16" s="95"/>
      <c r="BI16" s="95"/>
      <c r="BJ16" s="95"/>
      <c r="BK16" s="95"/>
      <c r="BL16" s="95"/>
      <c r="BM16" s="95"/>
      <c r="BN16" s="95"/>
    </row>
    <row r="17" spans="58:66" s="92" customFormat="1" x14ac:dyDescent="0.2">
      <c r="BF17" s="95"/>
      <c r="BG17" s="95"/>
      <c r="BH17" s="95"/>
      <c r="BI17" s="95"/>
      <c r="BJ17" s="95"/>
      <c r="BK17" s="95"/>
      <c r="BL17" s="95"/>
      <c r="BM17" s="95"/>
      <c r="BN17" s="95"/>
    </row>
    <row r="18" spans="58:66" s="92" customFormat="1" x14ac:dyDescent="0.2">
      <c r="BF18" s="95"/>
      <c r="BG18" s="95"/>
      <c r="BH18" s="95"/>
      <c r="BI18" s="95"/>
      <c r="BJ18" s="95"/>
      <c r="BK18" s="95"/>
      <c r="BL18" s="95"/>
      <c r="BM18" s="95"/>
      <c r="BN18" s="95"/>
    </row>
    <row r="19" spans="58:66" s="92" customFormat="1" x14ac:dyDescent="0.2">
      <c r="BF19" s="95"/>
      <c r="BG19" s="95"/>
      <c r="BH19" s="95"/>
      <c r="BI19" s="95"/>
      <c r="BJ19" s="95"/>
      <c r="BK19" s="95"/>
      <c r="BL19" s="95"/>
      <c r="BM19" s="95"/>
      <c r="BN19" s="95"/>
    </row>
    <row r="20" spans="58:66" s="92" customFormat="1" x14ac:dyDescent="0.2">
      <c r="BF20" s="95"/>
      <c r="BG20" s="95"/>
      <c r="BH20" s="95"/>
      <c r="BI20" s="95"/>
      <c r="BJ20" s="95"/>
      <c r="BK20" s="95"/>
      <c r="BL20" s="95"/>
      <c r="BM20" s="95"/>
      <c r="BN20" s="95"/>
    </row>
    <row r="21" spans="58:66" s="92" customFormat="1" x14ac:dyDescent="0.2">
      <c r="BF21" s="95"/>
      <c r="BG21" s="95"/>
      <c r="BH21" s="95"/>
      <c r="BI21" s="95"/>
      <c r="BJ21" s="95"/>
      <c r="BK21" s="95"/>
      <c r="BL21" s="95"/>
      <c r="BM21" s="95"/>
      <c r="BN21" s="95"/>
    </row>
    <row r="22" spans="58:66" s="92" customFormat="1" x14ac:dyDescent="0.2">
      <c r="BF22" s="95"/>
      <c r="BG22" s="95"/>
      <c r="BH22" s="95"/>
      <c r="BI22" s="95"/>
      <c r="BJ22" s="95"/>
      <c r="BK22" s="95"/>
      <c r="BL22" s="95"/>
      <c r="BM22" s="95"/>
      <c r="BN22" s="95"/>
    </row>
    <row r="23" spans="58:66" s="92" customFormat="1" x14ac:dyDescent="0.2">
      <c r="BF23" s="95"/>
      <c r="BG23" s="95"/>
      <c r="BH23" s="95"/>
      <c r="BI23" s="95"/>
      <c r="BJ23" s="95"/>
      <c r="BK23" s="95"/>
      <c r="BL23" s="95"/>
      <c r="BM23" s="95"/>
      <c r="BN23" s="95"/>
    </row>
    <row r="24" spans="58:66" s="92" customFormat="1" x14ac:dyDescent="0.2">
      <c r="BF24" s="95"/>
      <c r="BG24" s="95"/>
      <c r="BH24" s="95"/>
      <c r="BI24" s="95"/>
      <c r="BJ24" s="95"/>
      <c r="BK24" s="95"/>
      <c r="BL24" s="95"/>
      <c r="BM24" s="95"/>
      <c r="BN24" s="95"/>
    </row>
    <row r="25" spans="58:66" s="92" customFormat="1" x14ac:dyDescent="0.2">
      <c r="BF25" s="95"/>
      <c r="BG25" s="95"/>
      <c r="BH25" s="95"/>
      <c r="BI25" s="95"/>
      <c r="BJ25" s="95"/>
      <c r="BK25" s="95"/>
      <c r="BL25" s="95"/>
      <c r="BM25" s="95"/>
      <c r="BN25" s="95"/>
    </row>
    <row r="26" spans="58:66" s="92" customFormat="1" x14ac:dyDescent="0.2">
      <c r="BF26" s="95"/>
      <c r="BG26" s="95"/>
      <c r="BH26" s="95"/>
      <c r="BI26" s="95"/>
      <c r="BJ26" s="95"/>
      <c r="BK26" s="95"/>
      <c r="BL26" s="95"/>
      <c r="BM26" s="95"/>
      <c r="BN26" s="95"/>
    </row>
    <row r="27" spans="58:66" s="92" customFormat="1" x14ac:dyDescent="0.2">
      <c r="BF27" s="95"/>
      <c r="BG27" s="95"/>
      <c r="BH27" s="95"/>
      <c r="BI27" s="95"/>
      <c r="BJ27" s="95"/>
      <c r="BK27" s="95"/>
      <c r="BL27" s="95"/>
      <c r="BM27" s="95"/>
      <c r="BN27" s="95"/>
    </row>
    <row r="28" spans="58:66" s="92" customFormat="1" x14ac:dyDescent="0.2">
      <c r="BF28" s="95"/>
      <c r="BG28" s="95"/>
      <c r="BH28" s="95"/>
      <c r="BI28" s="95"/>
      <c r="BJ28" s="95"/>
      <c r="BK28" s="95"/>
      <c r="BL28" s="95"/>
      <c r="BM28" s="95"/>
      <c r="BN28" s="95"/>
    </row>
    <row r="29" spans="58:66" s="92" customFormat="1" x14ac:dyDescent="0.2">
      <c r="BF29" s="95"/>
      <c r="BG29" s="95"/>
      <c r="BH29" s="95"/>
      <c r="BI29" s="95"/>
      <c r="BJ29" s="95"/>
      <c r="BK29" s="95"/>
      <c r="BL29" s="95"/>
      <c r="BM29" s="95"/>
      <c r="BN29" s="95"/>
    </row>
    <row r="30" spans="58:66" s="92" customFormat="1" x14ac:dyDescent="0.2">
      <c r="BF30" s="95"/>
      <c r="BG30" s="95"/>
      <c r="BH30" s="95"/>
      <c r="BI30" s="95"/>
      <c r="BJ30" s="95"/>
      <c r="BK30" s="95"/>
      <c r="BL30" s="95"/>
      <c r="BM30" s="95"/>
      <c r="BN30" s="95"/>
    </row>
    <row r="31" spans="58:66" s="92" customFormat="1" x14ac:dyDescent="0.2">
      <c r="BF31" s="95"/>
      <c r="BG31" s="95"/>
      <c r="BH31" s="95"/>
      <c r="BI31" s="95"/>
      <c r="BJ31" s="95"/>
      <c r="BK31" s="95"/>
      <c r="BL31" s="95"/>
      <c r="BM31" s="95"/>
      <c r="BN31" s="95"/>
    </row>
    <row r="32" spans="58:66" s="92" customFormat="1" x14ac:dyDescent="0.2">
      <c r="BF32" s="95"/>
      <c r="BG32" s="95"/>
      <c r="BH32" s="95"/>
      <c r="BI32" s="95"/>
      <c r="BJ32" s="95"/>
      <c r="BK32" s="95"/>
      <c r="BL32" s="95"/>
      <c r="BM32" s="95"/>
      <c r="BN32" s="95"/>
    </row>
    <row r="33" spans="58:66" s="92" customFormat="1" x14ac:dyDescent="0.2">
      <c r="BF33" s="95"/>
      <c r="BG33" s="95"/>
      <c r="BH33" s="95"/>
      <c r="BI33" s="95"/>
      <c r="BJ33" s="95"/>
      <c r="BK33" s="95"/>
      <c r="BL33" s="95"/>
      <c r="BM33" s="95"/>
      <c r="BN33" s="95"/>
    </row>
    <row r="34" spans="58:66" s="92" customFormat="1" x14ac:dyDescent="0.2">
      <c r="BF34" s="95"/>
      <c r="BG34" s="95"/>
      <c r="BH34" s="95"/>
      <c r="BI34" s="95"/>
      <c r="BJ34" s="95"/>
      <c r="BK34" s="95"/>
      <c r="BL34" s="95"/>
      <c r="BM34" s="95"/>
      <c r="BN34" s="95"/>
    </row>
    <row r="35" spans="58:66" s="92" customFormat="1" x14ac:dyDescent="0.2">
      <c r="BF35" s="95"/>
      <c r="BG35" s="95"/>
      <c r="BH35" s="95"/>
      <c r="BI35" s="95"/>
      <c r="BJ35" s="95"/>
      <c r="BK35" s="95"/>
      <c r="BL35" s="95"/>
      <c r="BM35" s="95"/>
      <c r="BN35" s="95"/>
    </row>
    <row r="36" spans="58:66" s="92" customFormat="1" x14ac:dyDescent="0.2">
      <c r="BF36" s="95"/>
      <c r="BG36" s="95"/>
      <c r="BH36" s="95"/>
      <c r="BI36" s="95"/>
      <c r="BJ36" s="95"/>
      <c r="BK36" s="95"/>
      <c r="BL36" s="95"/>
      <c r="BM36" s="95"/>
      <c r="BN36" s="95"/>
    </row>
    <row r="37" spans="58:66" s="92" customFormat="1" x14ac:dyDescent="0.2">
      <c r="BF37" s="95"/>
      <c r="BG37" s="95"/>
      <c r="BH37" s="95"/>
      <c r="BI37" s="95"/>
      <c r="BJ37" s="95"/>
      <c r="BK37" s="95"/>
      <c r="BL37" s="95"/>
      <c r="BM37" s="95"/>
      <c r="BN37" s="95"/>
    </row>
    <row r="38" spans="58:66" s="92" customFormat="1" x14ac:dyDescent="0.2">
      <c r="BF38" s="95"/>
      <c r="BG38" s="95"/>
      <c r="BH38" s="95"/>
      <c r="BI38" s="95"/>
      <c r="BJ38" s="95"/>
      <c r="BK38" s="95"/>
      <c r="BL38" s="95"/>
      <c r="BM38" s="95"/>
      <c r="BN38" s="95"/>
    </row>
    <row r="39" spans="58:66" s="92" customFormat="1" x14ac:dyDescent="0.2">
      <c r="BF39" s="95"/>
      <c r="BG39" s="95"/>
      <c r="BH39" s="95"/>
      <c r="BI39" s="95"/>
      <c r="BJ39" s="95"/>
      <c r="BK39" s="95"/>
      <c r="BL39" s="95"/>
      <c r="BM39" s="95"/>
      <c r="BN39" s="95"/>
    </row>
    <row r="40" spans="58:66" s="92" customFormat="1" x14ac:dyDescent="0.2">
      <c r="BF40" s="95"/>
      <c r="BG40" s="95"/>
      <c r="BH40" s="95"/>
      <c r="BI40" s="95"/>
      <c r="BJ40" s="95"/>
      <c r="BK40" s="95"/>
      <c r="BL40" s="95"/>
      <c r="BM40" s="95"/>
      <c r="BN40" s="95"/>
    </row>
    <row r="41" spans="58:66" s="92" customFormat="1" x14ac:dyDescent="0.2">
      <c r="BF41" s="95"/>
      <c r="BG41" s="95"/>
      <c r="BH41" s="95"/>
      <c r="BI41" s="95"/>
      <c r="BJ41" s="95"/>
      <c r="BK41" s="95"/>
      <c r="BL41" s="95"/>
      <c r="BM41" s="95"/>
      <c r="BN41" s="95"/>
    </row>
    <row r="42" spans="58:66" s="92" customFormat="1" x14ac:dyDescent="0.2">
      <c r="BF42" s="95"/>
      <c r="BG42" s="95"/>
      <c r="BH42" s="95"/>
      <c r="BI42" s="95"/>
      <c r="BJ42" s="95"/>
      <c r="BK42" s="95"/>
      <c r="BL42" s="95"/>
      <c r="BM42" s="95"/>
      <c r="BN42" s="95"/>
    </row>
    <row r="43" spans="58:66" s="92" customFormat="1" x14ac:dyDescent="0.2">
      <c r="BF43" s="95"/>
      <c r="BG43" s="95"/>
      <c r="BH43" s="95"/>
      <c r="BI43" s="95"/>
      <c r="BJ43" s="95"/>
      <c r="BK43" s="95"/>
      <c r="BL43" s="95"/>
      <c r="BM43" s="95"/>
      <c r="BN43" s="95"/>
    </row>
    <row r="44" spans="58:66" s="92" customFormat="1" x14ac:dyDescent="0.2">
      <c r="BF44" s="95"/>
      <c r="BG44" s="95"/>
      <c r="BH44" s="95"/>
      <c r="BI44" s="95"/>
      <c r="BJ44" s="95"/>
      <c r="BK44" s="95"/>
      <c r="BL44" s="95"/>
      <c r="BM44" s="95"/>
      <c r="BN44" s="95"/>
    </row>
    <row r="45" spans="58:66" s="92" customFormat="1" x14ac:dyDescent="0.2">
      <c r="BF45" s="95"/>
      <c r="BG45" s="95"/>
      <c r="BH45" s="95"/>
      <c r="BI45" s="95"/>
      <c r="BJ45" s="95"/>
      <c r="BK45" s="95"/>
      <c r="BL45" s="95"/>
      <c r="BM45" s="95"/>
      <c r="BN45" s="95"/>
    </row>
    <row r="46" spans="58:66" s="92" customFormat="1" x14ac:dyDescent="0.2">
      <c r="BF46" s="95"/>
      <c r="BG46" s="95"/>
      <c r="BH46" s="95"/>
      <c r="BI46" s="95"/>
      <c r="BJ46" s="95"/>
      <c r="BK46" s="95"/>
      <c r="BL46" s="95"/>
      <c r="BM46" s="95"/>
      <c r="BN46" s="95"/>
    </row>
    <row r="47" spans="58:66" s="92" customFormat="1" x14ac:dyDescent="0.2">
      <c r="BF47" s="95"/>
      <c r="BG47" s="95"/>
      <c r="BH47" s="95"/>
      <c r="BI47" s="95"/>
      <c r="BJ47" s="95"/>
      <c r="BK47" s="95"/>
      <c r="BL47" s="95"/>
      <c r="BM47" s="95"/>
      <c r="BN47" s="95"/>
    </row>
    <row r="48" spans="58:66" s="92" customFormat="1" x14ac:dyDescent="0.2">
      <c r="BF48" s="95"/>
      <c r="BG48" s="95"/>
      <c r="BH48" s="95"/>
      <c r="BI48" s="95"/>
      <c r="BJ48" s="95"/>
      <c r="BK48" s="95"/>
      <c r="BL48" s="95"/>
      <c r="BM48" s="95"/>
      <c r="BN48" s="95"/>
    </row>
    <row r="49" spans="58:66" s="92" customFormat="1" x14ac:dyDescent="0.2">
      <c r="BF49" s="95"/>
      <c r="BG49" s="95"/>
      <c r="BH49" s="95"/>
      <c r="BI49" s="95"/>
      <c r="BJ49" s="95"/>
      <c r="BK49" s="95"/>
      <c r="BL49" s="95"/>
      <c r="BM49" s="95"/>
      <c r="BN49" s="95"/>
    </row>
    <row r="50" spans="58:66" s="92" customFormat="1" x14ac:dyDescent="0.2">
      <c r="BF50" s="95"/>
      <c r="BG50" s="95"/>
      <c r="BH50" s="95"/>
      <c r="BI50" s="95"/>
      <c r="BJ50" s="95"/>
      <c r="BK50" s="95"/>
      <c r="BL50" s="95"/>
      <c r="BM50" s="95"/>
      <c r="BN50" s="95"/>
    </row>
    <row r="51" spans="58:66" s="92" customFormat="1" x14ac:dyDescent="0.2">
      <c r="BF51" s="95"/>
      <c r="BG51" s="95"/>
      <c r="BH51" s="95"/>
      <c r="BI51" s="95"/>
      <c r="BJ51" s="95"/>
      <c r="BK51" s="95"/>
      <c r="BL51" s="95"/>
      <c r="BM51" s="95"/>
      <c r="BN51" s="95"/>
    </row>
    <row r="52" spans="58:66" s="92" customFormat="1" x14ac:dyDescent="0.2">
      <c r="BF52" s="95"/>
      <c r="BG52" s="95"/>
      <c r="BH52" s="95"/>
      <c r="BI52" s="95"/>
      <c r="BJ52" s="95"/>
      <c r="BK52" s="95"/>
      <c r="BL52" s="95"/>
      <c r="BM52" s="95"/>
      <c r="BN52" s="95"/>
    </row>
    <row r="53" spans="58:66" s="92" customFormat="1" x14ac:dyDescent="0.2">
      <c r="BF53" s="95"/>
      <c r="BG53" s="95"/>
      <c r="BH53" s="95"/>
      <c r="BI53" s="95"/>
      <c r="BJ53" s="95"/>
      <c r="BK53" s="95"/>
      <c r="BL53" s="95"/>
      <c r="BM53" s="95"/>
      <c r="BN53" s="95"/>
    </row>
    <row r="54" spans="58:66" s="92" customFormat="1" x14ac:dyDescent="0.2">
      <c r="BF54" s="95"/>
      <c r="BG54" s="95"/>
      <c r="BH54" s="95"/>
      <c r="BI54" s="95"/>
      <c r="BJ54" s="95"/>
      <c r="BK54" s="95"/>
      <c r="BL54" s="95"/>
      <c r="BM54" s="95"/>
      <c r="BN54" s="95"/>
    </row>
    <row r="55" spans="58:66" s="92" customFormat="1" x14ac:dyDescent="0.2">
      <c r="BF55" s="95"/>
      <c r="BG55" s="95"/>
      <c r="BH55" s="95"/>
      <c r="BI55" s="95"/>
      <c r="BJ55" s="95"/>
      <c r="BK55" s="95"/>
      <c r="BL55" s="95"/>
      <c r="BM55" s="95"/>
      <c r="BN55" s="95"/>
    </row>
    <row r="56" spans="58:66" s="92" customFormat="1" x14ac:dyDescent="0.2">
      <c r="BF56" s="95"/>
      <c r="BG56" s="95"/>
      <c r="BH56" s="95"/>
      <c r="BI56" s="95"/>
      <c r="BJ56" s="95"/>
      <c r="BK56" s="95"/>
      <c r="BL56" s="95"/>
      <c r="BM56" s="95"/>
      <c r="BN56" s="95"/>
    </row>
    <row r="57" spans="58:66" s="92" customFormat="1" x14ac:dyDescent="0.2">
      <c r="BF57" s="95"/>
      <c r="BG57" s="95"/>
      <c r="BH57" s="95"/>
      <c r="BI57" s="95"/>
      <c r="BJ57" s="95"/>
      <c r="BK57" s="95"/>
      <c r="BL57" s="95"/>
      <c r="BM57" s="95"/>
      <c r="BN57" s="95"/>
    </row>
    <row r="58" spans="58:66" s="92" customFormat="1" x14ac:dyDescent="0.2">
      <c r="BF58" s="95"/>
      <c r="BG58" s="95"/>
      <c r="BH58" s="95"/>
      <c r="BI58" s="95"/>
      <c r="BJ58" s="95"/>
      <c r="BK58" s="95"/>
      <c r="BL58" s="95"/>
      <c r="BM58" s="95"/>
      <c r="BN58" s="95"/>
    </row>
    <row r="59" spans="58:66" s="92" customFormat="1" x14ac:dyDescent="0.2">
      <c r="BF59" s="95"/>
      <c r="BG59" s="95"/>
      <c r="BH59" s="95"/>
      <c r="BI59" s="95"/>
      <c r="BJ59" s="95"/>
      <c r="BK59" s="95"/>
      <c r="BL59" s="95"/>
      <c r="BM59" s="95"/>
      <c r="BN59" s="95"/>
    </row>
    <row r="60" spans="58:66" s="92" customFormat="1" x14ac:dyDescent="0.2">
      <c r="BF60" s="95"/>
      <c r="BG60" s="95"/>
      <c r="BH60" s="95"/>
      <c r="BI60" s="95"/>
      <c r="BJ60" s="95"/>
      <c r="BK60" s="95"/>
      <c r="BL60" s="95"/>
      <c r="BM60" s="95"/>
      <c r="BN60" s="95"/>
    </row>
    <row r="61" spans="58:66" s="92" customFormat="1" x14ac:dyDescent="0.2">
      <c r="BF61" s="95"/>
      <c r="BG61" s="95"/>
      <c r="BH61" s="95"/>
      <c r="BI61" s="95"/>
      <c r="BJ61" s="95"/>
      <c r="BK61" s="95"/>
      <c r="BL61" s="95"/>
      <c r="BM61" s="95"/>
      <c r="BN61" s="95"/>
    </row>
    <row r="62" spans="58:66" s="92" customFormat="1" x14ac:dyDescent="0.2">
      <c r="BF62" s="95"/>
      <c r="BG62" s="95"/>
      <c r="BH62" s="95"/>
      <c r="BI62" s="95"/>
      <c r="BJ62" s="95"/>
      <c r="BK62" s="95"/>
      <c r="BL62" s="95"/>
      <c r="BM62" s="95"/>
      <c r="BN62" s="95"/>
    </row>
    <row r="63" spans="58:66" s="92" customFormat="1" x14ac:dyDescent="0.2">
      <c r="BF63" s="95"/>
      <c r="BG63" s="95"/>
      <c r="BH63" s="95"/>
      <c r="BI63" s="95"/>
      <c r="BJ63" s="95"/>
      <c r="BK63" s="95"/>
      <c r="BL63" s="95"/>
      <c r="BM63" s="95"/>
      <c r="BN63" s="95"/>
    </row>
    <row r="64" spans="58:66" s="92" customFormat="1" x14ac:dyDescent="0.2">
      <c r="BF64" s="95"/>
      <c r="BG64" s="95"/>
      <c r="BH64" s="95"/>
      <c r="BI64" s="95"/>
      <c r="BJ64" s="95"/>
      <c r="BK64" s="95"/>
      <c r="BL64" s="95"/>
      <c r="BM64" s="95"/>
      <c r="BN64" s="95"/>
    </row>
    <row r="65" spans="58:66" s="92" customFormat="1" x14ac:dyDescent="0.2">
      <c r="BF65" s="95"/>
      <c r="BG65" s="95"/>
      <c r="BH65" s="95"/>
      <c r="BI65" s="95"/>
      <c r="BJ65" s="95"/>
      <c r="BK65" s="95"/>
      <c r="BL65" s="95"/>
      <c r="BM65" s="95"/>
      <c r="BN65" s="95"/>
    </row>
    <row r="66" spans="58:66" s="92" customFormat="1" x14ac:dyDescent="0.2">
      <c r="BF66" s="95"/>
      <c r="BG66" s="95"/>
      <c r="BH66" s="95"/>
      <c r="BI66" s="95"/>
      <c r="BJ66" s="95"/>
      <c r="BK66" s="95"/>
      <c r="BL66" s="95"/>
      <c r="BM66" s="95"/>
      <c r="BN66" s="95"/>
    </row>
    <row r="67" spans="58:66" s="92" customFormat="1" x14ac:dyDescent="0.2">
      <c r="BF67" s="95"/>
      <c r="BG67" s="95"/>
      <c r="BH67" s="95"/>
      <c r="BI67" s="95"/>
      <c r="BJ67" s="95"/>
      <c r="BK67" s="95"/>
      <c r="BL67" s="95"/>
      <c r="BM67" s="95"/>
      <c r="BN67" s="95"/>
    </row>
    <row r="68" spans="58:66" s="92" customFormat="1" x14ac:dyDescent="0.2">
      <c r="BF68" s="95"/>
      <c r="BG68" s="95"/>
      <c r="BH68" s="95"/>
      <c r="BI68" s="95"/>
      <c r="BJ68" s="95"/>
      <c r="BK68" s="95"/>
      <c r="BL68" s="95"/>
      <c r="BM68" s="95"/>
      <c r="BN68" s="95"/>
    </row>
    <row r="69" spans="58:66" s="92" customFormat="1" x14ac:dyDescent="0.2">
      <c r="BF69" s="95"/>
      <c r="BG69" s="95"/>
      <c r="BH69" s="95"/>
      <c r="BI69" s="95"/>
      <c r="BJ69" s="95"/>
      <c r="BK69" s="95"/>
      <c r="BL69" s="95"/>
      <c r="BM69" s="95"/>
      <c r="BN69" s="95"/>
    </row>
    <row r="70" spans="58:66" s="92" customFormat="1" x14ac:dyDescent="0.2">
      <c r="BF70" s="95"/>
      <c r="BG70" s="95"/>
      <c r="BH70" s="95"/>
      <c r="BI70" s="95"/>
      <c r="BJ70" s="95"/>
      <c r="BK70" s="95"/>
      <c r="BL70" s="95"/>
      <c r="BM70" s="95"/>
      <c r="BN70" s="95"/>
    </row>
    <row r="71" spans="58:66" s="92" customFormat="1" x14ac:dyDescent="0.2">
      <c r="BF71" s="95"/>
      <c r="BG71" s="95"/>
      <c r="BH71" s="95"/>
      <c r="BI71" s="95"/>
      <c r="BJ71" s="95"/>
      <c r="BK71" s="95"/>
      <c r="BL71" s="95"/>
      <c r="BM71" s="95"/>
      <c r="BN71" s="95"/>
    </row>
    <row r="72" spans="58:66" s="92" customFormat="1" x14ac:dyDescent="0.2">
      <c r="BF72" s="95"/>
      <c r="BG72" s="95"/>
      <c r="BH72" s="95"/>
      <c r="BI72" s="95"/>
      <c r="BJ72" s="95"/>
      <c r="BK72" s="95"/>
      <c r="BL72" s="95"/>
      <c r="BM72" s="95"/>
      <c r="BN72" s="95"/>
    </row>
    <row r="73" spans="58:66" s="92" customFormat="1" x14ac:dyDescent="0.2">
      <c r="BF73" s="95"/>
      <c r="BG73" s="95"/>
      <c r="BH73" s="95"/>
      <c r="BI73" s="95"/>
      <c r="BJ73" s="95"/>
      <c r="BK73" s="95"/>
      <c r="BL73" s="95"/>
      <c r="BM73" s="95"/>
      <c r="BN73" s="95"/>
    </row>
    <row r="74" spans="58:66" s="92" customFormat="1" x14ac:dyDescent="0.2">
      <c r="BF74" s="95"/>
      <c r="BG74" s="95"/>
      <c r="BH74" s="95"/>
      <c r="BI74" s="95"/>
      <c r="BJ74" s="95"/>
      <c r="BK74" s="95"/>
      <c r="BL74" s="95"/>
      <c r="BM74" s="95"/>
      <c r="BN74" s="95"/>
    </row>
    <row r="75" spans="58:66" s="92" customFormat="1" x14ac:dyDescent="0.2">
      <c r="BF75" s="95"/>
      <c r="BG75" s="95"/>
      <c r="BH75" s="95"/>
      <c r="BI75" s="95"/>
      <c r="BJ75" s="95"/>
      <c r="BK75" s="95"/>
      <c r="BL75" s="95"/>
      <c r="BM75" s="95"/>
      <c r="BN75" s="95"/>
    </row>
    <row r="76" spans="58:66" s="92" customFormat="1" x14ac:dyDescent="0.2">
      <c r="BF76" s="95"/>
      <c r="BG76" s="95"/>
      <c r="BH76" s="95"/>
      <c r="BI76" s="95"/>
      <c r="BJ76" s="95"/>
      <c r="BK76" s="95"/>
      <c r="BL76" s="95"/>
      <c r="BM76" s="95"/>
      <c r="BN76" s="95"/>
    </row>
    <row r="77" spans="58:66" s="92" customFormat="1" x14ac:dyDescent="0.2">
      <c r="BF77" s="95"/>
      <c r="BG77" s="95"/>
      <c r="BH77" s="95"/>
      <c r="BI77" s="95"/>
      <c r="BJ77" s="95"/>
      <c r="BK77" s="95"/>
      <c r="BL77" s="95"/>
      <c r="BM77" s="95"/>
      <c r="BN77" s="95"/>
    </row>
    <row r="78" spans="58:66" s="92" customFormat="1" x14ac:dyDescent="0.2">
      <c r="BF78" s="95"/>
      <c r="BG78" s="95"/>
      <c r="BH78" s="95"/>
      <c r="BI78" s="95"/>
      <c r="BJ78" s="95"/>
      <c r="BK78" s="95"/>
      <c r="BL78" s="95"/>
      <c r="BM78" s="95"/>
      <c r="BN78" s="95"/>
    </row>
    <row r="79" spans="58:66" s="92" customFormat="1" x14ac:dyDescent="0.2">
      <c r="BF79" s="95"/>
      <c r="BG79" s="95"/>
      <c r="BH79" s="95"/>
      <c r="BI79" s="95"/>
      <c r="BJ79" s="95"/>
      <c r="BK79" s="95"/>
      <c r="BL79" s="95"/>
      <c r="BM79" s="95"/>
      <c r="BN79" s="95"/>
    </row>
    <row r="80" spans="58:66" s="92" customFormat="1" x14ac:dyDescent="0.2">
      <c r="BF80" s="95"/>
      <c r="BG80" s="95"/>
      <c r="BH80" s="95"/>
      <c r="BI80" s="95"/>
      <c r="BJ80" s="95"/>
      <c r="BK80" s="95"/>
      <c r="BL80" s="95"/>
      <c r="BM80" s="95"/>
      <c r="BN80" s="95"/>
    </row>
    <row r="81" spans="58:66" s="92" customFormat="1" x14ac:dyDescent="0.2">
      <c r="BF81" s="95"/>
      <c r="BG81" s="95"/>
      <c r="BH81" s="95"/>
      <c r="BI81" s="95"/>
      <c r="BJ81" s="95"/>
      <c r="BK81" s="95"/>
      <c r="BL81" s="95"/>
      <c r="BM81" s="95"/>
      <c r="BN81" s="95"/>
    </row>
    <row r="82" spans="58:66" s="92" customFormat="1" x14ac:dyDescent="0.2">
      <c r="BF82" s="95"/>
      <c r="BG82" s="95"/>
      <c r="BH82" s="95"/>
      <c r="BI82" s="95"/>
      <c r="BJ82" s="95"/>
      <c r="BK82" s="95"/>
      <c r="BL82" s="95"/>
      <c r="BM82" s="95"/>
      <c r="BN82" s="95"/>
    </row>
    <row r="83" spans="58:66" s="92" customFormat="1" x14ac:dyDescent="0.2">
      <c r="BF83" s="95"/>
      <c r="BG83" s="95"/>
      <c r="BH83" s="95"/>
      <c r="BI83" s="95"/>
      <c r="BJ83" s="95"/>
      <c r="BK83" s="95"/>
      <c r="BL83" s="95"/>
      <c r="BM83" s="95"/>
      <c r="BN83" s="95"/>
    </row>
    <row r="84" spans="58:66" s="92" customFormat="1" x14ac:dyDescent="0.2">
      <c r="BF84" s="95"/>
      <c r="BG84" s="95"/>
      <c r="BH84" s="95"/>
      <c r="BI84" s="95"/>
      <c r="BJ84" s="95"/>
      <c r="BK84" s="95"/>
      <c r="BL84" s="95"/>
      <c r="BM84" s="95"/>
      <c r="BN84" s="95"/>
    </row>
    <row r="85" spans="58:66" s="92" customFormat="1" x14ac:dyDescent="0.2">
      <c r="BF85" s="95"/>
      <c r="BG85" s="95"/>
      <c r="BH85" s="95"/>
      <c r="BI85" s="95"/>
      <c r="BJ85" s="95"/>
      <c r="BK85" s="95"/>
      <c r="BL85" s="95"/>
      <c r="BM85" s="95"/>
      <c r="BN85" s="95"/>
    </row>
    <row r="86" spans="58:66" s="92" customFormat="1" x14ac:dyDescent="0.2">
      <c r="BF86" s="95"/>
      <c r="BG86" s="95"/>
      <c r="BH86" s="95"/>
      <c r="BI86" s="95"/>
      <c r="BJ86" s="95"/>
      <c r="BK86" s="95"/>
      <c r="BL86" s="95"/>
      <c r="BM86" s="95"/>
      <c r="BN86" s="95"/>
    </row>
    <row r="87" spans="58:66" s="92" customFormat="1" x14ac:dyDescent="0.2">
      <c r="BF87" s="95"/>
      <c r="BG87" s="95"/>
      <c r="BH87" s="95"/>
      <c r="BI87" s="95"/>
      <c r="BJ87" s="95"/>
      <c r="BK87" s="95"/>
      <c r="BL87" s="95"/>
      <c r="BM87" s="95"/>
      <c r="BN87" s="95"/>
    </row>
    <row r="88" spans="58:66" s="92" customFormat="1" x14ac:dyDescent="0.2">
      <c r="BF88" s="95"/>
      <c r="BG88" s="95"/>
      <c r="BH88" s="95"/>
      <c r="BI88" s="95"/>
      <c r="BJ88" s="95"/>
      <c r="BK88" s="95"/>
      <c r="BL88" s="95"/>
      <c r="BM88" s="95"/>
      <c r="BN88" s="95"/>
    </row>
    <row r="89" spans="58:66" s="92" customFormat="1" x14ac:dyDescent="0.2">
      <c r="BF89" s="95"/>
      <c r="BG89" s="95"/>
      <c r="BH89" s="95"/>
      <c r="BI89" s="95"/>
      <c r="BJ89" s="95"/>
      <c r="BK89" s="95"/>
      <c r="BL89" s="95"/>
      <c r="BM89" s="95"/>
      <c r="BN89" s="95"/>
    </row>
    <row r="90" spans="58:66" s="92" customFormat="1" x14ac:dyDescent="0.2">
      <c r="BF90" s="95"/>
      <c r="BG90" s="95"/>
      <c r="BH90" s="95"/>
      <c r="BI90" s="95"/>
      <c r="BJ90" s="95"/>
      <c r="BK90" s="95"/>
      <c r="BL90" s="95"/>
      <c r="BM90" s="95"/>
      <c r="BN90" s="95"/>
    </row>
    <row r="91" spans="58:66" s="92" customFormat="1" x14ac:dyDescent="0.2">
      <c r="BF91" s="95"/>
      <c r="BG91" s="95"/>
      <c r="BH91" s="95"/>
      <c r="BI91" s="95"/>
      <c r="BJ91" s="95"/>
      <c r="BK91" s="95"/>
      <c r="BL91" s="95"/>
      <c r="BM91" s="95"/>
      <c r="BN91" s="95"/>
    </row>
    <row r="92" spans="58:66" s="92" customFormat="1" x14ac:dyDescent="0.2">
      <c r="BF92" s="95"/>
      <c r="BG92" s="95"/>
      <c r="BH92" s="95"/>
      <c r="BI92" s="95"/>
      <c r="BJ92" s="95"/>
      <c r="BK92" s="95"/>
      <c r="BL92" s="95"/>
      <c r="BM92" s="95"/>
      <c r="BN92" s="95"/>
    </row>
    <row r="93" spans="58:66" s="92" customFormat="1" x14ac:dyDescent="0.2">
      <c r="BF93" s="95"/>
      <c r="BG93" s="95"/>
      <c r="BH93" s="95"/>
      <c r="BI93" s="95"/>
      <c r="BJ93" s="95"/>
      <c r="BK93" s="95"/>
      <c r="BL93" s="95"/>
      <c r="BM93" s="95"/>
      <c r="BN93" s="95"/>
    </row>
    <row r="94" spans="58:66" s="92" customFormat="1" x14ac:dyDescent="0.2">
      <c r="BF94" s="95"/>
      <c r="BG94" s="95"/>
      <c r="BH94" s="95"/>
      <c r="BI94" s="95"/>
      <c r="BJ94" s="95"/>
      <c r="BK94" s="95"/>
      <c r="BL94" s="95"/>
      <c r="BM94" s="95"/>
      <c r="BN94" s="95"/>
    </row>
    <row r="95" spans="58:66" s="92" customFormat="1" x14ac:dyDescent="0.2">
      <c r="BF95" s="95"/>
      <c r="BG95" s="95"/>
      <c r="BH95" s="95"/>
      <c r="BI95" s="95"/>
      <c r="BJ95" s="95"/>
      <c r="BK95" s="95"/>
      <c r="BL95" s="95"/>
      <c r="BM95" s="95"/>
      <c r="BN95" s="95"/>
    </row>
    <row r="96" spans="58:66" s="92" customFormat="1" x14ac:dyDescent="0.2">
      <c r="BF96" s="95"/>
      <c r="BG96" s="95"/>
      <c r="BH96" s="95"/>
      <c r="BI96" s="95"/>
      <c r="BJ96" s="95"/>
      <c r="BK96" s="95"/>
      <c r="BL96" s="95"/>
      <c r="BM96" s="95"/>
      <c r="BN96" s="95"/>
    </row>
    <row r="97" spans="58:66" s="92" customFormat="1" x14ac:dyDescent="0.2">
      <c r="BF97" s="95"/>
      <c r="BG97" s="95"/>
      <c r="BH97" s="95"/>
      <c r="BI97" s="95"/>
      <c r="BJ97" s="95"/>
      <c r="BK97" s="95"/>
      <c r="BL97" s="95"/>
      <c r="BM97" s="95"/>
      <c r="BN97" s="95"/>
    </row>
    <row r="98" spans="58:66" s="92" customFormat="1" x14ac:dyDescent="0.2">
      <c r="BF98" s="95"/>
      <c r="BG98" s="95"/>
      <c r="BH98" s="95"/>
      <c r="BI98" s="95"/>
      <c r="BJ98" s="95"/>
      <c r="BK98" s="95"/>
      <c r="BL98" s="95"/>
      <c r="BM98" s="95"/>
      <c r="BN98" s="95"/>
    </row>
    <row r="99" spans="58:66" s="92" customFormat="1" x14ac:dyDescent="0.2">
      <c r="BF99" s="95"/>
      <c r="BG99" s="95"/>
      <c r="BH99" s="95"/>
      <c r="BI99" s="95"/>
      <c r="BJ99" s="95"/>
      <c r="BK99" s="95"/>
      <c r="BL99" s="95"/>
      <c r="BM99" s="95"/>
      <c r="BN99" s="95"/>
    </row>
    <row r="100" spans="58:66" s="92" customFormat="1" x14ac:dyDescent="0.2">
      <c r="BF100" s="95"/>
      <c r="BG100" s="95"/>
      <c r="BH100" s="95"/>
      <c r="BI100" s="95"/>
      <c r="BJ100" s="95"/>
      <c r="BK100" s="95"/>
      <c r="BL100" s="95"/>
      <c r="BM100" s="95"/>
      <c r="BN100" s="95"/>
    </row>
    <row r="101" spans="58:66" s="92" customFormat="1" x14ac:dyDescent="0.2">
      <c r="BF101" s="95"/>
      <c r="BG101" s="95"/>
      <c r="BH101" s="95"/>
      <c r="BI101" s="95"/>
      <c r="BJ101" s="95"/>
      <c r="BK101" s="95"/>
      <c r="BL101" s="95"/>
      <c r="BM101" s="95"/>
      <c r="BN101" s="95"/>
    </row>
    <row r="102" spans="58:66" s="92" customFormat="1" x14ac:dyDescent="0.2">
      <c r="BF102" s="95"/>
      <c r="BG102" s="95"/>
      <c r="BH102" s="95"/>
      <c r="BI102" s="95"/>
      <c r="BJ102" s="95"/>
      <c r="BK102" s="95"/>
      <c r="BL102" s="95"/>
      <c r="BM102" s="95"/>
      <c r="BN102" s="95"/>
    </row>
    <row r="103" spans="58:66" s="92" customFormat="1" x14ac:dyDescent="0.2">
      <c r="BF103" s="95"/>
      <c r="BG103" s="95"/>
      <c r="BH103" s="95"/>
      <c r="BI103" s="95"/>
      <c r="BJ103" s="95"/>
      <c r="BK103" s="95"/>
      <c r="BL103" s="95"/>
      <c r="BM103" s="95"/>
      <c r="BN103" s="95"/>
    </row>
    <row r="104" spans="58:66" s="92" customFormat="1" x14ac:dyDescent="0.2">
      <c r="BF104" s="95"/>
      <c r="BG104" s="95"/>
      <c r="BH104" s="95"/>
      <c r="BI104" s="95"/>
      <c r="BJ104" s="95"/>
      <c r="BK104" s="95"/>
      <c r="BL104" s="95"/>
      <c r="BM104" s="95"/>
      <c r="BN104" s="95"/>
    </row>
    <row r="105" spans="58:66" s="92" customFormat="1" x14ac:dyDescent="0.2">
      <c r="BF105" s="95"/>
      <c r="BG105" s="95"/>
      <c r="BH105" s="95"/>
      <c r="BI105" s="95"/>
      <c r="BJ105" s="95"/>
      <c r="BK105" s="95"/>
      <c r="BL105" s="95"/>
      <c r="BM105" s="95"/>
      <c r="BN105" s="95"/>
    </row>
    <row r="106" spans="58:66" s="92" customFormat="1" x14ac:dyDescent="0.2">
      <c r="BF106" s="95"/>
      <c r="BG106" s="95"/>
      <c r="BH106" s="95"/>
      <c r="BI106" s="95"/>
      <c r="BJ106" s="95"/>
      <c r="BK106" s="95"/>
      <c r="BL106" s="95"/>
      <c r="BM106" s="95"/>
      <c r="BN106" s="95"/>
    </row>
    <row r="107" spans="58:66" s="92" customFormat="1" x14ac:dyDescent="0.2">
      <c r="BF107" s="95"/>
      <c r="BG107" s="95"/>
      <c r="BH107" s="95"/>
      <c r="BI107" s="95"/>
      <c r="BJ107" s="95"/>
      <c r="BK107" s="95"/>
      <c r="BL107" s="95"/>
      <c r="BM107" s="95"/>
      <c r="BN107" s="95"/>
    </row>
    <row r="108" spans="58:66" s="92" customFormat="1" x14ac:dyDescent="0.2">
      <c r="BF108" s="95"/>
      <c r="BG108" s="95"/>
      <c r="BH108" s="95"/>
      <c r="BI108" s="95"/>
      <c r="BJ108" s="95"/>
      <c r="BK108" s="95"/>
      <c r="BL108" s="95"/>
      <c r="BM108" s="95"/>
      <c r="BN108" s="95"/>
    </row>
    <row r="109" spans="58:66" s="92" customFormat="1" x14ac:dyDescent="0.2">
      <c r="BF109" s="95"/>
      <c r="BG109" s="95"/>
      <c r="BH109" s="95"/>
      <c r="BI109" s="95"/>
      <c r="BJ109" s="95"/>
      <c r="BK109" s="95"/>
      <c r="BL109" s="95"/>
      <c r="BM109" s="95"/>
      <c r="BN109" s="95"/>
    </row>
    <row r="110" spans="58:66" s="92" customFormat="1" x14ac:dyDescent="0.2">
      <c r="BF110" s="95"/>
      <c r="BG110" s="95"/>
      <c r="BH110" s="95"/>
      <c r="BI110" s="95"/>
      <c r="BJ110" s="95"/>
      <c r="BK110" s="95"/>
      <c r="BL110" s="95"/>
      <c r="BM110" s="95"/>
      <c r="BN110" s="95"/>
    </row>
    <row r="111" spans="58:66" s="92" customFormat="1" x14ac:dyDescent="0.2">
      <c r="BF111" s="95"/>
      <c r="BG111" s="95"/>
      <c r="BH111" s="95"/>
      <c r="BI111" s="95"/>
      <c r="BJ111" s="95"/>
      <c r="BK111" s="95"/>
      <c r="BL111" s="95"/>
      <c r="BM111" s="95"/>
      <c r="BN111" s="95"/>
    </row>
    <row r="112" spans="58:66" s="92" customFormat="1" x14ac:dyDescent="0.2">
      <c r="BF112" s="95"/>
      <c r="BG112" s="95"/>
      <c r="BH112" s="95"/>
      <c r="BI112" s="95"/>
      <c r="BJ112" s="95"/>
      <c r="BK112" s="95"/>
      <c r="BL112" s="95"/>
      <c r="BM112" s="95"/>
      <c r="BN112" s="95"/>
    </row>
    <row r="113" spans="58:66" s="92" customFormat="1" x14ac:dyDescent="0.2">
      <c r="BF113" s="95"/>
      <c r="BG113" s="95"/>
      <c r="BH113" s="95"/>
      <c r="BI113" s="95"/>
      <c r="BJ113" s="95"/>
      <c r="BK113" s="95"/>
      <c r="BL113" s="95"/>
      <c r="BM113" s="95"/>
      <c r="BN113" s="95"/>
    </row>
    <row r="114" spans="58:66" s="92" customFormat="1" x14ac:dyDescent="0.2">
      <c r="BF114" s="95"/>
      <c r="BG114" s="95"/>
      <c r="BH114" s="95"/>
      <c r="BI114" s="95"/>
      <c r="BJ114" s="95"/>
      <c r="BK114" s="95"/>
      <c r="BL114" s="95"/>
      <c r="BM114" s="95"/>
      <c r="BN114" s="95"/>
    </row>
    <row r="115" spans="58:66" s="92" customFormat="1" x14ac:dyDescent="0.2">
      <c r="BF115" s="95"/>
      <c r="BG115" s="95"/>
      <c r="BH115" s="95"/>
      <c r="BI115" s="95"/>
      <c r="BJ115" s="95"/>
      <c r="BK115" s="95"/>
      <c r="BL115" s="95"/>
      <c r="BM115" s="95"/>
      <c r="BN115" s="95"/>
    </row>
    <row r="116" spans="58:66" s="92" customFormat="1" x14ac:dyDescent="0.2">
      <c r="BF116" s="95"/>
      <c r="BG116" s="95"/>
      <c r="BH116" s="95"/>
      <c r="BI116" s="95"/>
      <c r="BJ116" s="95"/>
      <c r="BK116" s="95"/>
      <c r="BL116" s="95"/>
      <c r="BM116" s="95"/>
      <c r="BN116" s="95"/>
    </row>
    <row r="117" spans="58:66" s="92" customFormat="1" x14ac:dyDescent="0.2">
      <c r="BF117" s="95"/>
      <c r="BG117" s="95"/>
      <c r="BH117" s="95"/>
      <c r="BI117" s="95"/>
      <c r="BJ117" s="95"/>
      <c r="BK117" s="95"/>
      <c r="BL117" s="95"/>
      <c r="BM117" s="95"/>
      <c r="BN117" s="95"/>
    </row>
    <row r="118" spans="58:66" s="92" customFormat="1" x14ac:dyDescent="0.2">
      <c r="BF118" s="95"/>
      <c r="BG118" s="95"/>
      <c r="BH118" s="95"/>
      <c r="BI118" s="95"/>
      <c r="BJ118" s="95"/>
      <c r="BK118" s="95"/>
      <c r="BL118" s="95"/>
      <c r="BM118" s="95"/>
      <c r="BN118" s="95"/>
    </row>
    <row r="119" spans="58:66" s="92" customFormat="1" x14ac:dyDescent="0.2">
      <c r="BF119" s="95"/>
      <c r="BG119" s="95"/>
      <c r="BH119" s="95"/>
      <c r="BI119" s="95"/>
      <c r="BJ119" s="95"/>
      <c r="BK119" s="95"/>
      <c r="BL119" s="95"/>
      <c r="BM119" s="95"/>
      <c r="BN119" s="95"/>
    </row>
    <row r="120" spans="58:66" s="92" customFormat="1" x14ac:dyDescent="0.2">
      <c r="BF120" s="95"/>
      <c r="BG120" s="95"/>
      <c r="BH120" s="95"/>
      <c r="BI120" s="95"/>
      <c r="BJ120" s="95"/>
      <c r="BK120" s="95"/>
      <c r="BL120" s="95"/>
      <c r="BM120" s="95"/>
      <c r="BN120" s="95"/>
    </row>
    <row r="121" spans="58:66" s="92" customFormat="1" x14ac:dyDescent="0.2">
      <c r="BF121" s="95"/>
      <c r="BG121" s="95"/>
      <c r="BH121" s="95"/>
      <c r="BI121" s="95"/>
      <c r="BJ121" s="95"/>
      <c r="BK121" s="95"/>
      <c r="BL121" s="95"/>
      <c r="BM121" s="95"/>
      <c r="BN121" s="95"/>
    </row>
    <row r="122" spans="58:66" s="92" customFormat="1" x14ac:dyDescent="0.2">
      <c r="BF122" s="95"/>
      <c r="BG122" s="95"/>
      <c r="BH122" s="95"/>
      <c r="BI122" s="95"/>
      <c r="BJ122" s="95"/>
      <c r="BK122" s="95"/>
      <c r="BL122" s="95"/>
      <c r="BM122" s="95"/>
      <c r="BN122" s="95"/>
    </row>
    <row r="123" spans="58:66" s="92" customFormat="1" x14ac:dyDescent="0.2">
      <c r="BF123" s="95"/>
      <c r="BG123" s="95"/>
      <c r="BH123" s="95"/>
      <c r="BI123" s="95"/>
      <c r="BJ123" s="95"/>
      <c r="BK123" s="95"/>
      <c r="BL123" s="95"/>
      <c r="BM123" s="95"/>
      <c r="BN123" s="95"/>
    </row>
    <row r="124" spans="58:66" s="92" customFormat="1" x14ac:dyDescent="0.2">
      <c r="BF124" s="95"/>
      <c r="BG124" s="95"/>
      <c r="BH124" s="95"/>
      <c r="BI124" s="95"/>
      <c r="BJ124" s="95"/>
      <c r="BK124" s="95"/>
      <c r="BL124" s="95"/>
      <c r="BM124" s="95"/>
      <c r="BN124" s="95"/>
    </row>
    <row r="125" spans="58:66" s="92" customFormat="1" x14ac:dyDescent="0.2">
      <c r="BF125" s="95"/>
      <c r="BG125" s="95"/>
      <c r="BH125" s="95"/>
      <c r="BI125" s="95"/>
      <c r="BJ125" s="95"/>
      <c r="BK125" s="95"/>
      <c r="BL125" s="95"/>
      <c r="BM125" s="95"/>
      <c r="BN125" s="95"/>
    </row>
    <row r="126" spans="58:66" s="92" customFormat="1" x14ac:dyDescent="0.2">
      <c r="BF126" s="95"/>
      <c r="BG126" s="95"/>
      <c r="BH126" s="95"/>
      <c r="BI126" s="95"/>
      <c r="BJ126" s="95"/>
      <c r="BK126" s="95"/>
      <c r="BL126" s="95"/>
      <c r="BM126" s="95"/>
      <c r="BN126" s="95"/>
    </row>
    <row r="127" spans="58:66" s="92" customFormat="1" x14ac:dyDescent="0.2">
      <c r="BF127" s="95"/>
      <c r="BG127" s="95"/>
      <c r="BH127" s="95"/>
      <c r="BI127" s="95"/>
      <c r="BJ127" s="95"/>
      <c r="BK127" s="95"/>
      <c r="BL127" s="95"/>
      <c r="BM127" s="95"/>
      <c r="BN127" s="95"/>
    </row>
    <row r="128" spans="58:66" s="92" customFormat="1" x14ac:dyDescent="0.2">
      <c r="BF128" s="95"/>
      <c r="BG128" s="95"/>
      <c r="BH128" s="95"/>
      <c r="BI128" s="95"/>
      <c r="BJ128" s="95"/>
      <c r="BK128" s="95"/>
      <c r="BL128" s="95"/>
      <c r="BM128" s="95"/>
      <c r="BN128" s="95"/>
    </row>
    <row r="129" spans="58:66" s="92" customFormat="1" x14ac:dyDescent="0.2">
      <c r="BF129" s="95"/>
      <c r="BG129" s="95"/>
      <c r="BH129" s="95"/>
      <c r="BI129" s="95"/>
      <c r="BJ129" s="95"/>
      <c r="BK129" s="95"/>
      <c r="BL129" s="95"/>
      <c r="BM129" s="95"/>
      <c r="BN129" s="95"/>
    </row>
    <row r="130" spans="58:66" s="92" customFormat="1" x14ac:dyDescent="0.2">
      <c r="BF130" s="95"/>
      <c r="BG130" s="95"/>
      <c r="BH130" s="95"/>
      <c r="BI130" s="95"/>
      <c r="BJ130" s="95"/>
      <c r="BK130" s="95"/>
      <c r="BL130" s="95"/>
      <c r="BM130" s="95"/>
      <c r="BN130" s="95"/>
    </row>
    <row r="131" spans="58:66" s="92" customFormat="1" x14ac:dyDescent="0.2">
      <c r="BF131" s="95"/>
      <c r="BG131" s="95"/>
      <c r="BH131" s="95"/>
      <c r="BI131" s="95"/>
      <c r="BJ131" s="95"/>
      <c r="BK131" s="95"/>
      <c r="BL131" s="95"/>
      <c r="BM131" s="95"/>
      <c r="BN131" s="95"/>
    </row>
    <row r="132" spans="58:66" s="92" customFormat="1" x14ac:dyDescent="0.2">
      <c r="BF132" s="95"/>
      <c r="BG132" s="95"/>
      <c r="BH132" s="95"/>
      <c r="BI132" s="95"/>
      <c r="BJ132" s="95"/>
      <c r="BK132" s="95"/>
      <c r="BL132" s="95"/>
      <c r="BM132" s="95"/>
      <c r="BN132" s="95"/>
    </row>
    <row r="133" spans="58:66" s="92" customFormat="1" x14ac:dyDescent="0.2">
      <c r="BF133" s="95"/>
      <c r="BG133" s="95"/>
      <c r="BH133" s="95"/>
      <c r="BI133" s="95"/>
      <c r="BJ133" s="95"/>
      <c r="BK133" s="95"/>
      <c r="BL133" s="95"/>
      <c r="BM133" s="95"/>
      <c r="BN133" s="95"/>
    </row>
    <row r="134" spans="58:66" s="92" customFormat="1" x14ac:dyDescent="0.2">
      <c r="BF134" s="95"/>
      <c r="BG134" s="95"/>
      <c r="BH134" s="95"/>
      <c r="BI134" s="95"/>
      <c r="BJ134" s="95"/>
      <c r="BK134" s="95"/>
      <c r="BL134" s="95"/>
      <c r="BM134" s="95"/>
      <c r="BN134" s="95"/>
    </row>
    <row r="135" spans="58:66" s="92" customFormat="1" x14ac:dyDescent="0.2">
      <c r="BF135" s="95"/>
      <c r="BG135" s="95"/>
      <c r="BH135" s="95"/>
      <c r="BI135" s="95"/>
      <c r="BJ135" s="95"/>
      <c r="BK135" s="95"/>
      <c r="BL135" s="95"/>
      <c r="BM135" s="95"/>
      <c r="BN135" s="95"/>
    </row>
    <row r="136" spans="58:66" s="92" customFormat="1" x14ac:dyDescent="0.2">
      <c r="BF136" s="95"/>
      <c r="BG136" s="95"/>
      <c r="BH136" s="95"/>
      <c r="BI136" s="95"/>
      <c r="BJ136" s="95"/>
      <c r="BK136" s="95"/>
      <c r="BL136" s="95"/>
      <c r="BM136" s="95"/>
      <c r="BN136" s="95"/>
    </row>
    <row r="137" spans="58:66" s="92" customFormat="1" x14ac:dyDescent="0.2">
      <c r="BF137" s="95"/>
      <c r="BG137" s="95"/>
      <c r="BH137" s="95"/>
      <c r="BI137" s="95"/>
      <c r="BJ137" s="95"/>
      <c r="BK137" s="95"/>
      <c r="BL137" s="95"/>
      <c r="BM137" s="95"/>
      <c r="BN137" s="95"/>
    </row>
    <row r="138" spans="58:66" s="92" customFormat="1" x14ac:dyDescent="0.2">
      <c r="BF138" s="95"/>
      <c r="BG138" s="95"/>
      <c r="BH138" s="95"/>
      <c r="BI138" s="95"/>
      <c r="BJ138" s="95"/>
      <c r="BK138" s="95"/>
      <c r="BL138" s="95"/>
      <c r="BM138" s="95"/>
      <c r="BN138" s="95"/>
    </row>
    <row r="139" spans="58:66" s="92" customFormat="1" x14ac:dyDescent="0.2">
      <c r="BF139" s="95"/>
      <c r="BG139" s="95"/>
      <c r="BH139" s="95"/>
      <c r="BI139" s="95"/>
      <c r="BJ139" s="95"/>
      <c r="BK139" s="95"/>
      <c r="BL139" s="95"/>
      <c r="BM139" s="95"/>
      <c r="BN139" s="95"/>
    </row>
    <row r="140" spans="58:66" s="92" customFormat="1" x14ac:dyDescent="0.2">
      <c r="BF140" s="95"/>
      <c r="BG140" s="95"/>
      <c r="BH140" s="95"/>
      <c r="BI140" s="95"/>
      <c r="BJ140" s="95"/>
      <c r="BK140" s="95"/>
      <c r="BL140" s="95"/>
      <c r="BM140" s="95"/>
      <c r="BN140" s="95"/>
    </row>
    <row r="141" spans="58:66" s="92" customFormat="1" x14ac:dyDescent="0.2">
      <c r="BF141" s="95"/>
      <c r="BG141" s="95"/>
      <c r="BH141" s="95"/>
      <c r="BI141" s="95"/>
      <c r="BJ141" s="95"/>
      <c r="BK141" s="95"/>
      <c r="BL141" s="95"/>
      <c r="BM141" s="95"/>
      <c r="BN141" s="95"/>
    </row>
    <row r="142" spans="58:66" s="92" customFormat="1" x14ac:dyDescent="0.2">
      <c r="BF142" s="95"/>
      <c r="BG142" s="95"/>
      <c r="BH142" s="95"/>
      <c r="BI142" s="95"/>
      <c r="BJ142" s="95"/>
      <c r="BK142" s="95"/>
      <c r="BL142" s="95"/>
      <c r="BM142" s="95"/>
      <c r="BN142" s="95"/>
    </row>
    <row r="143" spans="58:66" s="92" customFormat="1" x14ac:dyDescent="0.2">
      <c r="BF143" s="95"/>
      <c r="BG143" s="95"/>
      <c r="BH143" s="95"/>
      <c r="BI143" s="95"/>
      <c r="BJ143" s="95"/>
      <c r="BK143" s="95"/>
      <c r="BL143" s="95"/>
      <c r="BM143" s="95"/>
      <c r="BN143" s="95"/>
    </row>
    <row r="144" spans="58:66" s="92" customFormat="1" x14ac:dyDescent="0.2">
      <c r="BF144" s="95"/>
      <c r="BG144" s="95"/>
      <c r="BH144" s="95"/>
      <c r="BI144" s="95"/>
      <c r="BJ144" s="95"/>
      <c r="BK144" s="95"/>
      <c r="BL144" s="95"/>
      <c r="BM144" s="95"/>
      <c r="BN144" s="95"/>
    </row>
    <row r="145" spans="58:66" s="92" customFormat="1" x14ac:dyDescent="0.2">
      <c r="BF145" s="95"/>
      <c r="BG145" s="95"/>
      <c r="BH145" s="95"/>
      <c r="BI145" s="95"/>
      <c r="BJ145" s="95"/>
      <c r="BK145" s="95"/>
      <c r="BL145" s="95"/>
      <c r="BM145" s="95"/>
      <c r="BN145" s="95"/>
    </row>
    <row r="146" spans="58:66" s="92" customFormat="1" x14ac:dyDescent="0.2">
      <c r="BF146" s="95"/>
      <c r="BG146" s="95"/>
      <c r="BH146" s="95"/>
      <c r="BI146" s="95"/>
      <c r="BJ146" s="95"/>
      <c r="BK146" s="95"/>
      <c r="BL146" s="95"/>
      <c r="BM146" s="95"/>
      <c r="BN146" s="95"/>
    </row>
    <row r="147" spans="58:66" s="92" customFormat="1" x14ac:dyDescent="0.2">
      <c r="BF147" s="95"/>
      <c r="BG147" s="95"/>
      <c r="BH147" s="95"/>
      <c r="BI147" s="95"/>
      <c r="BJ147" s="95"/>
      <c r="BK147" s="95"/>
      <c r="BL147" s="95"/>
      <c r="BM147" s="95"/>
      <c r="BN147" s="95"/>
    </row>
    <row r="148" spans="58:66" s="92" customFormat="1" x14ac:dyDescent="0.2">
      <c r="BF148" s="95"/>
      <c r="BG148" s="95"/>
      <c r="BH148" s="95"/>
      <c r="BI148" s="95"/>
      <c r="BJ148" s="95"/>
      <c r="BK148" s="95"/>
      <c r="BL148" s="95"/>
      <c r="BM148" s="95"/>
      <c r="BN148" s="95"/>
    </row>
    <row r="149" spans="58:66" s="92" customFormat="1" x14ac:dyDescent="0.2">
      <c r="BF149" s="95"/>
      <c r="BG149" s="95"/>
      <c r="BH149" s="95"/>
      <c r="BI149" s="95"/>
      <c r="BJ149" s="95"/>
      <c r="BK149" s="95"/>
      <c r="BL149" s="95"/>
      <c r="BM149" s="95"/>
      <c r="BN149" s="95"/>
    </row>
    <row r="150" spans="58:66" s="92" customFormat="1" x14ac:dyDescent="0.2">
      <c r="BF150" s="95"/>
      <c r="BG150" s="95"/>
      <c r="BH150" s="95"/>
      <c r="BI150" s="95"/>
      <c r="BJ150" s="95"/>
      <c r="BK150" s="95"/>
      <c r="BL150" s="95"/>
      <c r="BM150" s="95"/>
      <c r="BN150" s="95"/>
    </row>
    <row r="151" spans="58:66" s="92" customFormat="1" x14ac:dyDescent="0.2">
      <c r="BF151" s="95"/>
      <c r="BG151" s="95"/>
      <c r="BH151" s="95"/>
      <c r="BI151" s="95"/>
      <c r="BJ151" s="95"/>
      <c r="BK151" s="95"/>
      <c r="BL151" s="95"/>
      <c r="BM151" s="95"/>
      <c r="BN151" s="95"/>
    </row>
    <row r="152" spans="58:66" s="92" customFormat="1" x14ac:dyDescent="0.2">
      <c r="BF152" s="95"/>
      <c r="BG152" s="95"/>
      <c r="BH152" s="95"/>
      <c r="BI152" s="95"/>
      <c r="BJ152" s="95"/>
      <c r="BK152" s="95"/>
      <c r="BL152" s="95"/>
      <c r="BM152" s="95"/>
      <c r="BN152" s="95"/>
    </row>
    <row r="153" spans="58:66" s="92" customFormat="1" x14ac:dyDescent="0.2">
      <c r="BF153" s="95"/>
      <c r="BG153" s="95"/>
      <c r="BH153" s="95"/>
      <c r="BI153" s="95"/>
      <c r="BJ153" s="95"/>
      <c r="BK153" s="95"/>
      <c r="BL153" s="95"/>
      <c r="BM153" s="95"/>
      <c r="BN153" s="95"/>
    </row>
    <row r="154" spans="58:66" s="92" customFormat="1" x14ac:dyDescent="0.2">
      <c r="BF154" s="95"/>
      <c r="BG154" s="95"/>
      <c r="BH154" s="95"/>
      <c r="BI154" s="95"/>
      <c r="BJ154" s="95"/>
      <c r="BK154" s="95"/>
      <c r="BL154" s="95"/>
      <c r="BM154" s="95"/>
      <c r="BN154" s="95"/>
    </row>
    <row r="155" spans="58:66" s="92" customFormat="1" x14ac:dyDescent="0.2">
      <c r="BF155" s="95"/>
      <c r="BG155" s="95"/>
      <c r="BH155" s="95"/>
      <c r="BI155" s="95"/>
      <c r="BJ155" s="95"/>
      <c r="BK155" s="95"/>
      <c r="BL155" s="95"/>
      <c r="BM155" s="95"/>
      <c r="BN155" s="95"/>
    </row>
    <row r="156" spans="58:66" s="92" customFormat="1" x14ac:dyDescent="0.2">
      <c r="BF156" s="95"/>
      <c r="BG156" s="95"/>
      <c r="BH156" s="95"/>
      <c r="BI156" s="95"/>
      <c r="BJ156" s="95"/>
      <c r="BK156" s="95"/>
      <c r="BL156" s="95"/>
      <c r="BM156" s="95"/>
      <c r="BN156" s="95"/>
    </row>
    <row r="157" spans="58:66" s="92" customFormat="1" x14ac:dyDescent="0.2">
      <c r="BF157" s="95"/>
      <c r="BG157" s="95"/>
      <c r="BH157" s="95"/>
      <c r="BI157" s="95"/>
      <c r="BJ157" s="95"/>
      <c r="BK157" s="95"/>
      <c r="BL157" s="95"/>
      <c r="BM157" s="95"/>
      <c r="BN157" s="95"/>
    </row>
    <row r="158" spans="58:66" s="92" customFormat="1" x14ac:dyDescent="0.2">
      <c r="BF158" s="95"/>
      <c r="BG158" s="95"/>
      <c r="BH158" s="95"/>
      <c r="BI158" s="95"/>
      <c r="BJ158" s="95"/>
      <c r="BK158" s="95"/>
      <c r="BL158" s="95"/>
      <c r="BM158" s="95"/>
      <c r="BN158" s="95"/>
    </row>
    <row r="159" spans="58:66" s="92" customFormat="1" x14ac:dyDescent="0.2">
      <c r="BF159" s="95"/>
      <c r="BG159" s="95"/>
      <c r="BH159" s="95"/>
      <c r="BI159" s="95"/>
      <c r="BJ159" s="95"/>
      <c r="BK159" s="95"/>
      <c r="BL159" s="95"/>
      <c r="BM159" s="95"/>
      <c r="BN159" s="95"/>
    </row>
    <row r="160" spans="58:66" s="92" customFormat="1" x14ac:dyDescent="0.2">
      <c r="BF160" s="95"/>
      <c r="BG160" s="95"/>
      <c r="BH160" s="95"/>
      <c r="BI160" s="95"/>
      <c r="BJ160" s="95"/>
      <c r="BK160" s="95"/>
      <c r="BL160" s="95"/>
      <c r="BM160" s="95"/>
      <c r="BN160" s="95"/>
    </row>
    <row r="161" spans="58:66" s="92" customFormat="1" x14ac:dyDescent="0.2">
      <c r="BF161" s="95"/>
      <c r="BG161" s="95"/>
      <c r="BH161" s="95"/>
      <c r="BI161" s="95"/>
      <c r="BJ161" s="95"/>
      <c r="BK161" s="95"/>
      <c r="BL161" s="95"/>
      <c r="BM161" s="95"/>
      <c r="BN161" s="95"/>
    </row>
    <row r="162" spans="58:66" s="92" customFormat="1" x14ac:dyDescent="0.2">
      <c r="BF162" s="95"/>
      <c r="BG162" s="95"/>
      <c r="BH162" s="95"/>
      <c r="BI162" s="95"/>
      <c r="BJ162" s="95"/>
      <c r="BK162" s="95"/>
      <c r="BL162" s="95"/>
      <c r="BM162" s="95"/>
      <c r="BN162" s="95"/>
    </row>
    <row r="163" spans="58:66" s="92" customFormat="1" x14ac:dyDescent="0.2">
      <c r="BF163" s="95"/>
      <c r="BG163" s="95"/>
      <c r="BH163" s="95"/>
      <c r="BI163" s="95"/>
      <c r="BJ163" s="95"/>
      <c r="BK163" s="95"/>
      <c r="BL163" s="95"/>
      <c r="BM163" s="95"/>
      <c r="BN163" s="95"/>
    </row>
    <row r="164" spans="58:66" s="92" customFormat="1" x14ac:dyDescent="0.2">
      <c r="BF164" s="95"/>
      <c r="BG164" s="95"/>
      <c r="BH164" s="95"/>
      <c r="BI164" s="95"/>
      <c r="BJ164" s="95"/>
      <c r="BK164" s="95"/>
      <c r="BL164" s="95"/>
      <c r="BM164" s="95"/>
      <c r="BN164" s="95"/>
    </row>
    <row r="165" spans="58:66" s="92" customFormat="1" x14ac:dyDescent="0.2">
      <c r="BF165" s="95"/>
      <c r="BG165" s="95"/>
      <c r="BH165" s="95"/>
      <c r="BI165" s="95"/>
      <c r="BJ165" s="95"/>
      <c r="BK165" s="95"/>
      <c r="BL165" s="95"/>
      <c r="BM165" s="95"/>
      <c r="BN165" s="95"/>
    </row>
    <row r="166" spans="58:66" s="92" customFormat="1" x14ac:dyDescent="0.2">
      <c r="BF166" s="95"/>
      <c r="BG166" s="95"/>
      <c r="BH166" s="95"/>
      <c r="BI166" s="95"/>
      <c r="BJ166" s="95"/>
      <c r="BK166" s="95"/>
      <c r="BL166" s="95"/>
      <c r="BM166" s="95"/>
      <c r="BN166" s="95"/>
    </row>
    <row r="167" spans="58:66" s="92" customFormat="1" x14ac:dyDescent="0.2">
      <c r="BF167" s="95"/>
      <c r="BG167" s="95"/>
      <c r="BH167" s="95"/>
      <c r="BI167" s="95"/>
      <c r="BJ167" s="95"/>
      <c r="BK167" s="95"/>
      <c r="BL167" s="95"/>
      <c r="BM167" s="95"/>
      <c r="BN167" s="95"/>
    </row>
    <row r="168" spans="58:66" s="92" customFormat="1" x14ac:dyDescent="0.2">
      <c r="BF168" s="95"/>
      <c r="BG168" s="95"/>
      <c r="BH168" s="95"/>
      <c r="BI168" s="95"/>
      <c r="BJ168" s="95"/>
      <c r="BK168" s="95"/>
      <c r="BL168" s="95"/>
      <c r="BM168" s="95"/>
      <c r="BN168" s="95"/>
    </row>
    <row r="169" spans="58:66" s="92" customFormat="1" x14ac:dyDescent="0.2">
      <c r="BF169" s="95"/>
      <c r="BG169" s="95"/>
      <c r="BH169" s="95"/>
      <c r="BI169" s="95"/>
      <c r="BJ169" s="95"/>
      <c r="BK169" s="95"/>
      <c r="BL169" s="95"/>
      <c r="BM169" s="95"/>
      <c r="BN169" s="95"/>
    </row>
    <row r="170" spans="58:66" s="92" customFormat="1" x14ac:dyDescent="0.2">
      <c r="BF170" s="95"/>
      <c r="BG170" s="95"/>
      <c r="BH170" s="95"/>
      <c r="BI170" s="95"/>
      <c r="BJ170" s="95"/>
      <c r="BK170" s="95"/>
      <c r="BL170" s="95"/>
      <c r="BM170" s="95"/>
      <c r="BN170" s="95"/>
    </row>
    <row r="171" spans="58:66" s="92" customFormat="1" x14ac:dyDescent="0.2">
      <c r="BF171" s="95"/>
      <c r="BG171" s="95"/>
      <c r="BH171" s="95"/>
      <c r="BI171" s="95"/>
      <c r="BJ171" s="95"/>
      <c r="BK171" s="95"/>
      <c r="BL171" s="95"/>
      <c r="BM171" s="95"/>
      <c r="BN171" s="95"/>
    </row>
    <row r="172" spans="58:66" s="92" customFormat="1" x14ac:dyDescent="0.2">
      <c r="BF172" s="95"/>
      <c r="BG172" s="95"/>
      <c r="BH172" s="95"/>
      <c r="BI172" s="95"/>
      <c r="BJ172" s="95"/>
      <c r="BK172" s="95"/>
      <c r="BL172" s="95"/>
      <c r="BM172" s="95"/>
      <c r="BN172" s="95"/>
    </row>
    <row r="173" spans="58:66" s="92" customFormat="1" x14ac:dyDescent="0.2">
      <c r="BF173" s="95"/>
      <c r="BG173" s="95"/>
      <c r="BH173" s="95"/>
      <c r="BI173" s="95"/>
      <c r="BJ173" s="95"/>
      <c r="BK173" s="95"/>
      <c r="BL173" s="95"/>
      <c r="BM173" s="95"/>
      <c r="BN173" s="95"/>
    </row>
    <row r="174" spans="58:66" s="92" customFormat="1" x14ac:dyDescent="0.2">
      <c r="BF174" s="95"/>
      <c r="BG174" s="95"/>
      <c r="BH174" s="95"/>
      <c r="BI174" s="95"/>
      <c r="BJ174" s="95"/>
      <c r="BK174" s="95"/>
      <c r="BL174" s="95"/>
      <c r="BM174" s="95"/>
      <c r="BN174" s="95"/>
    </row>
    <row r="175" spans="58:66" s="92" customFormat="1" x14ac:dyDescent="0.2">
      <c r="BF175" s="95"/>
      <c r="BG175" s="95"/>
      <c r="BH175" s="95"/>
      <c r="BI175" s="95"/>
      <c r="BJ175" s="95"/>
      <c r="BK175" s="95"/>
      <c r="BL175" s="95"/>
      <c r="BM175" s="95"/>
      <c r="BN175" s="95"/>
    </row>
    <row r="176" spans="58:66" s="92" customFormat="1" x14ac:dyDescent="0.2">
      <c r="BF176" s="95"/>
      <c r="BG176" s="95"/>
      <c r="BH176" s="95"/>
      <c r="BI176" s="95"/>
      <c r="BJ176" s="95"/>
      <c r="BK176" s="95"/>
      <c r="BL176" s="95"/>
      <c r="BM176" s="95"/>
      <c r="BN176" s="95"/>
    </row>
    <row r="177" spans="58:66" s="92" customFormat="1" x14ac:dyDescent="0.2">
      <c r="BF177" s="95"/>
      <c r="BG177" s="95"/>
      <c r="BH177" s="95"/>
      <c r="BI177" s="95"/>
      <c r="BJ177" s="95"/>
      <c r="BK177" s="95"/>
      <c r="BL177" s="95"/>
      <c r="BM177" s="95"/>
      <c r="BN177" s="95"/>
    </row>
    <row r="178" spans="58:66" s="92" customFormat="1" x14ac:dyDescent="0.2">
      <c r="BF178" s="95"/>
      <c r="BG178" s="95"/>
      <c r="BH178" s="95"/>
      <c r="BI178" s="95"/>
      <c r="BJ178" s="95"/>
      <c r="BK178" s="95"/>
      <c r="BL178" s="95"/>
      <c r="BM178" s="95"/>
      <c r="BN178" s="95"/>
    </row>
    <row r="179" spans="58:66" s="92" customFormat="1" x14ac:dyDescent="0.2">
      <c r="BF179" s="95"/>
      <c r="BG179" s="95"/>
      <c r="BH179" s="95"/>
      <c r="BI179" s="95"/>
      <c r="BJ179" s="95"/>
      <c r="BK179" s="95"/>
      <c r="BL179" s="95"/>
      <c r="BM179" s="95"/>
      <c r="BN179" s="95"/>
    </row>
    <row r="180" spans="58:66" s="92" customFormat="1" x14ac:dyDescent="0.2">
      <c r="BF180" s="95"/>
      <c r="BG180" s="95"/>
      <c r="BH180" s="95"/>
      <c r="BI180" s="95"/>
      <c r="BJ180" s="95"/>
      <c r="BK180" s="95"/>
      <c r="BL180" s="95"/>
      <c r="BM180" s="95"/>
      <c r="BN180" s="95"/>
    </row>
    <row r="181" spans="58:66" s="92" customFormat="1" x14ac:dyDescent="0.2">
      <c r="BF181" s="95"/>
      <c r="BG181" s="95"/>
      <c r="BH181" s="95"/>
      <c r="BI181" s="95"/>
      <c r="BJ181" s="95"/>
      <c r="BK181" s="95"/>
      <c r="BL181" s="95"/>
      <c r="BM181" s="95"/>
      <c r="BN181" s="95"/>
    </row>
    <row r="182" spans="58:66" s="92" customFormat="1" x14ac:dyDescent="0.2">
      <c r="BF182" s="95"/>
      <c r="BG182" s="95"/>
      <c r="BH182" s="95"/>
      <c r="BI182" s="95"/>
      <c r="BJ182" s="95"/>
      <c r="BK182" s="95"/>
      <c r="BL182" s="95"/>
      <c r="BM182" s="95"/>
      <c r="BN182" s="95"/>
    </row>
    <row r="183" spans="58:66" s="92" customFormat="1" x14ac:dyDescent="0.2">
      <c r="BF183" s="95"/>
      <c r="BG183" s="95"/>
      <c r="BH183" s="95"/>
      <c r="BI183" s="95"/>
      <c r="BJ183" s="95"/>
      <c r="BK183" s="95"/>
      <c r="BL183" s="95"/>
      <c r="BM183" s="95"/>
      <c r="BN183" s="95"/>
    </row>
    <row r="184" spans="58:66" s="92" customFormat="1" x14ac:dyDescent="0.2">
      <c r="BF184" s="95"/>
      <c r="BG184" s="95"/>
      <c r="BH184" s="95"/>
      <c r="BI184" s="95"/>
      <c r="BJ184" s="95"/>
      <c r="BK184" s="95"/>
      <c r="BL184" s="95"/>
      <c r="BM184" s="95"/>
      <c r="BN184" s="95"/>
    </row>
    <row r="185" spans="58:66" s="92" customFormat="1" x14ac:dyDescent="0.2">
      <c r="BF185" s="95"/>
      <c r="BG185" s="95"/>
      <c r="BH185" s="95"/>
      <c r="BI185" s="95"/>
      <c r="BJ185" s="95"/>
      <c r="BK185" s="95"/>
      <c r="BL185" s="95"/>
      <c r="BM185" s="95"/>
      <c r="BN185" s="95"/>
    </row>
    <row r="186" spans="58:66" s="92" customFormat="1" x14ac:dyDescent="0.2">
      <c r="BF186" s="95"/>
      <c r="BG186" s="95"/>
      <c r="BH186" s="95"/>
      <c r="BI186" s="95"/>
      <c r="BJ186" s="95"/>
      <c r="BK186" s="95"/>
      <c r="BL186" s="95"/>
      <c r="BM186" s="95"/>
      <c r="BN186" s="95"/>
    </row>
    <row r="187" spans="58:66" s="92" customFormat="1" x14ac:dyDescent="0.2">
      <c r="BF187" s="95"/>
      <c r="BG187" s="95"/>
      <c r="BH187" s="95"/>
      <c r="BI187" s="95"/>
      <c r="BJ187" s="95"/>
      <c r="BK187" s="95"/>
      <c r="BL187" s="95"/>
      <c r="BM187" s="95"/>
      <c r="BN187" s="95"/>
    </row>
    <row r="188" spans="58:66" s="92" customFormat="1" x14ac:dyDescent="0.2">
      <c r="BF188" s="95"/>
      <c r="BG188" s="95"/>
      <c r="BH188" s="95"/>
      <c r="BI188" s="95"/>
      <c r="BJ188" s="95"/>
      <c r="BK188" s="95"/>
      <c r="BL188" s="95"/>
      <c r="BM188" s="95"/>
      <c r="BN188" s="95"/>
    </row>
    <row r="189" spans="58:66" s="92" customFormat="1" x14ac:dyDescent="0.2">
      <c r="BF189" s="95"/>
      <c r="BG189" s="95"/>
      <c r="BH189" s="95"/>
      <c r="BI189" s="95"/>
      <c r="BJ189" s="95"/>
      <c r="BK189" s="95"/>
      <c r="BL189" s="95"/>
      <c r="BM189" s="95"/>
      <c r="BN189" s="95"/>
    </row>
    <row r="190" spans="58:66" s="92" customFormat="1" x14ac:dyDescent="0.2">
      <c r="BF190" s="95"/>
      <c r="BG190" s="95"/>
      <c r="BH190" s="95"/>
      <c r="BI190" s="95"/>
      <c r="BJ190" s="95"/>
      <c r="BK190" s="95"/>
      <c r="BL190" s="95"/>
      <c r="BM190" s="95"/>
      <c r="BN190" s="95"/>
    </row>
    <row r="191" spans="58:66" s="92" customFormat="1" x14ac:dyDescent="0.2">
      <c r="BF191" s="95"/>
      <c r="BG191" s="95"/>
      <c r="BH191" s="95"/>
      <c r="BI191" s="95"/>
      <c r="BJ191" s="95"/>
      <c r="BK191" s="95"/>
      <c r="BL191" s="95"/>
      <c r="BM191" s="95"/>
      <c r="BN191" s="95"/>
    </row>
    <row r="192" spans="58:66" s="92" customFormat="1" x14ac:dyDescent="0.2">
      <c r="BF192" s="95"/>
      <c r="BG192" s="95"/>
      <c r="BH192" s="95"/>
      <c r="BI192" s="95"/>
      <c r="BJ192" s="95"/>
      <c r="BK192" s="95"/>
      <c r="BL192" s="95"/>
      <c r="BM192" s="95"/>
      <c r="BN192" s="95"/>
    </row>
    <row r="193" spans="58:66" s="92" customFormat="1" x14ac:dyDescent="0.2">
      <c r="BF193" s="95"/>
      <c r="BG193" s="95"/>
      <c r="BH193" s="95"/>
      <c r="BI193" s="95"/>
      <c r="BJ193" s="95"/>
      <c r="BK193" s="95"/>
      <c r="BL193" s="95"/>
      <c r="BM193" s="95"/>
      <c r="BN193" s="95"/>
    </row>
    <row r="194" spans="58:66" s="92" customFormat="1" x14ac:dyDescent="0.2">
      <c r="BF194" s="95"/>
      <c r="BG194" s="95"/>
      <c r="BH194" s="95"/>
      <c r="BI194" s="95"/>
      <c r="BJ194" s="95"/>
      <c r="BK194" s="95"/>
      <c r="BL194" s="95"/>
      <c r="BM194" s="95"/>
      <c r="BN194" s="95"/>
    </row>
    <row r="195" spans="58:66" s="92" customFormat="1" x14ac:dyDescent="0.2">
      <c r="BF195" s="95"/>
      <c r="BG195" s="95"/>
      <c r="BH195" s="95"/>
      <c r="BI195" s="95"/>
      <c r="BJ195" s="95"/>
      <c r="BK195" s="95"/>
      <c r="BL195" s="95"/>
      <c r="BM195" s="95"/>
      <c r="BN195" s="95"/>
    </row>
    <row r="196" spans="58:66" s="92" customFormat="1" x14ac:dyDescent="0.2">
      <c r="BF196" s="95"/>
      <c r="BG196" s="95"/>
      <c r="BH196" s="95"/>
      <c r="BI196" s="95"/>
      <c r="BJ196" s="95"/>
      <c r="BK196" s="95"/>
      <c r="BL196" s="95"/>
      <c r="BM196" s="95"/>
      <c r="BN196" s="95"/>
    </row>
    <row r="197" spans="58:66" s="92" customFormat="1" x14ac:dyDescent="0.2">
      <c r="BF197" s="95"/>
      <c r="BG197" s="95"/>
      <c r="BH197" s="95"/>
      <c r="BI197" s="95"/>
      <c r="BJ197" s="95"/>
      <c r="BK197" s="95"/>
      <c r="BL197" s="95"/>
      <c r="BM197" s="95"/>
      <c r="BN197" s="95"/>
    </row>
    <row r="198" spans="58:66" s="92" customFormat="1" x14ac:dyDescent="0.2">
      <c r="BF198" s="95"/>
      <c r="BG198" s="95"/>
      <c r="BH198" s="95"/>
      <c r="BI198" s="95"/>
      <c r="BJ198" s="95"/>
      <c r="BK198" s="95"/>
      <c r="BL198" s="95"/>
      <c r="BM198" s="95"/>
      <c r="BN198" s="95"/>
    </row>
    <row r="199" spans="58:66" s="92" customFormat="1" x14ac:dyDescent="0.2">
      <c r="BF199" s="95"/>
      <c r="BG199" s="95"/>
      <c r="BH199" s="95"/>
      <c r="BI199" s="95"/>
      <c r="BJ199" s="95"/>
      <c r="BK199" s="95"/>
      <c r="BL199" s="95"/>
      <c r="BM199" s="95"/>
      <c r="BN199" s="95"/>
    </row>
    <row r="200" spans="58:66" s="92" customFormat="1" x14ac:dyDescent="0.2">
      <c r="BF200" s="95"/>
      <c r="BG200" s="95"/>
      <c r="BH200" s="95"/>
      <c r="BI200" s="95"/>
      <c r="BJ200" s="95"/>
      <c r="BK200" s="95"/>
      <c r="BL200" s="95"/>
      <c r="BM200" s="95"/>
      <c r="BN200" s="95"/>
    </row>
    <row r="201" spans="58:66" s="92" customFormat="1" x14ac:dyDescent="0.2">
      <c r="BF201" s="95"/>
      <c r="BG201" s="95"/>
      <c r="BH201" s="95"/>
      <c r="BI201" s="95"/>
      <c r="BJ201" s="95"/>
      <c r="BK201" s="95"/>
      <c r="BL201" s="95"/>
      <c r="BM201" s="95"/>
      <c r="BN201" s="95"/>
    </row>
    <row r="202" spans="58:66" s="92" customFormat="1" x14ac:dyDescent="0.2">
      <c r="BF202" s="95"/>
      <c r="BG202" s="95"/>
      <c r="BH202" s="95"/>
      <c r="BI202" s="95"/>
      <c r="BJ202" s="95"/>
      <c r="BK202" s="95"/>
      <c r="BL202" s="95"/>
      <c r="BM202" s="95"/>
      <c r="BN202" s="95"/>
    </row>
    <row r="203" spans="58:66" s="92" customFormat="1" x14ac:dyDescent="0.2">
      <c r="BF203" s="95"/>
      <c r="BG203" s="95"/>
      <c r="BH203" s="95"/>
      <c r="BI203" s="95"/>
      <c r="BJ203" s="95"/>
      <c r="BK203" s="95"/>
      <c r="BL203" s="95"/>
      <c r="BM203" s="95"/>
      <c r="BN203" s="95"/>
    </row>
    <row r="204" spans="58:66" s="92" customFormat="1" x14ac:dyDescent="0.2">
      <c r="BF204" s="95"/>
      <c r="BG204" s="95"/>
      <c r="BH204" s="95"/>
      <c r="BI204" s="95"/>
      <c r="BJ204" s="95"/>
      <c r="BK204" s="95"/>
      <c r="BL204" s="95"/>
      <c r="BM204" s="95"/>
      <c r="BN204" s="95"/>
    </row>
    <row r="205" spans="58:66" s="92" customFormat="1" x14ac:dyDescent="0.2">
      <c r="BF205" s="95"/>
      <c r="BG205" s="95"/>
      <c r="BH205" s="95"/>
      <c r="BI205" s="95"/>
      <c r="BJ205" s="95"/>
      <c r="BK205" s="95"/>
      <c r="BL205" s="95"/>
      <c r="BM205" s="95"/>
      <c r="BN205" s="95"/>
    </row>
    <row r="206" spans="58:66" s="92" customFormat="1" x14ac:dyDescent="0.2">
      <c r="BF206" s="95"/>
      <c r="BG206" s="95"/>
      <c r="BH206" s="95"/>
      <c r="BI206" s="95"/>
      <c r="BJ206" s="95"/>
      <c r="BK206" s="95"/>
      <c r="BL206" s="95"/>
      <c r="BM206" s="95"/>
      <c r="BN206" s="95"/>
    </row>
    <row r="207" spans="58:66" s="92" customFormat="1" x14ac:dyDescent="0.2">
      <c r="BF207" s="95"/>
      <c r="BG207" s="95"/>
      <c r="BH207" s="95"/>
      <c r="BI207" s="95"/>
      <c r="BJ207" s="95"/>
      <c r="BK207" s="95"/>
      <c r="BL207" s="95"/>
      <c r="BM207" s="95"/>
      <c r="BN207" s="95"/>
    </row>
    <row r="208" spans="58:66" s="92" customFormat="1" x14ac:dyDescent="0.2">
      <c r="BF208" s="95"/>
      <c r="BG208" s="95"/>
      <c r="BH208" s="95"/>
      <c r="BI208" s="95"/>
      <c r="BJ208" s="95"/>
      <c r="BK208" s="95"/>
      <c r="BL208" s="95"/>
      <c r="BM208" s="95"/>
      <c r="BN208" s="95"/>
    </row>
    <row r="209" spans="58:66" s="92" customFormat="1" x14ac:dyDescent="0.2">
      <c r="BF209" s="95"/>
      <c r="BG209" s="95"/>
      <c r="BH209" s="95"/>
      <c r="BI209" s="95"/>
      <c r="BJ209" s="95"/>
      <c r="BK209" s="95"/>
      <c r="BL209" s="95"/>
      <c r="BM209" s="95"/>
      <c r="BN209" s="95"/>
    </row>
    <row r="210" spans="58:66" s="92" customFormat="1" x14ac:dyDescent="0.2">
      <c r="BF210" s="95"/>
      <c r="BG210" s="95"/>
      <c r="BH210" s="95"/>
      <c r="BI210" s="95"/>
      <c r="BJ210" s="95"/>
      <c r="BK210" s="95"/>
      <c r="BL210" s="95"/>
      <c r="BM210" s="95"/>
      <c r="BN210" s="95"/>
    </row>
    <row r="211" spans="58:66" s="92" customFormat="1" x14ac:dyDescent="0.2">
      <c r="BF211" s="95"/>
      <c r="BG211" s="95"/>
      <c r="BH211" s="95"/>
      <c r="BI211" s="95"/>
      <c r="BJ211" s="95"/>
      <c r="BK211" s="95"/>
      <c r="BL211" s="95"/>
      <c r="BM211" s="95"/>
      <c r="BN211" s="95"/>
    </row>
    <row r="212" spans="58:66" s="92" customFormat="1" x14ac:dyDescent="0.2">
      <c r="BF212" s="95"/>
      <c r="BG212" s="95"/>
      <c r="BH212" s="95"/>
      <c r="BI212" s="95"/>
      <c r="BJ212" s="95"/>
      <c r="BK212" s="95"/>
      <c r="BL212" s="95"/>
      <c r="BM212" s="95"/>
      <c r="BN212" s="95"/>
    </row>
    <row r="213" spans="58:66" s="92" customFormat="1" x14ac:dyDescent="0.2">
      <c r="BF213" s="95"/>
      <c r="BG213" s="95"/>
      <c r="BH213" s="95"/>
      <c r="BI213" s="95"/>
      <c r="BJ213" s="95"/>
      <c r="BK213" s="95"/>
      <c r="BL213" s="95"/>
      <c r="BM213" s="95"/>
      <c r="BN213" s="95"/>
    </row>
    <row r="214" spans="58:66" s="92" customFormat="1" x14ac:dyDescent="0.2">
      <c r="BF214" s="95"/>
      <c r="BG214" s="95"/>
      <c r="BH214" s="95"/>
      <c r="BI214" s="95"/>
      <c r="BJ214" s="95"/>
      <c r="BK214" s="95"/>
      <c r="BL214" s="95"/>
      <c r="BM214" s="95"/>
      <c r="BN214" s="95"/>
    </row>
    <row r="215" spans="58:66" s="92" customFormat="1" x14ac:dyDescent="0.2">
      <c r="BF215" s="95"/>
      <c r="BG215" s="95"/>
      <c r="BH215" s="95"/>
      <c r="BI215" s="95"/>
      <c r="BJ215" s="95"/>
      <c r="BK215" s="95"/>
      <c r="BL215" s="95"/>
      <c r="BM215" s="95"/>
      <c r="BN215" s="95"/>
    </row>
    <row r="216" spans="58:66" s="92" customFormat="1" x14ac:dyDescent="0.2">
      <c r="BF216" s="95"/>
      <c r="BG216" s="95"/>
      <c r="BH216" s="95"/>
      <c r="BI216" s="95"/>
      <c r="BJ216" s="95"/>
      <c r="BK216" s="95"/>
      <c r="BL216" s="95"/>
      <c r="BM216" s="95"/>
      <c r="BN216" s="95"/>
    </row>
    <row r="217" spans="58:66" s="92" customFormat="1" x14ac:dyDescent="0.2">
      <c r="BF217" s="95"/>
      <c r="BG217" s="95"/>
      <c r="BH217" s="95"/>
      <c r="BI217" s="95"/>
      <c r="BJ217" s="95"/>
      <c r="BK217" s="95"/>
      <c r="BL217" s="95"/>
      <c r="BM217" s="95"/>
      <c r="BN217" s="95"/>
    </row>
    <row r="218" spans="58:66" s="92" customFormat="1" x14ac:dyDescent="0.2">
      <c r="BF218" s="95"/>
      <c r="BG218" s="95"/>
      <c r="BH218" s="95"/>
      <c r="BI218" s="95"/>
      <c r="BJ218" s="95"/>
      <c r="BK218" s="95"/>
      <c r="BL218" s="95"/>
      <c r="BM218" s="95"/>
      <c r="BN218" s="95"/>
    </row>
    <row r="219" spans="58:66" s="92" customFormat="1" x14ac:dyDescent="0.2">
      <c r="BF219" s="95"/>
      <c r="BG219" s="95"/>
      <c r="BH219" s="95"/>
      <c r="BI219" s="95"/>
      <c r="BJ219" s="95"/>
      <c r="BK219" s="95"/>
      <c r="BL219" s="95"/>
      <c r="BM219" s="95"/>
      <c r="BN219" s="95"/>
    </row>
    <row r="220" spans="58:66" s="92" customFormat="1" x14ac:dyDescent="0.2">
      <c r="BF220" s="95"/>
      <c r="BG220" s="95"/>
      <c r="BH220" s="95"/>
      <c r="BI220" s="95"/>
      <c r="BJ220" s="95"/>
      <c r="BK220" s="95"/>
      <c r="BL220" s="95"/>
      <c r="BM220" s="95"/>
      <c r="BN220" s="95"/>
    </row>
    <row r="221" spans="58:66" s="92" customFormat="1" x14ac:dyDescent="0.2">
      <c r="BF221" s="95"/>
      <c r="BG221" s="95"/>
      <c r="BH221" s="95"/>
      <c r="BI221" s="95"/>
      <c r="BJ221" s="95"/>
      <c r="BK221" s="95"/>
      <c r="BL221" s="95"/>
      <c r="BM221" s="95"/>
      <c r="BN221" s="95"/>
    </row>
    <row r="222" spans="58:66" s="92" customFormat="1" x14ac:dyDescent="0.2">
      <c r="BF222" s="95"/>
      <c r="BG222" s="95"/>
      <c r="BH222" s="95"/>
      <c r="BI222" s="95"/>
      <c r="BJ222" s="95"/>
      <c r="BK222" s="95"/>
      <c r="BL222" s="95"/>
      <c r="BM222" s="95"/>
      <c r="BN222" s="95"/>
    </row>
    <row r="223" spans="58:66" s="92" customFormat="1" x14ac:dyDescent="0.2">
      <c r="BF223" s="95"/>
      <c r="BG223" s="95"/>
      <c r="BH223" s="95"/>
      <c r="BI223" s="95"/>
      <c r="BJ223" s="95"/>
      <c r="BK223" s="95"/>
      <c r="BL223" s="95"/>
      <c r="BM223" s="95"/>
      <c r="BN223" s="95"/>
    </row>
    <row r="224" spans="58:66" s="92" customFormat="1" x14ac:dyDescent="0.2">
      <c r="BF224" s="95"/>
      <c r="BG224" s="95"/>
      <c r="BH224" s="95"/>
      <c r="BI224" s="95"/>
      <c r="BJ224" s="95"/>
      <c r="BK224" s="95"/>
      <c r="BL224" s="95"/>
      <c r="BM224" s="95"/>
      <c r="BN224" s="95"/>
    </row>
    <row r="225" spans="58:66" s="92" customFormat="1" x14ac:dyDescent="0.2">
      <c r="BF225" s="95"/>
      <c r="BG225" s="95"/>
      <c r="BH225" s="95"/>
      <c r="BI225" s="95"/>
      <c r="BJ225" s="95"/>
      <c r="BK225" s="95"/>
      <c r="BL225" s="95"/>
      <c r="BM225" s="95"/>
      <c r="BN225" s="95"/>
    </row>
    <row r="226" spans="58:66" s="92" customFormat="1" x14ac:dyDescent="0.2">
      <c r="BF226" s="95"/>
      <c r="BG226" s="95"/>
      <c r="BH226" s="95"/>
      <c r="BI226" s="95"/>
      <c r="BJ226" s="95"/>
      <c r="BK226" s="95"/>
      <c r="BL226" s="95"/>
      <c r="BM226" s="95"/>
      <c r="BN226" s="95"/>
    </row>
    <row r="227" spans="58:66" s="92" customFormat="1" x14ac:dyDescent="0.2">
      <c r="BF227" s="95"/>
      <c r="BG227" s="95"/>
      <c r="BH227" s="95"/>
      <c r="BI227" s="95"/>
      <c r="BJ227" s="95"/>
      <c r="BK227" s="95"/>
      <c r="BL227" s="95"/>
      <c r="BM227" s="95"/>
      <c r="BN227" s="95"/>
    </row>
    <row r="228" spans="58:66" s="92" customFormat="1" x14ac:dyDescent="0.2">
      <c r="BF228" s="95"/>
      <c r="BG228" s="95"/>
      <c r="BH228" s="95"/>
      <c r="BI228" s="95"/>
      <c r="BJ228" s="95"/>
      <c r="BK228" s="95"/>
      <c r="BL228" s="95"/>
      <c r="BM228" s="95"/>
      <c r="BN228" s="95"/>
    </row>
    <row r="229" spans="58:66" s="92" customFormat="1" x14ac:dyDescent="0.2">
      <c r="BF229" s="95"/>
      <c r="BG229" s="95"/>
      <c r="BH229" s="95"/>
      <c r="BI229" s="95"/>
      <c r="BJ229" s="95"/>
      <c r="BK229" s="95"/>
      <c r="BL229" s="95"/>
      <c r="BM229" s="95"/>
      <c r="BN229" s="95"/>
    </row>
    <row r="230" spans="58:66" s="92" customFormat="1" x14ac:dyDescent="0.2">
      <c r="BF230" s="95"/>
      <c r="BG230" s="95"/>
      <c r="BH230" s="95"/>
      <c r="BI230" s="95"/>
      <c r="BJ230" s="95"/>
      <c r="BK230" s="95"/>
      <c r="BL230" s="95"/>
      <c r="BM230" s="95"/>
      <c r="BN230" s="95"/>
    </row>
    <row r="231" spans="58:66" s="92" customFormat="1" x14ac:dyDescent="0.2">
      <c r="BF231" s="95"/>
      <c r="BG231" s="95"/>
      <c r="BH231" s="95"/>
      <c r="BI231" s="95"/>
      <c r="BJ231" s="95"/>
      <c r="BK231" s="95"/>
      <c r="BL231" s="95"/>
      <c r="BM231" s="95"/>
      <c r="BN231" s="95"/>
    </row>
    <row r="232" spans="58:66" s="92" customFormat="1" x14ac:dyDescent="0.2">
      <c r="BF232" s="95"/>
      <c r="BG232" s="95"/>
      <c r="BH232" s="95"/>
      <c r="BI232" s="95"/>
      <c r="BJ232" s="95"/>
      <c r="BK232" s="95"/>
      <c r="BL232" s="95"/>
      <c r="BM232" s="95"/>
      <c r="BN232" s="95"/>
    </row>
    <row r="233" spans="58:66" s="92" customFormat="1" x14ac:dyDescent="0.2">
      <c r="BF233" s="95"/>
      <c r="BG233" s="95"/>
      <c r="BH233" s="95"/>
      <c r="BI233" s="95"/>
      <c r="BJ233" s="95"/>
      <c r="BK233" s="95"/>
      <c r="BL233" s="95"/>
      <c r="BM233" s="95"/>
      <c r="BN233" s="95"/>
    </row>
    <row r="234" spans="58:66" s="92" customFormat="1" x14ac:dyDescent="0.2">
      <c r="BF234" s="95"/>
      <c r="BG234" s="95"/>
      <c r="BH234" s="95"/>
      <c r="BI234" s="95"/>
      <c r="BJ234" s="95"/>
      <c r="BK234" s="95"/>
      <c r="BL234" s="95"/>
      <c r="BM234" s="95"/>
      <c r="BN234" s="95"/>
    </row>
    <row r="235" spans="58:66" s="92" customFormat="1" x14ac:dyDescent="0.2">
      <c r="BF235" s="95"/>
      <c r="BG235" s="95"/>
      <c r="BH235" s="95"/>
      <c r="BI235" s="95"/>
      <c r="BJ235" s="95"/>
      <c r="BK235" s="95"/>
      <c r="BL235" s="95"/>
      <c r="BM235" s="95"/>
      <c r="BN235" s="95"/>
    </row>
    <row r="236" spans="58:66" s="92" customFormat="1" x14ac:dyDescent="0.2">
      <c r="BF236" s="95"/>
      <c r="BG236" s="95"/>
      <c r="BH236" s="95"/>
      <c r="BI236" s="95"/>
      <c r="BJ236" s="95"/>
      <c r="BK236" s="95"/>
      <c r="BL236" s="95"/>
      <c r="BM236" s="95"/>
      <c r="BN236" s="95"/>
    </row>
    <row r="237" spans="58:66" s="92" customFormat="1" x14ac:dyDescent="0.2">
      <c r="BF237" s="95"/>
      <c r="BG237" s="95"/>
      <c r="BH237" s="95"/>
      <c r="BI237" s="95"/>
      <c r="BJ237" s="95"/>
      <c r="BK237" s="95"/>
      <c r="BL237" s="95"/>
      <c r="BM237" s="95"/>
      <c r="BN237" s="95"/>
    </row>
    <row r="238" spans="58:66" s="92" customFormat="1" x14ac:dyDescent="0.2">
      <c r="BF238" s="95"/>
      <c r="BG238" s="95"/>
      <c r="BH238" s="95"/>
      <c r="BI238" s="95"/>
      <c r="BJ238" s="95"/>
      <c r="BK238" s="95"/>
      <c r="BL238" s="95"/>
      <c r="BM238" s="95"/>
      <c r="BN238" s="95"/>
    </row>
    <row r="239" spans="58:66" s="92" customFormat="1" x14ac:dyDescent="0.2">
      <c r="BF239" s="95"/>
      <c r="BG239" s="95"/>
      <c r="BH239" s="95"/>
      <c r="BI239" s="95"/>
      <c r="BJ239" s="95"/>
      <c r="BK239" s="95"/>
      <c r="BL239" s="95"/>
      <c r="BM239" s="95"/>
      <c r="BN239" s="95"/>
    </row>
    <row r="240" spans="58:66" s="92" customFormat="1" x14ac:dyDescent="0.2">
      <c r="BF240" s="95"/>
      <c r="BG240" s="95"/>
      <c r="BH240" s="95"/>
      <c r="BI240" s="95"/>
      <c r="BJ240" s="95"/>
      <c r="BK240" s="95"/>
      <c r="BL240" s="95"/>
      <c r="BM240" s="95"/>
      <c r="BN240" s="95"/>
    </row>
    <row r="241" spans="58:66" s="92" customFormat="1" x14ac:dyDescent="0.2">
      <c r="BF241" s="95"/>
      <c r="BG241" s="95"/>
      <c r="BH241" s="95"/>
      <c r="BI241" s="95"/>
      <c r="BJ241" s="95"/>
      <c r="BK241" s="95"/>
      <c r="BL241" s="95"/>
      <c r="BM241" s="95"/>
      <c r="BN241" s="95"/>
    </row>
    <row r="242" spans="58:66" s="92" customFormat="1" x14ac:dyDescent="0.2">
      <c r="BF242" s="95"/>
      <c r="BG242" s="95"/>
      <c r="BH242" s="95"/>
      <c r="BI242" s="95"/>
      <c r="BJ242" s="95"/>
      <c r="BK242" s="95"/>
      <c r="BL242" s="95"/>
      <c r="BM242" s="95"/>
      <c r="BN242" s="95"/>
    </row>
    <row r="243" spans="58:66" s="92" customFormat="1" x14ac:dyDescent="0.2">
      <c r="BF243" s="95"/>
      <c r="BG243" s="95"/>
      <c r="BH243" s="95"/>
      <c r="BI243" s="95"/>
      <c r="BJ243" s="95"/>
      <c r="BK243" s="95"/>
      <c r="BL243" s="95"/>
      <c r="BM243" s="95"/>
      <c r="BN243" s="95"/>
    </row>
    <row r="244" spans="58:66" s="92" customFormat="1" x14ac:dyDescent="0.2">
      <c r="BF244" s="95"/>
      <c r="BG244" s="95"/>
      <c r="BH244" s="95"/>
      <c r="BI244" s="95"/>
      <c r="BJ244" s="95"/>
      <c r="BK244" s="95"/>
      <c r="BL244" s="95"/>
      <c r="BM244" s="95"/>
      <c r="BN244" s="95"/>
    </row>
    <row r="245" spans="58:66" s="92" customFormat="1" x14ac:dyDescent="0.2">
      <c r="BF245" s="95"/>
      <c r="BG245" s="95"/>
      <c r="BH245" s="95"/>
      <c r="BI245" s="95"/>
      <c r="BJ245" s="95"/>
      <c r="BK245" s="95"/>
      <c r="BL245" s="95"/>
      <c r="BM245" s="95"/>
      <c r="BN245" s="95"/>
    </row>
    <row r="246" spans="58:66" s="92" customFormat="1" x14ac:dyDescent="0.2">
      <c r="BF246" s="95"/>
      <c r="BG246" s="95"/>
      <c r="BH246" s="95"/>
      <c r="BI246" s="95"/>
      <c r="BJ246" s="95"/>
      <c r="BK246" s="95"/>
      <c r="BL246" s="95"/>
      <c r="BM246" s="95"/>
      <c r="BN246" s="95"/>
    </row>
    <row r="247" spans="58:66" s="92" customFormat="1" x14ac:dyDescent="0.2">
      <c r="BF247" s="95"/>
      <c r="BG247" s="95"/>
      <c r="BH247" s="95"/>
      <c r="BI247" s="95"/>
      <c r="BJ247" s="95"/>
      <c r="BK247" s="95"/>
      <c r="BL247" s="95"/>
      <c r="BM247" s="95"/>
      <c r="BN247" s="95"/>
    </row>
    <row r="248" spans="58:66" s="92" customFormat="1" x14ac:dyDescent="0.2">
      <c r="BF248" s="95"/>
      <c r="BG248" s="95"/>
      <c r="BH248" s="95"/>
      <c r="BI248" s="95"/>
      <c r="BJ248" s="95"/>
      <c r="BK248" s="95"/>
      <c r="BL248" s="95"/>
      <c r="BM248" s="95"/>
      <c r="BN248" s="95"/>
    </row>
    <row r="249" spans="58:66" s="92" customFormat="1" x14ac:dyDescent="0.2">
      <c r="BF249" s="95"/>
      <c r="BG249" s="95"/>
      <c r="BH249" s="95"/>
      <c r="BI249" s="95"/>
      <c r="BJ249" s="95"/>
      <c r="BK249" s="95"/>
      <c r="BL249" s="95"/>
      <c r="BM249" s="95"/>
      <c r="BN249" s="95"/>
    </row>
    <row r="250" spans="58:66" s="92" customFormat="1" x14ac:dyDescent="0.2">
      <c r="BF250" s="95"/>
      <c r="BG250" s="95"/>
      <c r="BH250" s="95"/>
      <c r="BI250" s="95"/>
      <c r="BJ250" s="95"/>
      <c r="BK250" s="95"/>
      <c r="BL250" s="95"/>
      <c r="BM250" s="95"/>
      <c r="BN250" s="95"/>
    </row>
    <row r="251" spans="58:66" s="92" customFormat="1" x14ac:dyDescent="0.2">
      <c r="BF251" s="95"/>
      <c r="BG251" s="95"/>
      <c r="BH251" s="95"/>
      <c r="BI251" s="95"/>
      <c r="BJ251" s="95"/>
      <c r="BK251" s="95"/>
      <c r="BL251" s="95"/>
      <c r="BM251" s="95"/>
      <c r="BN251" s="95"/>
    </row>
    <row r="252" spans="58:66" s="92" customFormat="1" x14ac:dyDescent="0.2">
      <c r="BF252" s="95"/>
      <c r="BG252" s="95"/>
      <c r="BH252" s="95"/>
      <c r="BI252" s="95"/>
      <c r="BJ252" s="95"/>
      <c r="BK252" s="95"/>
      <c r="BL252" s="95"/>
      <c r="BM252" s="95"/>
      <c r="BN252" s="95"/>
    </row>
    <row r="253" spans="58:66" s="92" customFormat="1" x14ac:dyDescent="0.2">
      <c r="BF253" s="95"/>
      <c r="BG253" s="95"/>
      <c r="BH253" s="95"/>
      <c r="BI253" s="95"/>
      <c r="BJ253" s="95"/>
      <c r="BK253" s="95"/>
      <c r="BL253" s="95"/>
      <c r="BM253" s="95"/>
      <c r="BN253" s="95"/>
    </row>
    <row r="254" spans="58:66" s="92" customFormat="1" x14ac:dyDescent="0.2">
      <c r="BF254" s="95"/>
      <c r="BG254" s="95"/>
      <c r="BH254" s="95"/>
      <c r="BI254" s="95"/>
      <c r="BJ254" s="95"/>
      <c r="BK254" s="95"/>
      <c r="BL254" s="95"/>
      <c r="BM254" s="95"/>
      <c r="BN254" s="95"/>
    </row>
    <row r="255" spans="58:66" s="92" customFormat="1" x14ac:dyDescent="0.2">
      <c r="BF255" s="95"/>
      <c r="BG255" s="95"/>
      <c r="BH255" s="95"/>
      <c r="BI255" s="95"/>
      <c r="BJ255" s="95"/>
      <c r="BK255" s="95"/>
      <c r="BL255" s="95"/>
      <c r="BM255" s="95"/>
      <c r="BN255" s="95"/>
    </row>
    <row r="256" spans="58:66" s="92" customFormat="1" x14ac:dyDescent="0.2">
      <c r="BF256" s="95"/>
      <c r="BG256" s="95"/>
      <c r="BH256" s="95"/>
      <c r="BI256" s="95"/>
      <c r="BJ256" s="95"/>
      <c r="BK256" s="95"/>
      <c r="BL256" s="95"/>
      <c r="BM256" s="95"/>
      <c r="BN256" s="95"/>
    </row>
    <row r="257" spans="58:66" s="92" customFormat="1" x14ac:dyDescent="0.2">
      <c r="BF257" s="95"/>
      <c r="BG257" s="95"/>
      <c r="BH257" s="95"/>
      <c r="BI257" s="95"/>
      <c r="BJ257" s="95"/>
      <c r="BK257" s="95"/>
      <c r="BL257" s="95"/>
      <c r="BM257" s="95"/>
      <c r="BN257" s="95"/>
    </row>
    <row r="258" spans="58:66" s="92" customFormat="1" x14ac:dyDescent="0.2">
      <c r="BF258" s="95"/>
      <c r="BG258" s="95"/>
      <c r="BH258" s="95"/>
      <c r="BI258" s="95"/>
      <c r="BJ258" s="95"/>
      <c r="BK258" s="95"/>
      <c r="BL258" s="95"/>
      <c r="BM258" s="95"/>
      <c r="BN258" s="95"/>
    </row>
    <row r="259" spans="58:66" s="92" customFormat="1" x14ac:dyDescent="0.2">
      <c r="BF259" s="95"/>
      <c r="BG259" s="95"/>
      <c r="BH259" s="95"/>
      <c r="BI259" s="95"/>
      <c r="BJ259" s="95"/>
      <c r="BK259" s="95"/>
      <c r="BL259" s="95"/>
      <c r="BM259" s="95"/>
      <c r="BN259" s="95"/>
    </row>
    <row r="260" spans="58:66" s="92" customFormat="1" x14ac:dyDescent="0.2">
      <c r="BF260" s="95"/>
      <c r="BG260" s="95"/>
      <c r="BH260" s="95"/>
      <c r="BI260" s="95"/>
      <c r="BJ260" s="95"/>
      <c r="BK260" s="95"/>
      <c r="BL260" s="95"/>
      <c r="BM260" s="95"/>
      <c r="BN260" s="95"/>
    </row>
    <row r="261" spans="58:66" s="92" customFormat="1" x14ac:dyDescent="0.2">
      <c r="BF261" s="95"/>
      <c r="BG261" s="95"/>
      <c r="BH261" s="95"/>
      <c r="BI261" s="95"/>
      <c r="BJ261" s="95"/>
      <c r="BK261" s="95"/>
      <c r="BL261" s="95"/>
      <c r="BM261" s="95"/>
      <c r="BN261" s="95"/>
    </row>
    <row r="262" spans="58:66" s="92" customFormat="1" x14ac:dyDescent="0.2">
      <c r="BF262" s="95"/>
      <c r="BG262" s="95"/>
      <c r="BH262" s="95"/>
      <c r="BI262" s="95"/>
      <c r="BJ262" s="95"/>
      <c r="BK262" s="95"/>
      <c r="BL262" s="95"/>
      <c r="BM262" s="95"/>
      <c r="BN262" s="95"/>
    </row>
    <row r="263" spans="58:66" s="92" customFormat="1" x14ac:dyDescent="0.2">
      <c r="BF263" s="95"/>
      <c r="BG263" s="95"/>
      <c r="BH263" s="95"/>
      <c r="BI263" s="95"/>
      <c r="BJ263" s="95"/>
      <c r="BK263" s="95"/>
      <c r="BL263" s="95"/>
      <c r="BM263" s="95"/>
      <c r="BN263" s="95"/>
    </row>
    <row r="264" spans="58:66" s="92" customFormat="1" x14ac:dyDescent="0.2">
      <c r="BF264" s="95"/>
      <c r="BG264" s="95"/>
      <c r="BH264" s="95"/>
      <c r="BI264" s="95"/>
      <c r="BJ264" s="95"/>
      <c r="BK264" s="95"/>
      <c r="BL264" s="95"/>
      <c r="BM264" s="95"/>
      <c r="BN264" s="95"/>
    </row>
    <row r="265" spans="58:66" s="92" customFormat="1" x14ac:dyDescent="0.2">
      <c r="BF265" s="95"/>
      <c r="BG265" s="95"/>
      <c r="BH265" s="95"/>
      <c r="BI265" s="95"/>
      <c r="BJ265" s="95"/>
      <c r="BK265" s="95"/>
      <c r="BL265" s="95"/>
      <c r="BM265" s="95"/>
      <c r="BN265" s="95"/>
    </row>
    <row r="266" spans="58:66" s="92" customFormat="1" x14ac:dyDescent="0.2">
      <c r="BF266" s="95"/>
      <c r="BG266" s="95"/>
      <c r="BH266" s="95"/>
      <c r="BI266" s="95"/>
      <c r="BJ266" s="95"/>
      <c r="BK266" s="95"/>
      <c r="BL266" s="95"/>
      <c r="BM266" s="95"/>
      <c r="BN266" s="95"/>
    </row>
    <row r="267" spans="58:66" s="92" customFormat="1" x14ac:dyDescent="0.2">
      <c r="BF267" s="95"/>
      <c r="BG267" s="95"/>
      <c r="BH267" s="95"/>
      <c r="BI267" s="95"/>
      <c r="BJ267" s="95"/>
      <c r="BK267" s="95"/>
      <c r="BL267" s="95"/>
      <c r="BM267" s="95"/>
      <c r="BN267" s="95"/>
    </row>
    <row r="268" spans="58:66" s="92" customFormat="1" x14ac:dyDescent="0.2">
      <c r="BF268" s="95"/>
      <c r="BG268" s="95"/>
      <c r="BH268" s="95"/>
      <c r="BI268" s="95"/>
      <c r="BJ268" s="95"/>
      <c r="BK268" s="95"/>
      <c r="BL268" s="95"/>
      <c r="BM268" s="95"/>
      <c r="BN268" s="95"/>
    </row>
    <row r="269" spans="58:66" s="92" customFormat="1" x14ac:dyDescent="0.2">
      <c r="BF269" s="95"/>
      <c r="BG269" s="95"/>
      <c r="BH269" s="95"/>
      <c r="BI269" s="95"/>
      <c r="BJ269" s="95"/>
      <c r="BK269" s="95"/>
      <c r="BL269" s="95"/>
      <c r="BM269" s="95"/>
      <c r="BN269" s="95"/>
    </row>
    <row r="270" spans="58:66" s="92" customFormat="1" x14ac:dyDescent="0.2">
      <c r="BF270" s="95"/>
      <c r="BG270" s="95"/>
      <c r="BH270" s="95"/>
      <c r="BI270" s="95"/>
      <c r="BJ270" s="95"/>
      <c r="BK270" s="95"/>
      <c r="BL270" s="95"/>
      <c r="BM270" s="95"/>
      <c r="BN270" s="95"/>
    </row>
    <row r="271" spans="58:66" s="92" customFormat="1" x14ac:dyDescent="0.2">
      <c r="BF271" s="95"/>
      <c r="BG271" s="95"/>
      <c r="BH271" s="95"/>
      <c r="BI271" s="95"/>
      <c r="BJ271" s="95"/>
      <c r="BK271" s="95"/>
      <c r="BL271" s="95"/>
      <c r="BM271" s="95"/>
      <c r="BN271" s="95"/>
    </row>
    <row r="272" spans="58:66" s="92" customFormat="1" x14ac:dyDescent="0.2">
      <c r="BF272" s="95"/>
      <c r="BG272" s="95"/>
      <c r="BH272" s="95"/>
      <c r="BI272" s="95"/>
      <c r="BJ272" s="95"/>
      <c r="BK272" s="95"/>
      <c r="BL272" s="95"/>
      <c r="BM272" s="95"/>
      <c r="BN272" s="95"/>
    </row>
    <row r="273" spans="58:66" s="92" customFormat="1" x14ac:dyDescent="0.2">
      <c r="BF273" s="95"/>
      <c r="BG273" s="95"/>
      <c r="BH273" s="95"/>
      <c r="BI273" s="95"/>
      <c r="BJ273" s="95"/>
      <c r="BK273" s="95"/>
      <c r="BL273" s="95"/>
      <c r="BM273" s="95"/>
      <c r="BN273" s="95"/>
    </row>
    <row r="274" spans="58:66" s="92" customFormat="1" x14ac:dyDescent="0.2">
      <c r="BF274" s="95"/>
      <c r="BG274" s="95"/>
      <c r="BH274" s="95"/>
      <c r="BI274" s="95"/>
      <c r="BJ274" s="95"/>
      <c r="BK274" s="95"/>
      <c r="BL274" s="95"/>
      <c r="BM274" s="95"/>
      <c r="BN274" s="95"/>
    </row>
    <row r="275" spans="58:66" s="92" customFormat="1" x14ac:dyDescent="0.2">
      <c r="BF275" s="95"/>
      <c r="BG275" s="95"/>
      <c r="BH275" s="95"/>
      <c r="BI275" s="95"/>
      <c r="BJ275" s="95"/>
      <c r="BK275" s="95"/>
      <c r="BL275" s="95"/>
      <c r="BM275" s="95"/>
      <c r="BN275" s="95"/>
    </row>
    <row r="276" spans="58:66" s="92" customFormat="1" x14ac:dyDescent="0.2">
      <c r="BF276" s="95"/>
      <c r="BG276" s="95"/>
      <c r="BH276" s="95"/>
      <c r="BI276" s="95"/>
      <c r="BJ276" s="95"/>
      <c r="BK276" s="95"/>
      <c r="BL276" s="95"/>
      <c r="BM276" s="95"/>
      <c r="BN276" s="95"/>
    </row>
    <row r="277" spans="58:66" s="92" customFormat="1" x14ac:dyDescent="0.2">
      <c r="BF277" s="95"/>
      <c r="BG277" s="95"/>
      <c r="BH277" s="95"/>
      <c r="BI277" s="95"/>
      <c r="BJ277" s="95"/>
      <c r="BK277" s="95"/>
      <c r="BL277" s="95"/>
      <c r="BM277" s="95"/>
      <c r="BN277" s="95"/>
    </row>
    <row r="278" spans="58:66" s="92" customFormat="1" x14ac:dyDescent="0.2">
      <c r="BF278" s="95"/>
      <c r="BG278" s="95"/>
      <c r="BH278" s="95"/>
      <c r="BI278" s="95"/>
      <c r="BJ278" s="95"/>
      <c r="BK278" s="95"/>
      <c r="BL278" s="95"/>
      <c r="BM278" s="95"/>
      <c r="BN278" s="95"/>
    </row>
    <row r="279" spans="58:66" s="92" customFormat="1" x14ac:dyDescent="0.2">
      <c r="BF279" s="95"/>
      <c r="BG279" s="95"/>
      <c r="BH279" s="95"/>
      <c r="BI279" s="95"/>
      <c r="BJ279" s="95"/>
      <c r="BK279" s="95"/>
      <c r="BL279" s="95"/>
      <c r="BM279" s="95"/>
      <c r="BN279" s="95"/>
    </row>
    <row r="280" spans="58:66" s="92" customFormat="1" x14ac:dyDescent="0.2">
      <c r="BF280" s="95"/>
      <c r="BG280" s="95"/>
      <c r="BH280" s="95"/>
      <c r="BI280" s="95"/>
      <c r="BJ280" s="95"/>
      <c r="BK280" s="95"/>
      <c r="BL280" s="95"/>
      <c r="BM280" s="95"/>
      <c r="BN280" s="95"/>
    </row>
    <row r="281" spans="58:66" s="92" customFormat="1" x14ac:dyDescent="0.2">
      <c r="BF281" s="95"/>
      <c r="BG281" s="95"/>
      <c r="BH281" s="95"/>
      <c r="BI281" s="95"/>
      <c r="BJ281" s="95"/>
      <c r="BK281" s="95"/>
      <c r="BL281" s="95"/>
      <c r="BM281" s="95"/>
      <c r="BN281" s="95"/>
    </row>
    <row r="282" spans="58:66" s="92" customFormat="1" x14ac:dyDescent="0.2">
      <c r="BF282" s="95"/>
      <c r="BG282" s="95"/>
      <c r="BH282" s="95"/>
      <c r="BI282" s="95"/>
      <c r="BJ282" s="95"/>
      <c r="BK282" s="95"/>
      <c r="BL282" s="95"/>
      <c r="BM282" s="95"/>
      <c r="BN282" s="95"/>
    </row>
    <row r="283" spans="58:66" s="92" customFormat="1" x14ac:dyDescent="0.2">
      <c r="BF283" s="95"/>
      <c r="BG283" s="95"/>
      <c r="BH283" s="95"/>
      <c r="BI283" s="95"/>
      <c r="BJ283" s="95"/>
      <c r="BK283" s="95"/>
      <c r="BL283" s="95"/>
      <c r="BM283" s="95"/>
      <c r="BN283" s="95"/>
    </row>
    <row r="284" spans="58:66" s="92" customFormat="1" x14ac:dyDescent="0.2">
      <c r="BF284" s="95"/>
      <c r="BG284" s="95"/>
      <c r="BH284" s="95"/>
      <c r="BI284" s="95"/>
      <c r="BJ284" s="95"/>
      <c r="BK284" s="95"/>
      <c r="BL284" s="95"/>
      <c r="BM284" s="95"/>
      <c r="BN284" s="95"/>
    </row>
    <row r="285" spans="58:66" s="92" customFormat="1" x14ac:dyDescent="0.2">
      <c r="BF285" s="95"/>
      <c r="BG285" s="95"/>
      <c r="BH285" s="95"/>
      <c r="BI285" s="95"/>
      <c r="BJ285" s="95"/>
      <c r="BK285" s="95"/>
      <c r="BL285" s="95"/>
      <c r="BM285" s="95"/>
      <c r="BN285" s="95"/>
    </row>
    <row r="286" spans="58:66" s="92" customFormat="1" x14ac:dyDescent="0.2">
      <c r="BF286" s="95"/>
      <c r="BG286" s="95"/>
      <c r="BH286" s="95"/>
      <c r="BI286" s="95"/>
      <c r="BJ286" s="95"/>
      <c r="BK286" s="95"/>
      <c r="BL286" s="95"/>
      <c r="BM286" s="95"/>
      <c r="BN286" s="95"/>
    </row>
    <row r="287" spans="58:66" s="92" customFormat="1" x14ac:dyDescent="0.2">
      <c r="BF287" s="95"/>
      <c r="BG287" s="95"/>
      <c r="BH287" s="95"/>
      <c r="BI287" s="95"/>
      <c r="BJ287" s="95"/>
      <c r="BK287" s="95"/>
      <c r="BL287" s="95"/>
      <c r="BM287" s="95"/>
      <c r="BN287" s="95"/>
    </row>
    <row r="288" spans="58:66" s="92" customFormat="1" x14ac:dyDescent="0.2">
      <c r="BF288" s="95"/>
      <c r="BG288" s="95"/>
      <c r="BH288" s="95"/>
      <c r="BI288" s="95"/>
      <c r="BJ288" s="95"/>
      <c r="BK288" s="95"/>
      <c r="BL288" s="95"/>
      <c r="BM288" s="95"/>
      <c r="BN288" s="95"/>
    </row>
    <row r="289" spans="58:66" s="92" customFormat="1" x14ac:dyDescent="0.2">
      <c r="BF289" s="95"/>
      <c r="BG289" s="95"/>
      <c r="BH289" s="95"/>
      <c r="BI289" s="95"/>
      <c r="BJ289" s="95"/>
      <c r="BK289" s="95"/>
      <c r="BL289" s="95"/>
      <c r="BM289" s="95"/>
      <c r="BN289" s="95"/>
    </row>
    <row r="290" spans="58:66" s="92" customFormat="1" x14ac:dyDescent="0.2">
      <c r="BF290" s="95"/>
      <c r="BG290" s="95"/>
      <c r="BH290" s="95"/>
      <c r="BI290" s="95"/>
      <c r="BJ290" s="95"/>
      <c r="BK290" s="95"/>
      <c r="BL290" s="95"/>
      <c r="BM290" s="95"/>
      <c r="BN290" s="95"/>
    </row>
    <row r="291" spans="58:66" s="92" customFormat="1" x14ac:dyDescent="0.2">
      <c r="BF291" s="95"/>
      <c r="BG291" s="95"/>
      <c r="BH291" s="95"/>
      <c r="BI291" s="95"/>
      <c r="BJ291" s="95"/>
      <c r="BK291" s="95"/>
      <c r="BL291" s="95"/>
      <c r="BM291" s="95"/>
      <c r="BN291" s="95"/>
    </row>
    <row r="292" spans="58:66" s="92" customFormat="1" x14ac:dyDescent="0.2">
      <c r="BF292" s="95"/>
      <c r="BG292" s="95"/>
      <c r="BH292" s="95"/>
      <c r="BI292" s="95"/>
      <c r="BJ292" s="95"/>
      <c r="BK292" s="95"/>
      <c r="BL292" s="95"/>
      <c r="BM292" s="95"/>
      <c r="BN292" s="95"/>
    </row>
    <row r="293" spans="58:66" s="92" customFormat="1" x14ac:dyDescent="0.2">
      <c r="BF293" s="95"/>
      <c r="BG293" s="95"/>
      <c r="BH293" s="95"/>
      <c r="BI293" s="95"/>
      <c r="BJ293" s="95"/>
      <c r="BK293" s="95"/>
      <c r="BL293" s="95"/>
      <c r="BM293" s="95"/>
      <c r="BN293" s="95"/>
    </row>
    <row r="294" spans="58:66" s="92" customFormat="1" x14ac:dyDescent="0.2">
      <c r="BF294" s="95"/>
      <c r="BG294" s="95"/>
      <c r="BH294" s="95"/>
      <c r="BI294" s="95"/>
      <c r="BJ294" s="95"/>
      <c r="BK294" s="95"/>
      <c r="BL294" s="95"/>
      <c r="BM294" s="95"/>
      <c r="BN294" s="95"/>
    </row>
    <row r="295" spans="58:66" s="92" customFormat="1" x14ac:dyDescent="0.2">
      <c r="BF295" s="95"/>
      <c r="BG295" s="95"/>
      <c r="BH295" s="95"/>
      <c r="BI295" s="95"/>
      <c r="BJ295" s="95"/>
      <c r="BK295" s="95"/>
      <c r="BL295" s="95"/>
      <c r="BM295" s="95"/>
      <c r="BN295" s="95"/>
    </row>
    <row r="296" spans="58:66" s="92" customFormat="1" x14ac:dyDescent="0.2">
      <c r="BF296" s="95"/>
      <c r="BG296" s="95"/>
      <c r="BH296" s="95"/>
      <c r="BI296" s="95"/>
      <c r="BJ296" s="95"/>
      <c r="BK296" s="95"/>
      <c r="BL296" s="95"/>
      <c r="BM296" s="95"/>
      <c r="BN296" s="95"/>
    </row>
    <row r="297" spans="58:66" s="92" customFormat="1" x14ac:dyDescent="0.2">
      <c r="BF297" s="95"/>
      <c r="BG297" s="95"/>
      <c r="BH297" s="95"/>
      <c r="BI297" s="95"/>
      <c r="BJ297" s="95"/>
      <c r="BK297" s="95"/>
      <c r="BL297" s="95"/>
      <c r="BM297" s="95"/>
      <c r="BN297" s="95"/>
    </row>
    <row r="298" spans="58:66" s="92" customFormat="1" x14ac:dyDescent="0.2">
      <c r="BF298" s="95"/>
      <c r="BG298" s="95"/>
      <c r="BH298" s="95"/>
      <c r="BI298" s="95"/>
      <c r="BJ298" s="95"/>
      <c r="BK298" s="95"/>
      <c r="BL298" s="95"/>
      <c r="BM298" s="95"/>
      <c r="BN298" s="95"/>
    </row>
    <row r="299" spans="58:66" s="92" customFormat="1" x14ac:dyDescent="0.2">
      <c r="BF299" s="95"/>
      <c r="BG299" s="95"/>
      <c r="BH299" s="95"/>
      <c r="BI299" s="95"/>
      <c r="BJ299" s="95"/>
      <c r="BK299" s="95"/>
      <c r="BL299" s="95"/>
      <c r="BM299" s="95"/>
      <c r="BN299" s="95"/>
    </row>
    <row r="300" spans="58:66" s="92" customFormat="1" x14ac:dyDescent="0.2">
      <c r="BF300" s="95"/>
      <c r="BG300" s="95"/>
      <c r="BH300" s="95"/>
      <c r="BI300" s="95"/>
      <c r="BJ300" s="95"/>
      <c r="BK300" s="95"/>
      <c r="BL300" s="95"/>
      <c r="BM300" s="95"/>
      <c r="BN300" s="95"/>
    </row>
    <row r="301" spans="58:66" s="92" customFormat="1" x14ac:dyDescent="0.2">
      <c r="BF301" s="95"/>
      <c r="BG301" s="95"/>
      <c r="BH301" s="95"/>
      <c r="BI301" s="95"/>
      <c r="BJ301" s="95"/>
      <c r="BK301" s="95"/>
      <c r="BL301" s="95"/>
      <c r="BM301" s="95"/>
      <c r="BN301" s="95"/>
    </row>
    <row r="302" spans="58:66" s="92" customFormat="1" x14ac:dyDescent="0.2">
      <c r="BF302" s="95"/>
      <c r="BG302" s="95"/>
      <c r="BH302" s="95"/>
      <c r="BI302" s="95"/>
      <c r="BJ302" s="95"/>
      <c r="BK302" s="95"/>
      <c r="BL302" s="95"/>
      <c r="BM302" s="95"/>
      <c r="BN302" s="95"/>
    </row>
    <row r="303" spans="58:66" s="92" customFormat="1" x14ac:dyDescent="0.2">
      <c r="BF303" s="95"/>
      <c r="BG303" s="95"/>
      <c r="BH303" s="95"/>
      <c r="BI303" s="95"/>
      <c r="BJ303" s="95"/>
      <c r="BK303" s="95"/>
      <c r="BL303" s="95"/>
      <c r="BM303" s="95"/>
      <c r="BN303" s="95"/>
    </row>
    <row r="304" spans="58:66" s="92" customFormat="1" x14ac:dyDescent="0.2">
      <c r="BF304" s="95"/>
      <c r="BG304" s="95"/>
      <c r="BH304" s="95"/>
      <c r="BI304" s="95"/>
      <c r="BJ304" s="95"/>
      <c r="BK304" s="95"/>
      <c r="BL304" s="95"/>
      <c r="BM304" s="95"/>
      <c r="BN304" s="95"/>
    </row>
    <row r="305" spans="58:66" s="92" customFormat="1" x14ac:dyDescent="0.2">
      <c r="BF305" s="95"/>
      <c r="BG305" s="95"/>
      <c r="BH305" s="95"/>
      <c r="BI305" s="95"/>
      <c r="BJ305" s="95"/>
      <c r="BK305" s="95"/>
      <c r="BL305" s="95"/>
      <c r="BM305" s="95"/>
      <c r="BN305" s="95"/>
    </row>
    <row r="306" spans="58:66" s="92" customFormat="1" x14ac:dyDescent="0.2">
      <c r="BF306" s="95"/>
      <c r="BG306" s="95"/>
      <c r="BH306" s="95"/>
      <c r="BI306" s="95"/>
      <c r="BJ306" s="95"/>
      <c r="BK306" s="95"/>
      <c r="BL306" s="95"/>
      <c r="BM306" s="95"/>
      <c r="BN306" s="95"/>
    </row>
    <row r="307" spans="58:66" s="92" customFormat="1" x14ac:dyDescent="0.2">
      <c r="BF307" s="95"/>
      <c r="BG307" s="95"/>
      <c r="BH307" s="95"/>
      <c r="BI307" s="95"/>
      <c r="BJ307" s="95"/>
      <c r="BK307" s="95"/>
      <c r="BL307" s="95"/>
      <c r="BM307" s="95"/>
      <c r="BN307" s="95"/>
    </row>
    <row r="308" spans="58:66" s="92" customFormat="1" x14ac:dyDescent="0.2">
      <c r="BF308" s="95"/>
      <c r="BG308" s="95"/>
      <c r="BH308" s="95"/>
      <c r="BI308" s="95"/>
      <c r="BJ308" s="95"/>
      <c r="BK308" s="95"/>
      <c r="BL308" s="95"/>
      <c r="BM308" s="95"/>
      <c r="BN308" s="95"/>
    </row>
    <row r="309" spans="58:66" s="92" customFormat="1" x14ac:dyDescent="0.2">
      <c r="BF309" s="95"/>
      <c r="BG309" s="95"/>
      <c r="BH309" s="95"/>
      <c r="BI309" s="95"/>
      <c r="BJ309" s="95"/>
      <c r="BK309" s="95"/>
      <c r="BL309" s="95"/>
      <c r="BM309" s="95"/>
      <c r="BN309" s="95"/>
    </row>
    <row r="310" spans="58:66" s="92" customFormat="1" x14ac:dyDescent="0.2">
      <c r="BF310" s="95"/>
      <c r="BG310" s="95"/>
      <c r="BH310" s="95"/>
      <c r="BI310" s="95"/>
      <c r="BJ310" s="95"/>
      <c r="BK310" s="95"/>
      <c r="BL310" s="95"/>
      <c r="BM310" s="95"/>
      <c r="BN310" s="95"/>
    </row>
    <row r="311" spans="58:66" s="92" customFormat="1" x14ac:dyDescent="0.2">
      <c r="BF311" s="95"/>
      <c r="BG311" s="95"/>
      <c r="BH311" s="95"/>
      <c r="BI311" s="95"/>
      <c r="BJ311" s="95"/>
      <c r="BK311" s="95"/>
      <c r="BL311" s="95"/>
      <c r="BM311" s="95"/>
      <c r="BN311" s="95"/>
    </row>
    <row r="312" spans="58:66" s="92" customFormat="1" x14ac:dyDescent="0.2">
      <c r="BF312" s="95"/>
      <c r="BG312" s="95"/>
      <c r="BH312" s="95"/>
      <c r="BI312" s="95"/>
      <c r="BJ312" s="95"/>
      <c r="BK312" s="95"/>
      <c r="BL312" s="95"/>
      <c r="BM312" s="95"/>
      <c r="BN312" s="95"/>
    </row>
    <row r="313" spans="58:66" s="92" customFormat="1" x14ac:dyDescent="0.2">
      <c r="BF313" s="95"/>
      <c r="BG313" s="95"/>
      <c r="BH313" s="95"/>
      <c r="BI313" s="95"/>
      <c r="BJ313" s="95"/>
      <c r="BK313" s="95"/>
      <c r="BL313" s="95"/>
      <c r="BM313" s="95"/>
      <c r="BN313" s="95"/>
    </row>
    <row r="314" spans="58:66" s="92" customFormat="1" x14ac:dyDescent="0.2">
      <c r="BF314" s="95"/>
      <c r="BG314" s="95"/>
      <c r="BH314" s="95"/>
      <c r="BI314" s="95"/>
      <c r="BJ314" s="95"/>
      <c r="BK314" s="95"/>
      <c r="BL314" s="95"/>
      <c r="BM314" s="95"/>
      <c r="BN314" s="95"/>
    </row>
    <row r="315" spans="58:66" s="92" customFormat="1" x14ac:dyDescent="0.2">
      <c r="BF315" s="95"/>
      <c r="BG315" s="95"/>
      <c r="BH315" s="95"/>
      <c r="BI315" s="95"/>
      <c r="BJ315" s="95"/>
      <c r="BK315" s="95"/>
      <c r="BL315" s="95"/>
      <c r="BM315" s="95"/>
      <c r="BN315" s="95"/>
    </row>
    <row r="316" spans="58:66" s="92" customFormat="1" x14ac:dyDescent="0.2">
      <c r="BF316" s="95"/>
      <c r="BG316" s="95"/>
      <c r="BH316" s="95"/>
      <c r="BI316" s="95"/>
      <c r="BJ316" s="95"/>
      <c r="BK316" s="95"/>
      <c r="BL316" s="95"/>
      <c r="BM316" s="95"/>
      <c r="BN316" s="95"/>
    </row>
    <row r="317" spans="58:66" s="92" customFormat="1" x14ac:dyDescent="0.2">
      <c r="BF317" s="95"/>
      <c r="BG317" s="95"/>
      <c r="BH317" s="95"/>
      <c r="BI317" s="95"/>
      <c r="BJ317" s="95"/>
      <c r="BK317" s="95"/>
      <c r="BL317" s="95"/>
      <c r="BM317" s="95"/>
      <c r="BN317" s="95"/>
    </row>
    <row r="318" spans="58:66" s="92" customFormat="1" x14ac:dyDescent="0.2">
      <c r="BF318" s="95"/>
      <c r="BG318" s="95"/>
      <c r="BH318" s="95"/>
      <c r="BI318" s="95"/>
      <c r="BJ318" s="95"/>
      <c r="BK318" s="95"/>
      <c r="BL318" s="95"/>
      <c r="BM318" s="95"/>
      <c r="BN318" s="95"/>
    </row>
    <row r="319" spans="58:66" s="92" customFormat="1" x14ac:dyDescent="0.2">
      <c r="BF319" s="95"/>
      <c r="BG319" s="95"/>
      <c r="BH319" s="95"/>
      <c r="BI319" s="95"/>
      <c r="BJ319" s="95"/>
      <c r="BK319" s="95"/>
      <c r="BL319" s="95"/>
      <c r="BM319" s="95"/>
      <c r="BN319" s="95"/>
    </row>
    <row r="320" spans="58:66" s="92" customFormat="1" x14ac:dyDescent="0.2">
      <c r="BF320" s="95"/>
      <c r="BG320" s="95"/>
      <c r="BH320" s="95"/>
      <c r="BI320" s="95"/>
      <c r="BJ320" s="95"/>
      <c r="BK320" s="95"/>
      <c r="BL320" s="95"/>
      <c r="BM320" s="95"/>
      <c r="BN320" s="95"/>
    </row>
    <row r="321" spans="58:66" s="92" customFormat="1" x14ac:dyDescent="0.2">
      <c r="BF321" s="95"/>
      <c r="BG321" s="95"/>
      <c r="BH321" s="95"/>
      <c r="BI321" s="95"/>
      <c r="BJ321" s="95"/>
      <c r="BK321" s="95"/>
      <c r="BL321" s="95"/>
      <c r="BM321" s="95"/>
      <c r="BN321" s="95"/>
    </row>
    <row r="322" spans="58:66" s="92" customFormat="1" x14ac:dyDescent="0.2">
      <c r="BF322" s="95"/>
      <c r="BG322" s="95"/>
      <c r="BH322" s="95"/>
      <c r="BI322" s="95"/>
      <c r="BJ322" s="95"/>
      <c r="BK322" s="95"/>
      <c r="BL322" s="95"/>
      <c r="BM322" s="95"/>
      <c r="BN322" s="95"/>
    </row>
    <row r="323" spans="58:66" s="92" customFormat="1" x14ac:dyDescent="0.2">
      <c r="BF323" s="95"/>
      <c r="BG323" s="95"/>
      <c r="BH323" s="95"/>
      <c r="BI323" s="95"/>
      <c r="BJ323" s="95"/>
      <c r="BK323" s="95"/>
      <c r="BL323" s="95"/>
      <c r="BM323" s="95"/>
      <c r="BN323" s="95"/>
    </row>
    <row r="324" spans="58:66" s="92" customFormat="1" x14ac:dyDescent="0.2">
      <c r="BF324" s="95"/>
      <c r="BG324" s="95"/>
      <c r="BH324" s="95"/>
      <c r="BI324" s="95"/>
      <c r="BJ324" s="95"/>
      <c r="BK324" s="95"/>
      <c r="BL324" s="95"/>
      <c r="BM324" s="95"/>
      <c r="BN324" s="95"/>
    </row>
    <row r="325" spans="58:66" s="92" customFormat="1" x14ac:dyDescent="0.2">
      <c r="BF325" s="95"/>
      <c r="BG325" s="95"/>
      <c r="BH325" s="95"/>
      <c r="BI325" s="95"/>
      <c r="BJ325" s="95"/>
      <c r="BK325" s="95"/>
      <c r="BL325" s="95"/>
      <c r="BM325" s="95"/>
      <c r="BN325" s="95"/>
    </row>
    <row r="326" spans="58:66" s="92" customFormat="1" x14ac:dyDescent="0.2">
      <c r="BF326" s="95"/>
      <c r="BG326" s="95"/>
      <c r="BH326" s="95"/>
      <c r="BI326" s="95"/>
      <c r="BJ326" s="95"/>
      <c r="BK326" s="95"/>
      <c r="BL326" s="95"/>
      <c r="BM326" s="95"/>
      <c r="BN326" s="95"/>
    </row>
    <row r="327" spans="58:66" s="92" customFormat="1" x14ac:dyDescent="0.2">
      <c r="BF327" s="95"/>
      <c r="BG327" s="95"/>
      <c r="BH327" s="95"/>
      <c r="BI327" s="95"/>
      <c r="BJ327" s="95"/>
      <c r="BK327" s="95"/>
      <c r="BL327" s="95"/>
      <c r="BM327" s="95"/>
      <c r="BN327" s="95"/>
    </row>
    <row r="328" spans="58:66" s="92" customFormat="1" x14ac:dyDescent="0.2">
      <c r="BF328" s="95"/>
      <c r="BG328" s="95"/>
      <c r="BH328" s="95"/>
      <c r="BI328" s="95"/>
      <c r="BJ328" s="95"/>
      <c r="BK328" s="95"/>
      <c r="BL328" s="95"/>
      <c r="BM328" s="95"/>
      <c r="BN328" s="95"/>
    </row>
    <row r="329" spans="58:66" s="92" customFormat="1" x14ac:dyDescent="0.2">
      <c r="BF329" s="95"/>
      <c r="BG329" s="95"/>
      <c r="BH329" s="95"/>
      <c r="BI329" s="95"/>
      <c r="BJ329" s="95"/>
      <c r="BK329" s="95"/>
      <c r="BL329" s="95"/>
      <c r="BM329" s="95"/>
      <c r="BN329" s="95"/>
    </row>
    <row r="330" spans="58:66" s="92" customFormat="1" x14ac:dyDescent="0.2">
      <c r="BF330" s="95"/>
      <c r="BG330" s="95"/>
      <c r="BH330" s="95"/>
      <c r="BI330" s="95"/>
      <c r="BJ330" s="95"/>
      <c r="BK330" s="95"/>
      <c r="BL330" s="95"/>
      <c r="BM330" s="95"/>
      <c r="BN330" s="95"/>
    </row>
    <row r="331" spans="58:66" s="92" customFormat="1" x14ac:dyDescent="0.2">
      <c r="BF331" s="95"/>
      <c r="BG331" s="95"/>
      <c r="BH331" s="95"/>
      <c r="BI331" s="95"/>
      <c r="BJ331" s="95"/>
      <c r="BK331" s="95"/>
      <c r="BL331" s="95"/>
      <c r="BM331" s="95"/>
      <c r="BN331" s="95"/>
    </row>
    <row r="332" spans="58:66" s="92" customFormat="1" x14ac:dyDescent="0.2">
      <c r="BF332" s="95"/>
      <c r="BG332" s="95"/>
      <c r="BH332" s="95"/>
      <c r="BI332" s="95"/>
      <c r="BJ332" s="95"/>
      <c r="BK332" s="95"/>
      <c r="BL332" s="95"/>
      <c r="BM332" s="95"/>
      <c r="BN332" s="95"/>
    </row>
    <row r="333" spans="58:66" s="92" customFormat="1" x14ac:dyDescent="0.2">
      <c r="BF333" s="95"/>
      <c r="BG333" s="95"/>
      <c r="BH333" s="95"/>
      <c r="BI333" s="95"/>
      <c r="BJ333" s="95"/>
      <c r="BK333" s="95"/>
      <c r="BL333" s="95"/>
      <c r="BM333" s="95"/>
      <c r="BN333" s="95"/>
    </row>
    <row r="334" spans="58:66" s="92" customFormat="1" x14ac:dyDescent="0.2">
      <c r="BF334" s="95"/>
      <c r="BG334" s="95"/>
      <c r="BH334" s="95"/>
      <c r="BI334" s="95"/>
      <c r="BJ334" s="95"/>
      <c r="BK334" s="95"/>
      <c r="BL334" s="95"/>
      <c r="BM334" s="95"/>
      <c r="BN334" s="95"/>
    </row>
    <row r="335" spans="58:66" s="92" customFormat="1" x14ac:dyDescent="0.2">
      <c r="BF335" s="95"/>
      <c r="BG335" s="95"/>
      <c r="BH335" s="95"/>
      <c r="BI335" s="95"/>
      <c r="BJ335" s="95"/>
      <c r="BK335" s="95"/>
      <c r="BL335" s="95"/>
      <c r="BM335" s="95"/>
      <c r="BN335" s="95"/>
    </row>
    <row r="336" spans="58:66" s="92" customFormat="1" x14ac:dyDescent="0.2">
      <c r="BF336" s="95"/>
      <c r="BG336" s="95"/>
      <c r="BH336" s="95"/>
      <c r="BI336" s="95"/>
      <c r="BJ336" s="95"/>
      <c r="BK336" s="95"/>
      <c r="BL336" s="95"/>
      <c r="BM336" s="95"/>
      <c r="BN336" s="95"/>
    </row>
    <row r="337" spans="58:66" s="92" customFormat="1" x14ac:dyDescent="0.2">
      <c r="BF337" s="95"/>
      <c r="BG337" s="95"/>
      <c r="BH337" s="95"/>
      <c r="BI337" s="95"/>
      <c r="BJ337" s="95"/>
      <c r="BK337" s="95"/>
      <c r="BL337" s="95"/>
      <c r="BM337" s="95"/>
      <c r="BN337" s="95"/>
    </row>
    <row r="338" spans="58:66" s="92" customFormat="1" x14ac:dyDescent="0.2">
      <c r="BF338" s="95"/>
      <c r="BG338" s="95"/>
      <c r="BH338" s="95"/>
      <c r="BI338" s="95"/>
      <c r="BJ338" s="95"/>
      <c r="BK338" s="95"/>
      <c r="BL338" s="95"/>
      <c r="BM338" s="95"/>
      <c r="BN338" s="95"/>
    </row>
    <row r="339" spans="58:66" s="92" customFormat="1" x14ac:dyDescent="0.2">
      <c r="BF339" s="95"/>
      <c r="BG339" s="95"/>
      <c r="BH339" s="95"/>
      <c r="BI339" s="95"/>
      <c r="BJ339" s="95"/>
      <c r="BK339" s="95"/>
      <c r="BL339" s="95"/>
      <c r="BM339" s="95"/>
      <c r="BN339" s="95"/>
    </row>
    <row r="340" spans="58:66" s="92" customFormat="1" x14ac:dyDescent="0.2">
      <c r="BF340" s="95"/>
      <c r="BG340" s="95"/>
      <c r="BH340" s="95"/>
      <c r="BI340" s="95"/>
      <c r="BJ340" s="95"/>
      <c r="BK340" s="95"/>
      <c r="BL340" s="95"/>
      <c r="BM340" s="95"/>
      <c r="BN340" s="95"/>
    </row>
    <row r="341" spans="58:66" s="92" customFormat="1" x14ac:dyDescent="0.2">
      <c r="BF341" s="95"/>
      <c r="BG341" s="95"/>
      <c r="BH341" s="95"/>
      <c r="BI341" s="95"/>
      <c r="BJ341" s="95"/>
      <c r="BK341" s="95"/>
      <c r="BL341" s="95"/>
      <c r="BM341" s="95"/>
      <c r="BN341" s="95"/>
    </row>
    <row r="342" spans="58:66" s="92" customFormat="1" x14ac:dyDescent="0.2">
      <c r="BF342" s="95"/>
      <c r="BG342" s="95"/>
      <c r="BH342" s="95"/>
      <c r="BI342" s="95"/>
      <c r="BJ342" s="95"/>
      <c r="BK342" s="95"/>
      <c r="BL342" s="95"/>
      <c r="BM342" s="95"/>
      <c r="BN342" s="95"/>
    </row>
    <row r="343" spans="58:66" s="92" customFormat="1" x14ac:dyDescent="0.2">
      <c r="BF343" s="95"/>
      <c r="BG343" s="95"/>
      <c r="BH343" s="95"/>
      <c r="BI343" s="95"/>
      <c r="BJ343" s="95"/>
      <c r="BK343" s="95"/>
      <c r="BL343" s="95"/>
      <c r="BM343" s="95"/>
      <c r="BN343" s="95"/>
    </row>
    <row r="344" spans="58:66" s="92" customFormat="1" x14ac:dyDescent="0.2">
      <c r="BF344" s="95"/>
      <c r="BG344" s="95"/>
      <c r="BH344" s="95"/>
      <c r="BI344" s="95"/>
      <c r="BJ344" s="95"/>
      <c r="BK344" s="95"/>
      <c r="BL344" s="95"/>
      <c r="BM344" s="95"/>
      <c r="BN344" s="95"/>
    </row>
    <row r="345" spans="58:66" s="92" customFormat="1" x14ac:dyDescent="0.2">
      <c r="BF345" s="95"/>
      <c r="BG345" s="95"/>
      <c r="BH345" s="95"/>
      <c r="BI345" s="95"/>
      <c r="BJ345" s="95"/>
      <c r="BK345" s="95"/>
      <c r="BL345" s="95"/>
      <c r="BM345" s="95"/>
      <c r="BN345" s="95"/>
    </row>
    <row r="346" spans="58:66" s="92" customFormat="1" x14ac:dyDescent="0.2">
      <c r="BF346" s="95"/>
      <c r="BG346" s="95"/>
      <c r="BH346" s="95"/>
      <c r="BI346" s="95"/>
      <c r="BJ346" s="95"/>
      <c r="BK346" s="95"/>
      <c r="BL346" s="95"/>
      <c r="BM346" s="95"/>
      <c r="BN346" s="95"/>
    </row>
    <row r="347" spans="58:66" s="92" customFormat="1" x14ac:dyDescent="0.2">
      <c r="BF347" s="95"/>
      <c r="BG347" s="95"/>
      <c r="BH347" s="95"/>
      <c r="BI347" s="95"/>
      <c r="BJ347" s="95"/>
      <c r="BK347" s="95"/>
      <c r="BL347" s="95"/>
      <c r="BM347" s="95"/>
      <c r="BN347" s="95"/>
    </row>
    <row r="348" spans="58:66" s="92" customFormat="1" x14ac:dyDescent="0.2">
      <c r="BF348" s="95"/>
      <c r="BG348" s="95"/>
      <c r="BH348" s="95"/>
      <c r="BI348" s="95"/>
      <c r="BJ348" s="95"/>
      <c r="BK348" s="95"/>
      <c r="BL348" s="95"/>
      <c r="BM348" s="95"/>
      <c r="BN348" s="95"/>
    </row>
    <row r="349" spans="58:66" s="92" customFormat="1" x14ac:dyDescent="0.2">
      <c r="BF349" s="95"/>
      <c r="BG349" s="95"/>
      <c r="BH349" s="95"/>
      <c r="BI349" s="95"/>
      <c r="BJ349" s="95"/>
      <c r="BK349" s="95"/>
      <c r="BL349" s="95"/>
      <c r="BM349" s="95"/>
      <c r="BN349" s="95"/>
    </row>
    <row r="350" spans="58:66" s="92" customFormat="1" x14ac:dyDescent="0.2">
      <c r="BF350" s="95"/>
      <c r="BG350" s="95"/>
      <c r="BH350" s="95"/>
      <c r="BI350" s="95"/>
      <c r="BJ350" s="95"/>
      <c r="BK350" s="95"/>
      <c r="BL350" s="95"/>
      <c r="BM350" s="95"/>
      <c r="BN350" s="95"/>
    </row>
    <row r="351" spans="58:66" s="92" customFormat="1" x14ac:dyDescent="0.2">
      <c r="BF351" s="95"/>
      <c r="BG351" s="95"/>
      <c r="BH351" s="95"/>
      <c r="BI351" s="95"/>
      <c r="BJ351" s="95"/>
      <c r="BK351" s="95"/>
      <c r="BL351" s="95"/>
      <c r="BM351" s="95"/>
      <c r="BN351" s="95"/>
    </row>
    <row r="352" spans="58:66" s="92" customFormat="1" x14ac:dyDescent="0.2">
      <c r="BF352" s="95"/>
      <c r="BG352" s="95"/>
      <c r="BH352" s="95"/>
      <c r="BI352" s="95"/>
      <c r="BJ352" s="95"/>
      <c r="BK352" s="95"/>
      <c r="BL352" s="95"/>
      <c r="BM352" s="95"/>
      <c r="BN352" s="95"/>
    </row>
    <row r="353" spans="58:66" s="92" customFormat="1" x14ac:dyDescent="0.2">
      <c r="BF353" s="95"/>
      <c r="BG353" s="95"/>
      <c r="BH353" s="95"/>
      <c r="BI353" s="95"/>
      <c r="BJ353" s="95"/>
      <c r="BK353" s="95"/>
      <c r="BL353" s="95"/>
      <c r="BM353" s="95"/>
      <c r="BN353" s="95"/>
    </row>
    <row r="354" spans="58:66" s="92" customFormat="1" x14ac:dyDescent="0.2">
      <c r="BF354" s="95"/>
      <c r="BG354" s="95"/>
      <c r="BH354" s="95"/>
      <c r="BI354" s="95"/>
      <c r="BJ354" s="95"/>
      <c r="BK354" s="95"/>
      <c r="BL354" s="95"/>
      <c r="BM354" s="95"/>
      <c r="BN354" s="95"/>
    </row>
    <row r="355" spans="58:66" s="92" customFormat="1" x14ac:dyDescent="0.2">
      <c r="BF355" s="95"/>
      <c r="BG355" s="95"/>
      <c r="BH355" s="95"/>
      <c r="BI355" s="95"/>
      <c r="BJ355" s="95"/>
      <c r="BK355" s="95"/>
      <c r="BL355" s="95"/>
      <c r="BM355" s="95"/>
      <c r="BN355" s="95"/>
    </row>
    <row r="356" spans="58:66" s="92" customFormat="1" x14ac:dyDescent="0.2">
      <c r="BF356" s="95"/>
      <c r="BG356" s="95"/>
      <c r="BH356" s="95"/>
      <c r="BI356" s="95"/>
      <c r="BJ356" s="95"/>
      <c r="BK356" s="95"/>
      <c r="BL356" s="95"/>
      <c r="BM356" s="95"/>
      <c r="BN356" s="95"/>
    </row>
    <row r="357" spans="58:66" s="92" customFormat="1" x14ac:dyDescent="0.2">
      <c r="BF357" s="95"/>
      <c r="BG357" s="95"/>
      <c r="BH357" s="95"/>
      <c r="BI357" s="95"/>
      <c r="BJ357" s="95"/>
      <c r="BK357" s="95"/>
      <c r="BL357" s="95"/>
      <c r="BM357" s="95"/>
      <c r="BN357" s="95"/>
    </row>
    <row r="358" spans="58:66" s="92" customFormat="1" x14ac:dyDescent="0.2">
      <c r="BF358" s="95"/>
      <c r="BG358" s="95"/>
      <c r="BH358" s="95"/>
      <c r="BI358" s="95"/>
      <c r="BJ358" s="95"/>
      <c r="BK358" s="95"/>
      <c r="BL358" s="95"/>
      <c r="BM358" s="95"/>
      <c r="BN358" s="95"/>
    </row>
    <row r="359" spans="58:66" s="92" customFormat="1" x14ac:dyDescent="0.2">
      <c r="BF359" s="95"/>
      <c r="BG359" s="95"/>
      <c r="BH359" s="95"/>
      <c r="BI359" s="95"/>
      <c r="BJ359" s="95"/>
      <c r="BK359" s="95"/>
      <c r="BL359" s="95"/>
      <c r="BM359" s="95"/>
      <c r="BN359" s="95"/>
    </row>
    <row r="360" spans="58:66" s="92" customFormat="1" x14ac:dyDescent="0.2">
      <c r="BF360" s="95"/>
      <c r="BG360" s="95"/>
      <c r="BH360" s="95"/>
      <c r="BI360" s="95"/>
      <c r="BJ360" s="95"/>
      <c r="BK360" s="95"/>
      <c r="BL360" s="95"/>
      <c r="BM360" s="95"/>
      <c r="BN360" s="95"/>
    </row>
    <row r="361" spans="58:66" s="92" customFormat="1" x14ac:dyDescent="0.2">
      <c r="BF361" s="95"/>
      <c r="BG361" s="95"/>
      <c r="BH361" s="95"/>
      <c r="BI361" s="95"/>
      <c r="BJ361" s="95"/>
      <c r="BK361" s="95"/>
      <c r="BL361" s="95"/>
      <c r="BM361" s="95"/>
      <c r="BN361" s="95"/>
    </row>
    <row r="362" spans="58:66" s="92" customFormat="1" x14ac:dyDescent="0.2">
      <c r="BF362" s="95"/>
      <c r="BG362" s="95"/>
      <c r="BH362" s="95"/>
      <c r="BI362" s="95"/>
      <c r="BJ362" s="95"/>
      <c r="BK362" s="95"/>
      <c r="BL362" s="95"/>
      <c r="BM362" s="95"/>
      <c r="BN362" s="95"/>
    </row>
    <row r="363" spans="58:66" s="92" customFormat="1" x14ac:dyDescent="0.2">
      <c r="BF363" s="95"/>
      <c r="BG363" s="95"/>
      <c r="BH363" s="95"/>
      <c r="BI363" s="95"/>
      <c r="BJ363" s="95"/>
      <c r="BK363" s="95"/>
      <c r="BL363" s="95"/>
      <c r="BM363" s="95"/>
      <c r="BN363" s="95"/>
    </row>
    <row r="364" spans="58:66" s="92" customFormat="1" x14ac:dyDescent="0.2">
      <c r="BF364" s="95"/>
      <c r="BG364" s="95"/>
      <c r="BH364" s="95"/>
      <c r="BI364" s="95"/>
      <c r="BJ364" s="95"/>
      <c r="BK364" s="95"/>
      <c r="BL364" s="95"/>
      <c r="BM364" s="95"/>
      <c r="BN364" s="95"/>
    </row>
    <row r="365" spans="58:66" s="92" customFormat="1" x14ac:dyDescent="0.2">
      <c r="BF365" s="95"/>
      <c r="BG365" s="95"/>
      <c r="BH365" s="95"/>
      <c r="BI365" s="95"/>
      <c r="BJ365" s="95"/>
      <c r="BK365" s="95"/>
      <c r="BL365" s="95"/>
      <c r="BM365" s="95"/>
      <c r="BN365" s="95"/>
    </row>
    <row r="366" spans="58:66" s="92" customFormat="1" x14ac:dyDescent="0.2">
      <c r="BF366" s="95"/>
      <c r="BG366" s="95"/>
      <c r="BH366" s="95"/>
      <c r="BI366" s="95"/>
      <c r="BJ366" s="95"/>
      <c r="BK366" s="95"/>
      <c r="BL366" s="95"/>
      <c r="BM366" s="95"/>
      <c r="BN366" s="95"/>
    </row>
    <row r="367" spans="58:66" s="92" customFormat="1" x14ac:dyDescent="0.2">
      <c r="BF367" s="95"/>
      <c r="BG367" s="95"/>
      <c r="BH367" s="95"/>
      <c r="BI367" s="95"/>
      <c r="BJ367" s="95"/>
      <c r="BK367" s="95"/>
      <c r="BL367" s="95"/>
      <c r="BM367" s="95"/>
      <c r="BN367" s="95"/>
    </row>
    <row r="368" spans="58:66" s="92" customFormat="1" x14ac:dyDescent="0.2">
      <c r="BF368" s="95"/>
      <c r="BG368" s="95"/>
      <c r="BH368" s="95"/>
      <c r="BI368" s="95"/>
      <c r="BJ368" s="95"/>
      <c r="BK368" s="95"/>
      <c r="BL368" s="95"/>
      <c r="BM368" s="95"/>
      <c r="BN368" s="95"/>
    </row>
    <row r="369" spans="58:66" s="92" customFormat="1" x14ac:dyDescent="0.2">
      <c r="BF369" s="95"/>
      <c r="BG369" s="95"/>
      <c r="BH369" s="95"/>
      <c r="BI369" s="95"/>
      <c r="BJ369" s="95"/>
      <c r="BK369" s="95"/>
      <c r="BL369" s="95"/>
      <c r="BM369" s="95"/>
      <c r="BN369" s="95"/>
    </row>
    <row r="370" spans="58:66" s="92" customFormat="1" x14ac:dyDescent="0.2">
      <c r="BF370" s="95"/>
      <c r="BG370" s="95"/>
      <c r="BH370" s="95"/>
      <c r="BI370" s="95"/>
      <c r="BJ370" s="95"/>
      <c r="BK370" s="95"/>
      <c r="BL370" s="95"/>
      <c r="BM370" s="95"/>
      <c r="BN370" s="95"/>
    </row>
    <row r="371" spans="58:66" s="92" customFormat="1" x14ac:dyDescent="0.2">
      <c r="BF371" s="95"/>
      <c r="BG371" s="95"/>
      <c r="BH371" s="95"/>
      <c r="BI371" s="95"/>
      <c r="BJ371" s="95"/>
      <c r="BK371" s="95"/>
      <c r="BL371" s="95"/>
      <c r="BM371" s="95"/>
      <c r="BN371" s="95"/>
    </row>
    <row r="372" spans="58:66" s="92" customFormat="1" x14ac:dyDescent="0.2">
      <c r="BF372" s="95"/>
      <c r="BG372" s="95"/>
      <c r="BH372" s="95"/>
      <c r="BI372" s="95"/>
      <c r="BJ372" s="95"/>
      <c r="BK372" s="95"/>
      <c r="BL372" s="95"/>
      <c r="BM372" s="95"/>
      <c r="BN372" s="95"/>
    </row>
    <row r="373" spans="58:66" s="92" customFormat="1" x14ac:dyDescent="0.2">
      <c r="BF373" s="95"/>
      <c r="BG373" s="95"/>
      <c r="BH373" s="95"/>
      <c r="BI373" s="95"/>
      <c r="BJ373" s="95"/>
      <c r="BK373" s="95"/>
      <c r="BL373" s="95"/>
      <c r="BM373" s="95"/>
      <c r="BN373" s="95"/>
    </row>
    <row r="374" spans="58:66" s="92" customFormat="1" x14ac:dyDescent="0.2"/>
    <row r="375" spans="58:66" s="92" customFormat="1" x14ac:dyDescent="0.2"/>
    <row r="376" spans="58:66" s="92" customFormat="1" x14ac:dyDescent="0.2"/>
    <row r="377" spans="58:66" s="92" customFormat="1" x14ac:dyDescent="0.2"/>
    <row r="378" spans="58:66" s="92" customFormat="1" x14ac:dyDescent="0.2"/>
    <row r="379" spans="58:66" s="92" customFormat="1" x14ac:dyDescent="0.2"/>
    <row r="380" spans="58:66" s="92" customFormat="1" x14ac:dyDescent="0.2"/>
    <row r="381" spans="58:66" s="92" customFormat="1" x14ac:dyDescent="0.2"/>
    <row r="382" spans="58:66" s="92" customFormat="1" x14ac:dyDescent="0.2"/>
    <row r="383" spans="58:66" s="92" customFormat="1" x14ac:dyDescent="0.2"/>
    <row r="384" spans="58:66" s="92" customFormat="1" x14ac:dyDescent="0.2"/>
    <row r="385" s="92" customFormat="1" x14ac:dyDescent="0.2"/>
    <row r="386" s="92" customFormat="1" x14ac:dyDescent="0.2"/>
    <row r="387" s="92" customFormat="1" x14ac:dyDescent="0.2"/>
    <row r="388" s="92" customFormat="1" x14ac:dyDescent="0.2"/>
    <row r="389" s="92" customFormat="1" x14ac:dyDescent="0.2"/>
    <row r="390" s="92" customFormat="1" x14ac:dyDescent="0.2"/>
    <row r="391" s="92" customFormat="1" x14ac:dyDescent="0.2"/>
    <row r="392" s="92" customFormat="1" x14ac:dyDescent="0.2"/>
    <row r="393" s="92" customFormat="1" x14ac:dyDescent="0.2"/>
    <row r="394" s="92" customFormat="1" x14ac:dyDescent="0.2"/>
    <row r="395" s="92" customFormat="1" x14ac:dyDescent="0.2"/>
    <row r="396" s="92" customFormat="1" x14ac:dyDescent="0.2"/>
    <row r="397" s="92" customFormat="1" x14ac:dyDescent="0.2"/>
    <row r="398" s="92" customFormat="1" x14ac:dyDescent="0.2"/>
    <row r="399" s="92" customFormat="1" x14ac:dyDescent="0.2"/>
    <row r="400" s="92" customFormat="1" x14ac:dyDescent="0.2"/>
    <row r="401" s="92" customFormat="1" x14ac:dyDescent="0.2"/>
    <row r="402" s="92" customFormat="1" x14ac:dyDescent="0.2"/>
    <row r="403" s="92" customFormat="1" x14ac:dyDescent="0.2"/>
    <row r="404" s="92" customFormat="1" x14ac:dyDescent="0.2"/>
    <row r="405" s="92" customFormat="1" x14ac:dyDescent="0.2"/>
    <row r="406" s="92" customFormat="1" x14ac:dyDescent="0.2"/>
    <row r="407" s="92" customFormat="1" x14ac:dyDescent="0.2"/>
    <row r="408" s="92" customFormat="1" x14ac:dyDescent="0.2"/>
    <row r="409" s="92" customFormat="1" x14ac:dyDescent="0.2"/>
    <row r="410" s="92" customFormat="1" x14ac:dyDescent="0.2"/>
    <row r="411" s="92" customFormat="1" x14ac:dyDescent="0.2"/>
    <row r="412" s="92" customFormat="1" x14ac:dyDescent="0.2"/>
    <row r="413" s="92" customFormat="1" x14ac:dyDescent="0.2"/>
    <row r="414" s="92" customFormat="1" x14ac:dyDescent="0.2"/>
    <row r="415" s="92" customFormat="1" x14ac:dyDescent="0.2"/>
    <row r="416" s="92" customFormat="1" x14ac:dyDescent="0.2"/>
    <row r="417" s="92" customFormat="1" x14ac:dyDescent="0.2"/>
    <row r="418" s="92" customFormat="1" x14ac:dyDescent="0.2"/>
    <row r="419" s="92" customFormat="1" x14ac:dyDescent="0.2"/>
    <row r="420" s="92" customFormat="1" x14ac:dyDescent="0.2"/>
    <row r="421" s="92" customFormat="1" x14ac:dyDescent="0.2"/>
    <row r="422" s="92" customFormat="1" x14ac:dyDescent="0.2"/>
    <row r="423" s="92" customFormat="1" x14ac:dyDescent="0.2"/>
    <row r="424" s="92" customFormat="1" x14ac:dyDescent="0.2"/>
    <row r="425" s="92" customFormat="1" x14ac:dyDescent="0.2"/>
    <row r="426" s="92" customFormat="1" x14ac:dyDescent="0.2"/>
    <row r="427" s="92" customFormat="1" x14ac:dyDescent="0.2"/>
    <row r="428" s="92" customFormat="1" x14ac:dyDescent="0.2"/>
    <row r="429" s="92" customFormat="1" x14ac:dyDescent="0.2"/>
    <row r="430" s="92" customFormat="1" x14ac:dyDescent="0.2"/>
    <row r="431" s="92" customFormat="1" x14ac:dyDescent="0.2"/>
    <row r="432" s="92" customFormat="1" x14ac:dyDescent="0.2"/>
    <row r="433" s="92" customFormat="1" x14ac:dyDescent="0.2"/>
    <row r="434" s="92" customFormat="1" x14ac:dyDescent="0.2"/>
    <row r="435" s="92" customFormat="1" x14ac:dyDescent="0.2"/>
    <row r="436" s="92" customFormat="1" x14ac:dyDescent="0.2"/>
    <row r="437" s="92" customFormat="1" x14ac:dyDescent="0.2"/>
    <row r="438" s="92" customFormat="1" x14ac:dyDescent="0.2"/>
    <row r="439" s="92" customFormat="1" x14ac:dyDescent="0.2"/>
    <row r="440" s="92" customFormat="1" x14ac:dyDescent="0.2"/>
    <row r="441" s="92" customFormat="1" x14ac:dyDescent="0.2"/>
    <row r="442" s="92" customFormat="1" x14ac:dyDescent="0.2"/>
    <row r="443" s="92" customFormat="1" x14ac:dyDescent="0.2"/>
    <row r="444" s="92" customFormat="1" x14ac:dyDescent="0.2"/>
    <row r="445" s="92" customFormat="1" x14ac:dyDescent="0.2"/>
    <row r="446" s="92" customFormat="1" x14ac:dyDescent="0.2"/>
    <row r="447" s="92" customFormat="1" x14ac:dyDescent="0.2"/>
    <row r="448" s="92" customFormat="1" x14ac:dyDescent="0.2"/>
    <row r="449" s="92" customFormat="1" x14ac:dyDescent="0.2"/>
    <row r="450" s="92" customFormat="1" x14ac:dyDescent="0.2"/>
    <row r="451" s="92" customFormat="1" x14ac:dyDescent="0.2"/>
    <row r="452" s="92" customFormat="1" x14ac:dyDescent="0.2"/>
    <row r="453" s="92" customFormat="1" x14ac:dyDescent="0.2"/>
    <row r="454" s="92" customFormat="1" x14ac:dyDescent="0.2"/>
    <row r="455" s="92" customFormat="1" x14ac:dyDescent="0.2"/>
    <row r="456" s="92" customFormat="1" x14ac:dyDescent="0.2"/>
    <row r="457" s="92" customFormat="1" x14ac:dyDescent="0.2"/>
    <row r="458" s="92" customFormat="1" x14ac:dyDescent="0.2"/>
    <row r="459" s="92" customFormat="1" x14ac:dyDescent="0.2"/>
    <row r="460" s="92" customFormat="1" x14ac:dyDescent="0.2"/>
    <row r="461" s="92" customFormat="1" x14ac:dyDescent="0.2"/>
    <row r="462" s="92" customFormat="1" x14ac:dyDescent="0.2"/>
    <row r="463" s="92" customFormat="1" x14ac:dyDescent="0.2"/>
    <row r="464" s="92" customFormat="1" x14ac:dyDescent="0.2"/>
    <row r="465" s="92" customFormat="1" x14ac:dyDescent="0.2"/>
    <row r="466" s="92" customFormat="1" x14ac:dyDescent="0.2"/>
    <row r="467" s="92" customFormat="1" x14ac:dyDescent="0.2"/>
    <row r="468" s="92" customFormat="1" x14ac:dyDescent="0.2"/>
    <row r="469" s="92" customFormat="1" x14ac:dyDescent="0.2"/>
    <row r="470" s="92" customFormat="1" x14ac:dyDescent="0.2"/>
    <row r="471" s="92" customFormat="1" x14ac:dyDescent="0.2"/>
    <row r="472" s="92" customFormat="1" x14ac:dyDescent="0.2"/>
    <row r="473" s="92" customFormat="1" x14ac:dyDescent="0.2"/>
    <row r="474" s="92" customFormat="1" x14ac:dyDescent="0.2"/>
    <row r="475" s="92" customFormat="1" x14ac:dyDescent="0.2"/>
    <row r="476" s="92" customFormat="1" x14ac:dyDescent="0.2"/>
    <row r="477" s="92" customFormat="1" x14ac:dyDescent="0.2"/>
    <row r="478" s="92" customFormat="1" x14ac:dyDescent="0.2"/>
    <row r="479" s="92" customFormat="1" x14ac:dyDescent="0.2"/>
    <row r="480" s="92" customFormat="1" x14ac:dyDescent="0.2"/>
    <row r="481" s="92" customFormat="1" x14ac:dyDescent="0.2"/>
    <row r="482" s="92" customFormat="1" x14ac:dyDescent="0.2"/>
    <row r="483" s="92" customFormat="1" x14ac:dyDescent="0.2"/>
    <row r="484" s="92" customFormat="1" x14ac:dyDescent="0.2"/>
    <row r="485" s="92" customFormat="1" x14ac:dyDescent="0.2"/>
    <row r="486" s="92" customFormat="1" x14ac:dyDescent="0.2"/>
    <row r="487" s="92" customFormat="1" x14ac:dyDescent="0.2"/>
    <row r="488" s="92" customFormat="1" x14ac:dyDescent="0.2"/>
    <row r="489" s="92" customFormat="1" x14ac:dyDescent="0.2"/>
    <row r="490" s="92" customFormat="1" x14ac:dyDescent="0.2"/>
    <row r="491" s="92" customFormat="1" x14ac:dyDescent="0.2"/>
    <row r="492" s="92" customFormat="1" x14ac:dyDescent="0.2"/>
    <row r="493" s="92" customFormat="1" x14ac:dyDescent="0.2"/>
    <row r="494" s="92" customFormat="1" x14ac:dyDescent="0.2"/>
    <row r="495" s="92" customFormat="1" x14ac:dyDescent="0.2"/>
    <row r="496" s="92" customFormat="1" x14ac:dyDescent="0.2"/>
    <row r="497" s="92" customFormat="1" x14ac:dyDescent="0.2"/>
    <row r="498" s="92" customFormat="1" x14ac:dyDescent="0.2"/>
    <row r="499" s="92" customFormat="1" x14ac:dyDescent="0.2"/>
    <row r="500" s="92" customFormat="1" x14ac:dyDescent="0.2"/>
    <row r="501" s="92" customFormat="1" x14ac:dyDescent="0.2"/>
    <row r="502" s="92" customFormat="1" x14ac:dyDescent="0.2"/>
    <row r="503" s="92" customFormat="1" x14ac:dyDescent="0.2"/>
    <row r="504" s="92" customFormat="1" x14ac:dyDescent="0.2"/>
    <row r="505" s="92" customFormat="1" x14ac:dyDescent="0.2"/>
    <row r="506" s="92" customFormat="1" x14ac:dyDescent="0.2"/>
    <row r="507" s="92" customFormat="1" x14ac:dyDescent="0.2"/>
    <row r="508" s="92" customFormat="1" x14ac:dyDescent="0.2"/>
    <row r="509" s="92" customFormat="1" x14ac:dyDescent="0.2"/>
    <row r="510" s="92" customFormat="1" x14ac:dyDescent="0.2"/>
    <row r="511" s="92" customFormat="1" x14ac:dyDescent="0.2"/>
    <row r="512" s="92" customFormat="1" x14ac:dyDescent="0.2"/>
    <row r="513" s="92" customFormat="1" x14ac:dyDescent="0.2"/>
    <row r="514" s="92" customFormat="1" x14ac:dyDescent="0.2"/>
    <row r="515" s="92" customFormat="1" x14ac:dyDescent="0.2"/>
    <row r="516" s="92" customFormat="1" x14ac:dyDescent="0.2"/>
    <row r="517" s="92" customFormat="1" x14ac:dyDescent="0.2"/>
    <row r="518" s="92" customFormat="1" x14ac:dyDescent="0.2"/>
    <row r="519" s="92" customFormat="1" x14ac:dyDescent="0.2"/>
    <row r="520" s="92" customFormat="1" x14ac:dyDescent="0.2"/>
    <row r="521" s="92" customFormat="1" x14ac:dyDescent="0.2"/>
    <row r="522" s="92" customFormat="1" x14ac:dyDescent="0.2"/>
    <row r="523" s="92" customFormat="1" x14ac:dyDescent="0.2"/>
    <row r="524" s="92" customFormat="1" x14ac:dyDescent="0.2"/>
    <row r="525" s="92" customFormat="1" x14ac:dyDescent="0.2"/>
    <row r="526" s="92" customFormat="1" x14ac:dyDescent="0.2"/>
    <row r="527" s="92" customFormat="1" x14ac:dyDescent="0.2"/>
    <row r="528" s="92" customFormat="1" x14ac:dyDescent="0.2"/>
    <row r="529" s="92" customFormat="1" x14ac:dyDescent="0.2"/>
    <row r="530" s="92" customFormat="1" x14ac:dyDescent="0.2"/>
    <row r="531" s="92" customFormat="1" x14ac:dyDescent="0.2"/>
    <row r="532" s="92" customFormat="1" x14ac:dyDescent="0.2"/>
    <row r="533" s="92" customFormat="1" x14ac:dyDescent="0.2"/>
    <row r="534" s="92" customFormat="1" x14ac:dyDescent="0.2"/>
  </sheetData>
  <sheetProtection algorithmName="SHA-512" hashValue="eilO+fj8QjEiz/XZoNZ3ObbaPBoZU3JhWVY8AG5RhIyHLMDiu+juBkvqkaDQKGizvKRdJrF0Xh9v5Q9pGtG4Tg==" saltValue="BISghJIB+1F96lK6pa8tHg==" spinCount="100000" sheet="1" objects="1" scenarios="1"/>
  <pageMargins left="0.75" right="0.75" top="1" bottom="1" header="0.5" footer="0.5"/>
  <pageSetup paperSize="9" orientation="portrait" horizontalDpi="0" verticalDpi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>
    <tabColor theme="4" tint="0.79998168889431442"/>
  </sheetPr>
  <dimension ref="A1:BN484"/>
  <sheetViews>
    <sheetView workbookViewId="0">
      <selection activeCell="F9" sqref="F9"/>
    </sheetView>
  </sheetViews>
  <sheetFormatPr baseColWidth="10" defaultRowHeight="15" x14ac:dyDescent="0.2"/>
  <cols>
    <col min="1" max="1" width="14.83203125" style="63" customWidth="1"/>
    <col min="2" max="2" width="14.5" style="63" customWidth="1"/>
    <col min="3" max="3" width="14.83203125" style="63" customWidth="1"/>
    <col min="4" max="19" width="14.1640625" style="63" customWidth="1"/>
    <col min="20" max="21" width="14.1640625" style="63" hidden="1" customWidth="1"/>
    <col min="22" max="25" width="14.1640625" style="63" customWidth="1"/>
    <col min="26" max="35" width="14.1640625" style="76" customWidth="1"/>
    <col min="36" max="66" width="12.5" style="76" customWidth="1"/>
    <col min="67" max="16384" width="10.83203125" style="63"/>
  </cols>
  <sheetData>
    <row r="1" spans="1:66" s="76" customFormat="1" x14ac:dyDescent="0.2">
      <c r="A1" s="75" t="s">
        <v>31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75"/>
      <c r="AB1" s="75"/>
      <c r="AC1" s="75"/>
      <c r="AD1" s="75"/>
      <c r="AE1" s="75"/>
      <c r="AF1" s="75"/>
      <c r="AG1" s="75"/>
      <c r="AH1" s="75"/>
      <c r="AI1" s="75"/>
      <c r="AJ1" s="75"/>
      <c r="AK1" s="75"/>
      <c r="AL1" s="75"/>
      <c r="AM1" s="75"/>
      <c r="AN1" s="75"/>
      <c r="AO1" s="75"/>
      <c r="AP1" s="75"/>
      <c r="AQ1" s="75"/>
      <c r="AR1" s="75"/>
      <c r="AS1" s="75"/>
      <c r="AT1" s="75"/>
      <c r="AU1" s="75"/>
      <c r="AV1" s="75"/>
      <c r="AW1" s="75"/>
      <c r="AX1" s="75"/>
      <c r="AY1" s="75"/>
      <c r="AZ1" s="75"/>
      <c r="BA1" s="75"/>
      <c r="BB1" s="75"/>
      <c r="BC1" s="75"/>
      <c r="BD1" s="75"/>
      <c r="BE1" s="75"/>
      <c r="BF1" s="75"/>
      <c r="BG1" s="75"/>
      <c r="BH1" s="75"/>
      <c r="BI1" s="75"/>
      <c r="BJ1" s="75"/>
      <c r="BK1" s="75"/>
      <c r="BL1" s="75"/>
      <c r="BM1" s="75"/>
      <c r="BN1" s="75"/>
    </row>
    <row r="2" spans="1:66" s="76" customFormat="1" x14ac:dyDescent="0.2">
      <c r="A2" s="77" t="s">
        <v>92</v>
      </c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75"/>
      <c r="AG2" s="75"/>
      <c r="AH2" s="75"/>
      <c r="AI2" s="75"/>
      <c r="AJ2" s="75"/>
      <c r="AK2" s="75"/>
      <c r="AL2" s="75"/>
      <c r="AM2" s="75"/>
      <c r="AN2" s="75"/>
      <c r="AO2" s="75"/>
      <c r="AP2" s="75"/>
      <c r="AQ2" s="75"/>
      <c r="AR2" s="75"/>
      <c r="AS2" s="75"/>
      <c r="AT2" s="75"/>
      <c r="AU2" s="75"/>
      <c r="AV2" s="75"/>
      <c r="AW2" s="75"/>
      <c r="AX2" s="75"/>
      <c r="AY2" s="75"/>
      <c r="AZ2" s="75"/>
      <c r="BA2" s="75"/>
      <c r="BB2" s="75"/>
      <c r="BC2" s="75"/>
      <c r="BD2" s="75"/>
      <c r="BE2" s="75"/>
      <c r="BF2" s="75"/>
      <c r="BG2" s="75"/>
      <c r="BH2" s="75"/>
      <c r="BI2" s="75"/>
      <c r="BJ2" s="75"/>
      <c r="BK2" s="75"/>
      <c r="BL2" s="75"/>
      <c r="BM2" s="75"/>
      <c r="BN2" s="75"/>
    </row>
    <row r="3" spans="1:66" s="76" customFormat="1" ht="16" thickBot="1" x14ac:dyDescent="0.25">
      <c r="A3" s="75"/>
      <c r="B3" s="78"/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5"/>
      <c r="AO3" s="75"/>
      <c r="AP3" s="75"/>
      <c r="AQ3" s="75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</row>
    <row r="4" spans="1:66" x14ac:dyDescent="0.2">
      <c r="A4" s="66" t="s">
        <v>60</v>
      </c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8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5"/>
      <c r="BD4" s="75"/>
      <c r="BE4" s="75"/>
      <c r="BF4" s="75"/>
      <c r="BG4" s="75"/>
      <c r="BH4" s="75"/>
      <c r="BI4" s="75"/>
      <c r="BJ4" s="75"/>
      <c r="BK4" s="75"/>
      <c r="BL4" s="75"/>
      <c r="BM4" s="75"/>
      <c r="BN4" s="75"/>
    </row>
    <row r="5" spans="1:66" x14ac:dyDescent="0.2">
      <c r="A5" s="69" t="s">
        <v>228</v>
      </c>
      <c r="B5" s="70"/>
      <c r="C5" s="74">
        <v>100000</v>
      </c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1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  <c r="BF5" s="75"/>
      <c r="BG5" s="75"/>
      <c r="BH5" s="75"/>
      <c r="BI5" s="75"/>
      <c r="BJ5" s="75"/>
      <c r="BK5" s="75"/>
      <c r="BL5" s="75"/>
      <c r="BM5" s="75"/>
      <c r="BN5" s="75"/>
    </row>
    <row r="6" spans="1:66" x14ac:dyDescent="0.2">
      <c r="A6" s="25"/>
      <c r="B6" s="70"/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Y6" s="71"/>
      <c r="Z6" s="75"/>
      <c r="AA6" s="75"/>
      <c r="AB6" s="75"/>
      <c r="AC6" s="75"/>
      <c r="AD6" s="75"/>
      <c r="AE6" s="75"/>
      <c r="AF6" s="75"/>
      <c r="AG6" s="75"/>
      <c r="AH6" s="75"/>
      <c r="AI6" s="75"/>
      <c r="AJ6" s="75"/>
      <c r="AK6" s="75"/>
      <c r="AL6" s="75"/>
      <c r="AM6" s="75"/>
      <c r="AN6" s="75"/>
      <c r="AO6" s="75"/>
      <c r="AP6" s="75"/>
      <c r="AQ6" s="75"/>
      <c r="AR6" s="75"/>
      <c r="AS6" s="75"/>
      <c r="AT6" s="75"/>
      <c r="AU6" s="75"/>
      <c r="AV6" s="75"/>
      <c r="AW6" s="75"/>
      <c r="AX6" s="75"/>
      <c r="AY6" s="75"/>
      <c r="AZ6" s="75"/>
      <c r="BA6" s="75"/>
      <c r="BB6" s="75"/>
      <c r="BC6" s="75"/>
      <c r="BD6" s="75"/>
      <c r="BE6" s="75"/>
      <c r="BF6" s="75"/>
      <c r="BG6" s="75"/>
      <c r="BH6" s="75"/>
      <c r="BI6" s="75"/>
      <c r="BJ6" s="75"/>
      <c r="BK6" s="75"/>
      <c r="BL6" s="75"/>
      <c r="BM6" s="75"/>
      <c r="BN6" s="75"/>
    </row>
    <row r="7" spans="1:66" ht="76" x14ac:dyDescent="0.2">
      <c r="A7" s="117" t="s">
        <v>67</v>
      </c>
      <c r="B7" s="118" t="s">
        <v>68</v>
      </c>
      <c r="C7" s="118" t="s">
        <v>69</v>
      </c>
      <c r="D7" s="119" t="s">
        <v>70</v>
      </c>
      <c r="E7" s="119" t="s">
        <v>71</v>
      </c>
      <c r="F7" s="117" t="s">
        <v>72</v>
      </c>
      <c r="G7" s="119" t="s">
        <v>73</v>
      </c>
      <c r="H7" s="119" t="s">
        <v>226</v>
      </c>
      <c r="I7" s="119" t="s">
        <v>75</v>
      </c>
      <c r="J7" s="119" t="s">
        <v>76</v>
      </c>
      <c r="K7" s="119" t="s">
        <v>77</v>
      </c>
      <c r="L7" s="119" t="s">
        <v>78</v>
      </c>
      <c r="M7" s="119" t="s">
        <v>74</v>
      </c>
      <c r="N7" s="119" t="s">
        <v>79</v>
      </c>
      <c r="O7" s="120" t="s">
        <v>80</v>
      </c>
      <c r="P7" s="121" t="s">
        <v>81</v>
      </c>
      <c r="Q7" s="121" t="s">
        <v>82</v>
      </c>
      <c r="R7" s="121" t="s">
        <v>0</v>
      </c>
      <c r="S7" s="121" t="s">
        <v>87</v>
      </c>
      <c r="T7" s="123" t="s">
        <v>88</v>
      </c>
      <c r="U7" s="123" t="s">
        <v>89</v>
      </c>
      <c r="V7" s="123" t="s">
        <v>32</v>
      </c>
      <c r="W7" s="123" t="s">
        <v>33</v>
      </c>
      <c r="X7" s="124" t="s">
        <v>90</v>
      </c>
      <c r="Y7" s="124" t="s">
        <v>91</v>
      </c>
      <c r="Z7" s="79"/>
      <c r="AA7" s="79"/>
      <c r="AB7" s="79"/>
      <c r="AC7" s="79"/>
      <c r="AD7" s="79"/>
      <c r="AE7" s="79"/>
      <c r="AF7" s="79"/>
      <c r="AG7" s="79"/>
      <c r="AH7" s="79"/>
      <c r="AI7" s="79"/>
      <c r="AJ7" s="79"/>
      <c r="AK7" s="79"/>
      <c r="AL7" s="79"/>
      <c r="AM7" s="79"/>
      <c r="AN7" s="79"/>
      <c r="AO7" s="79"/>
      <c r="AP7" s="79"/>
      <c r="AQ7" s="79"/>
      <c r="AR7" s="79"/>
      <c r="AS7" s="79"/>
      <c r="AT7" s="79"/>
      <c r="AU7" s="79"/>
      <c r="AV7" s="79"/>
      <c r="AW7" s="79"/>
      <c r="AX7" s="79"/>
      <c r="AY7" s="79"/>
      <c r="AZ7" s="79"/>
      <c r="BA7" s="79"/>
      <c r="BB7" s="79"/>
      <c r="BC7" s="79"/>
      <c r="BD7" s="79"/>
      <c r="BE7" s="79"/>
      <c r="BF7" s="79"/>
      <c r="BG7" s="79"/>
      <c r="BH7" s="79"/>
      <c r="BI7" s="79"/>
      <c r="BJ7" s="79"/>
      <c r="BK7" s="79"/>
      <c r="BL7" s="79"/>
      <c r="BM7" s="79"/>
      <c r="BN7" s="79"/>
    </row>
    <row r="8" spans="1:66" ht="20" customHeight="1" x14ac:dyDescent="0.2">
      <c r="A8" s="80" t="str">
        <f>'ACT Apr 2017'!D2</f>
        <v>ActewAGL ACT</v>
      </c>
      <c r="B8" s="81" t="str">
        <f>'ACT Apr 2017'!F2</f>
        <v>ActewAGL</v>
      </c>
      <c r="C8" s="81" t="str">
        <f>'ACT Apr 2017'!G2</f>
        <v>Business plan</v>
      </c>
      <c r="D8" s="82">
        <f>365*'ACT Apr 2017'!H2/100</f>
        <v>501.4735</v>
      </c>
      <c r="E8" s="83">
        <f>IF($C$5*'ACT Apr 2017'!AK2/'ACT Apr 2017'!AI2&gt;='ACT Apr 2017'!J2,('ACT Apr 2017'!J2*'ACT Apr 2017'!O2/100)*'ACT Apr 2017'!AI2,($C$5*'ACT Apr 2017'!AK2/'ACT Apr 2017'!AI2*'ACT Apr 2017'!O2/100)*'ACT Apr 2017'!AI2)</f>
        <v>352.51719000000003</v>
      </c>
      <c r="F8" s="84">
        <f>IF($C$5*'ACT Apr 2017'!AK2/'ACT Apr 2017'!AI2&lt;'ACT Apr 2017'!J2,0,IF($C$5*'ACT Apr 2017'!AK2/'ACT Apr 2017'!AI2&lt;='ACT Apr 2017'!K2,($C$5*'ACT Apr 2017'!AK2/'ACT Apr 2017'!AI2-'ACT Apr 2017'!J2)*('ACT Apr 2017'!P2/100)*'ACT Apr 2017'!AI2,('ACT Apr 2017'!K2-'ACT Apr 2017'!J2)*('ACT Apr 2017'!P2/100)*'ACT Apr 2017'!AI2))</f>
        <v>767.51260000000013</v>
      </c>
      <c r="G8" s="82">
        <v>0</v>
      </c>
      <c r="H8" s="82">
        <v>0</v>
      </c>
      <c r="I8" s="82">
        <f>IF($C$5*'ACT Apr 2017'!AK2/'ACT Apr 2017'!AI2&lt;'ACT Apr 2017'!K2,0,IF($C$5*'ACT Apr 2017'!AK2/'ACT Apr 2017'!AI2&lt;='ACT Apr 2017'!L2,($C$5*'ACT Apr 2017'!AK2/'ACT Apr 2017'!AI2-'ACT Apr 2017'!K2)*('ACT Apr 2017'!Q2/100)*'ACT Apr 2017'!AI2,('ACT Apr 2017'!L2-'ACT Apr 2017'!K2)*('ACT Apr 2017'!Q2/100)*'ACT Apr 2017'!AI2))</f>
        <v>0</v>
      </c>
      <c r="J8" s="84">
        <f>IF($C$5*'ACT Apr 2017'!AL2/'ACT Apr 2017'!AJ2&gt;='ACT Apr 2017'!J2,('ACT Apr 2017'!J2*'ACT Apr 2017'!U2/100)*'ACT Apr 2017'!AJ2,($C$5*'ACT Apr 2017'!AL2/'ACT Apr 2017'!AJ2*'ACT Apr 2017'!U2/100)*'ACT Apr 2017'!AJ2)</f>
        <v>352.51719000000003</v>
      </c>
      <c r="K8" s="84">
        <f>IF($C$5*'ACT Apr 2017'!AL2/'ACT Apr 2017'!AJ2&lt;'ACT Apr 2017'!J2,0,IF($C$5*'ACT Apr 2017'!AL2/'ACT Apr 2017'!AJ2&lt;='ACT Apr 2017'!K2,($C$5*'ACT Apr 2017'!AL2/'ACT Apr 2017'!AJ2-'ACT Apr 2017'!J2)*('ACT Apr 2017'!V2/100)*'ACT Apr 2017'!AJ2,('ACT Apr 2017'!K2-'ACT Apr 2017'!J2)*('ACT Apr 2017'!V2/100)*'ACT Apr 2017'!AJ2))</f>
        <v>767.51260000000013</v>
      </c>
      <c r="L8" s="82">
        <v>0</v>
      </c>
      <c r="M8" s="82">
        <v>0</v>
      </c>
      <c r="N8" s="85">
        <f>IF($C$5*'ACT Apr 2017'!AL2/'ACT Apr 2017'!AJ2&lt;'ACT Apr 2017'!K2,0,IF($C$5*'ACT Apr 2017'!AL2/'ACT Apr 2017'!AJ2&lt;='ACT Apr 2017'!L2,($C$5*'ACT Apr 2017'!AL2/'ACT Apr 2017'!AJ2-'ACT Apr 2017'!K2)*('ACT Apr 2017'!W2/100)*'ACT Apr 2017'!AJ2,('ACT Apr 2017'!L2-'ACT Apr 2017'!K2)*('ACT Apr 2017'!W2/100)*'ACT Apr 2017'!AJ2))</f>
        <v>0</v>
      </c>
      <c r="O8" s="86">
        <f>SUM(D8:N8)</f>
        <v>2741.5330800000002</v>
      </c>
      <c r="P8" s="87">
        <f>'ACT Apr 2017'!AM2</f>
        <v>0</v>
      </c>
      <c r="Q8" s="87">
        <f>'ACT Apr 2017'!AN2</f>
        <v>0</v>
      </c>
      <c r="R8" s="87">
        <f>'ACT Apr 2017'!AO2</f>
        <v>0</v>
      </c>
      <c r="S8" s="87">
        <f>'ACT Apr 2017'!AP2</f>
        <v>0</v>
      </c>
      <c r="T8" s="88">
        <f>O8</f>
        <v>2741.5330800000002</v>
      </c>
      <c r="U8" s="88">
        <f>T8</f>
        <v>2741.5330800000002</v>
      </c>
      <c r="V8" s="88">
        <f>T8*1.1</f>
        <v>3015.6863880000005</v>
      </c>
      <c r="W8" s="88">
        <f>U8*1.1</f>
        <v>3015.6863880000005</v>
      </c>
      <c r="X8" s="89">
        <f>'ACT Apr 2017'!AW2</f>
        <v>0</v>
      </c>
      <c r="Y8" s="90" t="str">
        <f>'ACT Apr 2017'!AX2</f>
        <v>n</v>
      </c>
      <c r="Z8" s="79"/>
      <c r="AA8" s="79"/>
      <c r="AB8" s="79"/>
      <c r="AC8" s="79"/>
      <c r="AD8" s="79"/>
      <c r="AE8" s="79"/>
      <c r="AF8" s="79"/>
      <c r="AG8" s="79"/>
      <c r="AH8" s="79"/>
      <c r="AI8" s="79"/>
      <c r="AJ8" s="79"/>
      <c r="AK8" s="79"/>
      <c r="AL8" s="79"/>
      <c r="AM8" s="79"/>
      <c r="AN8" s="79"/>
      <c r="AO8" s="79"/>
      <c r="AP8" s="79"/>
      <c r="AQ8" s="79"/>
      <c r="AR8" s="79"/>
      <c r="AS8" s="79"/>
      <c r="AT8" s="79"/>
      <c r="AU8" s="79"/>
      <c r="AV8" s="79"/>
      <c r="AW8" s="79"/>
      <c r="AX8" s="79"/>
      <c r="AY8" s="79"/>
      <c r="AZ8" s="79"/>
      <c r="BA8" s="79"/>
      <c r="BB8" s="79"/>
      <c r="BC8" s="79"/>
      <c r="BD8" s="79"/>
      <c r="BE8" s="79"/>
      <c r="BF8" s="79"/>
      <c r="BG8" s="79"/>
      <c r="BH8" s="79"/>
      <c r="BI8" s="79"/>
      <c r="BJ8" s="79"/>
      <c r="BK8" s="79"/>
      <c r="BL8" s="79"/>
      <c r="BM8" s="79"/>
      <c r="BN8" s="79"/>
    </row>
    <row r="9" spans="1:66" ht="20" customHeight="1" x14ac:dyDescent="0.2">
      <c r="A9" s="80" t="str">
        <f>'ACT Apr 2017'!D3</f>
        <v>ActewAGL ACT</v>
      </c>
      <c r="B9" s="81" t="str">
        <f>'ACT Apr 2017'!F3</f>
        <v>EnergyAustralia</v>
      </c>
      <c r="C9" s="81" t="str">
        <f>'ACT Apr 2017'!G3</f>
        <v>Everyday Saver</v>
      </c>
      <c r="D9" s="82">
        <f>365*'ACT Apr 2017'!H3/100</f>
        <v>460.411</v>
      </c>
      <c r="E9" s="83">
        <f>IF($C$5*'ACT Apr 2017'!AK3/'ACT Apr 2017'!AI3&gt;='ACT Apr 2017'!J3,('ACT Apr 2017'!J3*'ACT Apr 2017'!O3/100)*'ACT Apr 2017'!AI3,($C$5*'ACT Apr 2017'!AK3/'ACT Apr 2017'!AI3*'ACT Apr 2017'!O3/100)*'ACT Apr 2017'!AI3)</f>
        <v>197.48518415999996</v>
      </c>
      <c r="F9" s="84">
        <f>IF($C$5*'ACT Apr 2017'!AK3/'ACT Apr 2017'!AI3&lt;'ACT Apr 2017'!J3,0,IF($C$5*'ACT Apr 2017'!AK3/'ACT Apr 2017'!AI3&lt;='ACT Apr 2017'!K3,($C$5*'ACT Apr 2017'!AK3/'ACT Apr 2017'!AI3-'ACT Apr 2017'!J3)*('ACT Apr 2017'!P3/100)*'ACT Apr 2017'!AI3,('ACT Apr 2017'!K3-'ACT Apr 2017'!J3)*('ACT Apr 2017'!P3/100)*'ACT Apr 2017'!AI3))</f>
        <v>1028.3870580800001</v>
      </c>
      <c r="G9" s="82">
        <f>IF($C$5*'ACT Apr 2017'!AK3/'ACT Apr 2017'!AI3&lt;'ACT Apr 2017'!K3,0,IF($C$5*'ACT Apr 2017'!AK3/'ACT Apr 2017'!AI3&lt;='ACT Apr 2017'!L3,($C$5*'ACT Apr 2017'!AK3/'ACT Apr 2017'!AI3-'ACT Apr 2017'!K3)*('ACT Apr 2017'!Q3/100)*'ACT Apr 2017'!AI3,('ACT Apr 2017'!L3-'ACT Apr 2017'!K3)*('ACT Apr 2017'!Q3/100)*'ACT Apr 2017'!AI3))</f>
        <v>0</v>
      </c>
      <c r="H9" s="82">
        <v>0</v>
      </c>
      <c r="I9" s="82">
        <f>IF(($C$5*'ACT Apr 2017'!AK3/'ACT Apr 2017'!AI3&gt;'ACT Apr 2017'!L3),($C$5*'ACT Apr 2017'!AK3/'ACT Apr 2017'!AI3-'ACT Apr 2017'!L3)*'ACT Apr 2017'!R3/100*'ACT Apr 2017'!AI3,0)</f>
        <v>0</v>
      </c>
      <c r="J9" s="82">
        <f>IF($C$5*'ACT Apr 2017'!AL3/'ACT Apr 2017'!AJ3&gt;='ACT Apr 2017'!J3,('ACT Apr 2017'!J3*'ACT Apr 2017'!U3/100)*'ACT Apr 2017'!AJ3,($C$5*'ACT Apr 2017'!AL3/'ACT Apr 2017'!AJ3*'ACT Apr 2017'!U3/100)*'ACT Apr 2017'!AJ3)</f>
        <v>197.48518415999996</v>
      </c>
      <c r="K9" s="82">
        <f>IF($C$5*'ACT Apr 2017'!AL3/'ACT Apr 2017'!AJ3&lt;'ACT Apr 2017'!J3,0,IF($C$5*'ACT Apr 2017'!AL3/'ACT Apr 2017'!AJ3&lt;='ACT Apr 2017'!K3,($C$5*'ACT Apr 2017'!AL3/'ACT Apr 2017'!AJ3-'ACT Apr 2017'!J3)*('ACT Apr 2017'!V3/100)*'ACT Apr 2017'!AJ3,('ACT Apr 2017'!K3-'ACT Apr 2017'!J3)*('ACT Apr 2017'!V3/100)*'ACT Apr 2017'!AJ3))</f>
        <v>1028.3870580800001</v>
      </c>
      <c r="L9" s="82">
        <f>IF($C$5*'ACT Apr 2017'!AL3/'ACT Apr 2017'!AJ3&lt;'ACT Apr 2017'!K3,0,IF($C$5*'ACT Apr 2017'!AL3/'ACT Apr 2017'!AJ3&lt;='ACT Apr 2017'!L3,($C$5*'ACT Apr 2017'!AL3/'ACT Apr 2017'!AJ3-'ACT Apr 2017'!K3)*('ACT Apr 2017'!W3/100)*'ACT Apr 2017'!AJ3,('ACT Apr 2017'!L3-'ACT Apr 2017'!K3)*('ACT Apr 2017'!W3/100)*'ACT Apr 2017'!AJ3))</f>
        <v>0</v>
      </c>
      <c r="M9" s="82">
        <v>0</v>
      </c>
      <c r="N9" s="82">
        <f>IF(($C$5*'ACT Apr 2017'!AL3/'ACT Apr 2017'!AJ3&gt;'ACT Apr 2017'!L3),($C$5*'ACT Apr 2017'!AL3/'ACT Apr 2017'!AJ3-'ACT Apr 2017'!L3)*'ACT Apr 2017'!X3/100*'ACT Apr 2017'!AJ3,0)</f>
        <v>0</v>
      </c>
      <c r="O9" s="88">
        <f t="shared" ref="O9:O10" si="0">SUM(D9:N9)</f>
        <v>2912.1554844800003</v>
      </c>
      <c r="P9" s="87">
        <f>'ACT Apr 2017'!AM3</f>
        <v>0</v>
      </c>
      <c r="Q9" s="87">
        <f>'ACT Apr 2017'!AN3</f>
        <v>10</v>
      </c>
      <c r="R9" s="87">
        <f>'ACT Apr 2017'!AO3</f>
        <v>0</v>
      </c>
      <c r="S9" s="87">
        <f>'ACT Apr 2017'!AP3</f>
        <v>0</v>
      </c>
      <c r="T9" s="88">
        <f>(O9-(O9-D9)*Q9/100)</f>
        <v>2666.9810360320002</v>
      </c>
      <c r="U9" s="88">
        <f t="shared" ref="U9:U10" si="1">T9</f>
        <v>2666.9810360320002</v>
      </c>
      <c r="V9" s="88">
        <f t="shared" ref="V9:W10" si="2">T9*1.1</f>
        <v>2933.6791396352005</v>
      </c>
      <c r="W9" s="88">
        <f t="shared" si="2"/>
        <v>2933.6791396352005</v>
      </c>
      <c r="X9" s="89">
        <f>'ACT Apr 2017'!AW3</f>
        <v>24</v>
      </c>
      <c r="Y9" s="90" t="str">
        <f>'ACT Apr 2017'!AX3</f>
        <v>y</v>
      </c>
      <c r="Z9" s="79"/>
      <c r="AA9" s="79"/>
      <c r="AB9" s="79"/>
      <c r="AC9" s="79"/>
      <c r="AD9" s="79"/>
      <c r="AE9" s="79"/>
      <c r="AF9" s="79"/>
      <c r="AG9" s="79"/>
      <c r="AH9" s="79"/>
      <c r="AI9" s="79"/>
      <c r="AJ9" s="79"/>
      <c r="AK9" s="79"/>
      <c r="AL9" s="79"/>
      <c r="AM9" s="79"/>
      <c r="AN9" s="79"/>
      <c r="AO9" s="79"/>
      <c r="AP9" s="79"/>
      <c r="AQ9" s="79"/>
      <c r="AR9" s="79"/>
      <c r="AS9" s="79"/>
      <c r="AT9" s="79"/>
      <c r="AU9" s="79"/>
      <c r="AV9" s="79"/>
      <c r="AW9" s="79"/>
      <c r="AX9" s="79"/>
      <c r="AY9" s="79"/>
      <c r="AZ9" s="79"/>
      <c r="BA9" s="79"/>
      <c r="BB9" s="79"/>
      <c r="BC9" s="79"/>
      <c r="BD9" s="79"/>
      <c r="BE9" s="79"/>
      <c r="BF9" s="79"/>
      <c r="BG9" s="79"/>
      <c r="BH9" s="79"/>
      <c r="BI9" s="79"/>
      <c r="BJ9" s="79"/>
      <c r="BK9" s="79"/>
      <c r="BL9" s="79"/>
      <c r="BM9" s="79"/>
      <c r="BN9" s="79"/>
    </row>
    <row r="10" spans="1:66" ht="20" customHeight="1" thickBot="1" x14ac:dyDescent="0.25">
      <c r="A10" s="108" t="str">
        <f>'ACT Apr 2017'!D4</f>
        <v>ActewAGL ACT</v>
      </c>
      <c r="B10" s="109" t="str">
        <f>'ACT Apr 2017'!F4</f>
        <v>Origin Energy</v>
      </c>
      <c r="C10" s="109" t="str">
        <f>'ACT Apr 2017'!G4</f>
        <v>Business Saver</v>
      </c>
      <c r="D10" s="110">
        <f>365*'ACT Apr 2017'!H4/100</f>
        <v>501.4735</v>
      </c>
      <c r="E10" s="111">
        <f>IF($C$5*'ACT Apr 2017'!AK4/'ACT Apr 2017'!AI4&gt;='ACT Apr 2017'!J4,('ACT Apr 2017'!J4*'ACT Apr 2017'!O4/100)*'ACT Apr 2017'!AI4,($C$5*'ACT Apr 2017'!AK4/'ACT Apr 2017'!AI4*'ACT Apr 2017'!O4/100)*'ACT Apr 2017'!AI4)</f>
        <v>352.51719000000003</v>
      </c>
      <c r="F10" s="112">
        <f>IF($C$5*'ACT Apr 2017'!AK4/'ACT Apr 2017'!AI4&lt;'ACT Apr 2017'!J4,0,IF($C$5*'ACT Apr 2017'!AK4/'ACT Apr 2017'!AI4&lt;='ACT Apr 2017'!K4,($C$5*'ACT Apr 2017'!AK4/'ACT Apr 2017'!AI4-'ACT Apr 2017'!J4)*('ACT Apr 2017'!P4/100)*'ACT Apr 2017'!AI4,('ACT Apr 2017'!K4-'ACT Apr 2017'!J4)*('ACT Apr 2017'!P4/100)*'ACT Apr 2017'!AI4))</f>
        <v>767.51260000000013</v>
      </c>
      <c r="G10" s="110">
        <f>IF($C$5*'ACT Apr 2017'!AK4/'ACT Apr 2017'!AI4&lt;'ACT Apr 2017'!K4,0,IF($C$5*'ACT Apr 2017'!AK4/'ACT Apr 2017'!AI4&lt;='ACT Apr 2017'!L4,($C$5*'ACT Apr 2017'!AK4/'ACT Apr 2017'!AI4-'ACT Apr 2017'!K4)*('ACT Apr 2017'!Q4/100)*'ACT Apr 2017'!AI4,('ACT Apr 2017'!L4-'ACT Apr 2017'!K4)*('ACT Apr 2017'!Q4/100)*'ACT Apr 2017'!AI4))</f>
        <v>0</v>
      </c>
      <c r="H10" s="110">
        <v>0</v>
      </c>
      <c r="I10" s="110">
        <f>IF($C$5*'ACT Apr 2017'!AK4/'ACT Apr 2017'!AI4&lt;'ACT Apr 2017'!K4,0,IF($C$5*'ACT Apr 2017'!AK4/'ACT Apr 2017'!AI4&lt;='ACT Apr 2017'!L4,($C$5*'ACT Apr 2017'!AK4/'ACT Apr 2017'!AI4-'ACT Apr 2017'!K4)*('ACT Apr 2017'!Q4/100)*'ACT Apr 2017'!AI4,('ACT Apr 2017'!L4-'ACT Apr 2017'!K4)*('ACT Apr 2017'!Q4/100)*'ACT Apr 2017'!AI4))</f>
        <v>0</v>
      </c>
      <c r="J10" s="110">
        <f>IF($C$5*'ACT Apr 2017'!AL4/'ACT Apr 2017'!AJ4&gt;='ACT Apr 2017'!J4,('ACT Apr 2017'!J4*'ACT Apr 2017'!U4/100)*'ACT Apr 2017'!AJ4,($C$5*'ACT Apr 2017'!AL4/'ACT Apr 2017'!AJ4*'ACT Apr 2017'!U4/100)*'ACT Apr 2017'!AJ4)</f>
        <v>352.51719000000003</v>
      </c>
      <c r="K10" s="110">
        <f>IF($C$5*'ACT Apr 2017'!AL4/'ACT Apr 2017'!AJ4&lt;'ACT Apr 2017'!J4,0,IF($C$5*'ACT Apr 2017'!AL4/'ACT Apr 2017'!AJ4&lt;='ACT Apr 2017'!K4,($C$5*'ACT Apr 2017'!AL4/'ACT Apr 2017'!AJ4-'ACT Apr 2017'!J4)*('ACT Apr 2017'!V4/100)*'ACT Apr 2017'!AJ4,('ACT Apr 2017'!K4-'ACT Apr 2017'!J4)*('ACT Apr 2017'!V4/100)*'ACT Apr 2017'!AJ4))</f>
        <v>767.51260000000013</v>
      </c>
      <c r="L10" s="110">
        <v>0</v>
      </c>
      <c r="M10" s="110">
        <v>0</v>
      </c>
      <c r="N10" s="110">
        <f>IF($C$5*'ACT Apr 2017'!AL4/'ACT Apr 2017'!AJ4&lt;'ACT Apr 2017'!K4,0,IF($C$5*'ACT Apr 2017'!AL4/'ACT Apr 2017'!AJ4&lt;='ACT Apr 2017'!L4,($C$5*'ACT Apr 2017'!AL4/'ACT Apr 2017'!AJ4-'ACT Apr 2017'!K4)*('ACT Apr 2017'!W4/100)*'ACT Apr 2017'!AJ4,('ACT Apr 2017'!L4-'ACT Apr 2017'!K4)*('ACT Apr 2017'!W4/100)*'ACT Apr 2017'!AJ4))</f>
        <v>0</v>
      </c>
      <c r="O10" s="113">
        <f t="shared" si="0"/>
        <v>2741.5330800000002</v>
      </c>
      <c r="P10" s="114">
        <f>'ACT Apr 2017'!AM4</f>
        <v>0</v>
      </c>
      <c r="Q10" s="114">
        <f>'ACT Apr 2017'!AN4</f>
        <v>15</v>
      </c>
      <c r="R10" s="114">
        <f>'ACT Apr 2017'!AO4</f>
        <v>0</v>
      </c>
      <c r="S10" s="114">
        <f>'ACT Apr 2017'!AP4</f>
        <v>0</v>
      </c>
      <c r="T10" s="113">
        <f>(O10-(O10-D10)*Q10/100)</f>
        <v>2405.5241430000001</v>
      </c>
      <c r="U10" s="113">
        <f t="shared" si="1"/>
        <v>2405.5241430000001</v>
      </c>
      <c r="V10" s="113">
        <f t="shared" si="2"/>
        <v>2646.0765573000003</v>
      </c>
      <c r="W10" s="113">
        <f t="shared" si="2"/>
        <v>2646.0765573000003</v>
      </c>
      <c r="X10" s="115">
        <f>'ACT Apr 2017'!AW4</f>
        <v>12</v>
      </c>
      <c r="Y10" s="116" t="str">
        <f>'ACT Apr 2017'!AX4</f>
        <v>y</v>
      </c>
      <c r="Z10" s="79"/>
      <c r="AA10" s="79"/>
      <c r="AB10" s="79"/>
      <c r="AC10" s="79"/>
      <c r="AD10" s="79"/>
      <c r="AE10" s="79"/>
      <c r="AF10" s="79"/>
      <c r="AG10" s="79"/>
      <c r="AH10" s="79"/>
      <c r="AI10" s="79"/>
      <c r="AJ10" s="79"/>
      <c r="AK10" s="79"/>
      <c r="AL10" s="79"/>
      <c r="AM10" s="79"/>
      <c r="AN10" s="79"/>
      <c r="AO10" s="79"/>
      <c r="AP10" s="79"/>
      <c r="AQ10" s="79"/>
      <c r="AR10" s="79"/>
      <c r="AS10" s="79"/>
      <c r="AT10" s="79"/>
      <c r="AU10" s="79"/>
      <c r="AV10" s="79"/>
      <c r="AW10" s="79"/>
      <c r="AX10" s="79"/>
      <c r="AY10" s="79"/>
      <c r="AZ10" s="79"/>
      <c r="BA10" s="79"/>
      <c r="BB10" s="79"/>
      <c r="BC10" s="79"/>
      <c r="BD10" s="79"/>
      <c r="BE10" s="79"/>
      <c r="BF10" s="79"/>
      <c r="BG10" s="79"/>
      <c r="BH10" s="79"/>
      <c r="BI10" s="79"/>
      <c r="BJ10" s="79"/>
      <c r="BK10" s="79"/>
      <c r="BL10" s="79"/>
      <c r="BM10" s="79"/>
      <c r="BN10" s="79"/>
    </row>
    <row r="11" spans="1:66" s="76" customFormat="1" x14ac:dyDescent="0.2">
      <c r="BF11" s="79"/>
      <c r="BG11" s="79"/>
      <c r="BH11" s="79"/>
      <c r="BI11" s="79"/>
      <c r="BJ11" s="79"/>
      <c r="BK11" s="79"/>
      <c r="BL11" s="79"/>
      <c r="BM11" s="79"/>
      <c r="BN11" s="79"/>
    </row>
    <row r="12" spans="1:66" s="76" customFormat="1" x14ac:dyDescent="0.2">
      <c r="BF12" s="79"/>
      <c r="BG12" s="79"/>
      <c r="BH12" s="79"/>
      <c r="BI12" s="79"/>
      <c r="BJ12" s="79"/>
      <c r="BK12" s="79"/>
      <c r="BL12" s="79"/>
      <c r="BM12" s="79"/>
      <c r="BN12" s="79"/>
    </row>
    <row r="13" spans="1:66" s="76" customFormat="1" x14ac:dyDescent="0.2">
      <c r="BF13" s="79"/>
      <c r="BG13" s="79"/>
      <c r="BH13" s="79"/>
      <c r="BI13" s="79"/>
      <c r="BJ13" s="79"/>
      <c r="BK13" s="79"/>
      <c r="BL13" s="79"/>
      <c r="BM13" s="79"/>
      <c r="BN13" s="79"/>
    </row>
    <row r="14" spans="1:66" s="76" customFormat="1" x14ac:dyDescent="0.2">
      <c r="BF14" s="79"/>
      <c r="BG14" s="79"/>
      <c r="BH14" s="79"/>
      <c r="BI14" s="79"/>
      <c r="BJ14" s="79"/>
      <c r="BK14" s="79"/>
      <c r="BL14" s="79"/>
      <c r="BM14" s="79"/>
      <c r="BN14" s="79"/>
    </row>
    <row r="15" spans="1:66" s="76" customFormat="1" x14ac:dyDescent="0.2">
      <c r="BF15" s="79"/>
      <c r="BG15" s="79"/>
      <c r="BH15" s="79"/>
      <c r="BI15" s="79"/>
      <c r="BJ15" s="79"/>
      <c r="BK15" s="79"/>
      <c r="BL15" s="79"/>
      <c r="BM15" s="79"/>
      <c r="BN15" s="79"/>
    </row>
    <row r="16" spans="1:66" s="76" customFormat="1" x14ac:dyDescent="0.2">
      <c r="BF16" s="79"/>
      <c r="BG16" s="79"/>
      <c r="BH16" s="79"/>
      <c r="BI16" s="79"/>
      <c r="BJ16" s="79"/>
      <c r="BK16" s="79"/>
      <c r="BL16" s="79"/>
      <c r="BM16" s="79"/>
      <c r="BN16" s="79"/>
    </row>
    <row r="17" spans="58:66" s="76" customFormat="1" x14ac:dyDescent="0.2">
      <c r="BF17" s="79"/>
      <c r="BG17" s="79"/>
      <c r="BH17" s="79"/>
      <c r="BI17" s="79"/>
      <c r="BJ17" s="79"/>
      <c r="BK17" s="79"/>
      <c r="BL17" s="79"/>
      <c r="BM17" s="79"/>
      <c r="BN17" s="79"/>
    </row>
    <row r="18" spans="58:66" s="76" customFormat="1" x14ac:dyDescent="0.2">
      <c r="BF18" s="79"/>
      <c r="BG18" s="79"/>
      <c r="BH18" s="79"/>
      <c r="BI18" s="79"/>
      <c r="BJ18" s="79"/>
      <c r="BK18" s="79"/>
      <c r="BL18" s="79"/>
      <c r="BM18" s="79"/>
      <c r="BN18" s="79"/>
    </row>
    <row r="19" spans="58:66" s="76" customFormat="1" x14ac:dyDescent="0.2">
      <c r="BF19" s="79"/>
      <c r="BG19" s="79"/>
      <c r="BH19" s="79"/>
      <c r="BI19" s="79"/>
      <c r="BJ19" s="79"/>
      <c r="BK19" s="79"/>
      <c r="BL19" s="79"/>
      <c r="BM19" s="79"/>
      <c r="BN19" s="79"/>
    </row>
    <row r="20" spans="58:66" s="76" customFormat="1" x14ac:dyDescent="0.2">
      <c r="BF20" s="79"/>
      <c r="BG20" s="79"/>
      <c r="BH20" s="79"/>
      <c r="BI20" s="79"/>
      <c r="BJ20" s="79"/>
      <c r="BK20" s="79"/>
      <c r="BL20" s="79"/>
      <c r="BM20" s="79"/>
      <c r="BN20" s="79"/>
    </row>
    <row r="21" spans="58:66" s="76" customFormat="1" x14ac:dyDescent="0.2">
      <c r="BF21" s="79"/>
      <c r="BG21" s="79"/>
      <c r="BH21" s="79"/>
      <c r="BI21" s="79"/>
      <c r="BJ21" s="79"/>
      <c r="BK21" s="79"/>
      <c r="BL21" s="79"/>
      <c r="BM21" s="79"/>
      <c r="BN21" s="79"/>
    </row>
    <row r="22" spans="58:66" s="76" customFormat="1" x14ac:dyDescent="0.2">
      <c r="BF22" s="79"/>
      <c r="BG22" s="79"/>
      <c r="BH22" s="79"/>
      <c r="BI22" s="79"/>
      <c r="BJ22" s="79"/>
      <c r="BK22" s="79"/>
      <c r="BL22" s="79"/>
      <c r="BM22" s="79"/>
      <c r="BN22" s="79"/>
    </row>
    <row r="23" spans="58:66" s="76" customFormat="1" x14ac:dyDescent="0.2">
      <c r="BF23" s="79"/>
      <c r="BG23" s="79"/>
      <c r="BH23" s="79"/>
      <c r="BI23" s="79"/>
      <c r="BJ23" s="79"/>
      <c r="BK23" s="79"/>
      <c r="BL23" s="79"/>
      <c r="BM23" s="79"/>
      <c r="BN23" s="79"/>
    </row>
    <row r="24" spans="58:66" s="76" customFormat="1" x14ac:dyDescent="0.2">
      <c r="BF24" s="79"/>
      <c r="BG24" s="79"/>
      <c r="BH24" s="79"/>
      <c r="BI24" s="79"/>
      <c r="BJ24" s="79"/>
      <c r="BK24" s="79"/>
      <c r="BL24" s="79"/>
      <c r="BM24" s="79"/>
      <c r="BN24" s="79"/>
    </row>
    <row r="25" spans="58:66" s="76" customFormat="1" x14ac:dyDescent="0.2">
      <c r="BF25" s="79"/>
      <c r="BG25" s="79"/>
      <c r="BH25" s="79"/>
      <c r="BI25" s="79"/>
      <c r="BJ25" s="79"/>
      <c r="BK25" s="79"/>
      <c r="BL25" s="79"/>
      <c r="BM25" s="79"/>
      <c r="BN25" s="79"/>
    </row>
    <row r="26" spans="58:66" s="76" customFormat="1" x14ac:dyDescent="0.2">
      <c r="BF26" s="79"/>
      <c r="BG26" s="79"/>
      <c r="BH26" s="79"/>
      <c r="BI26" s="79"/>
      <c r="BJ26" s="79"/>
      <c r="BK26" s="79"/>
      <c r="BL26" s="79"/>
      <c r="BM26" s="79"/>
      <c r="BN26" s="79"/>
    </row>
    <row r="27" spans="58:66" s="76" customFormat="1" x14ac:dyDescent="0.2">
      <c r="BF27" s="79"/>
      <c r="BG27" s="79"/>
      <c r="BH27" s="79"/>
      <c r="BI27" s="79"/>
      <c r="BJ27" s="79"/>
      <c r="BK27" s="79"/>
      <c r="BL27" s="79"/>
      <c r="BM27" s="79"/>
      <c r="BN27" s="79"/>
    </row>
    <row r="28" spans="58:66" s="76" customFormat="1" x14ac:dyDescent="0.2">
      <c r="BF28" s="79"/>
      <c r="BG28" s="79"/>
      <c r="BH28" s="79"/>
      <c r="BI28" s="79"/>
      <c r="BJ28" s="79"/>
      <c r="BK28" s="79"/>
      <c r="BL28" s="79"/>
      <c r="BM28" s="79"/>
      <c r="BN28" s="79"/>
    </row>
    <row r="29" spans="58:66" s="76" customFormat="1" x14ac:dyDescent="0.2">
      <c r="BF29" s="79"/>
      <c r="BG29" s="79"/>
      <c r="BH29" s="79"/>
      <c r="BI29" s="79"/>
      <c r="BJ29" s="79"/>
      <c r="BK29" s="79"/>
      <c r="BL29" s="79"/>
      <c r="BM29" s="79"/>
      <c r="BN29" s="79"/>
    </row>
    <row r="30" spans="58:66" s="76" customFormat="1" x14ac:dyDescent="0.2">
      <c r="BF30" s="79"/>
      <c r="BG30" s="79"/>
      <c r="BH30" s="79"/>
      <c r="BI30" s="79"/>
      <c r="BJ30" s="79"/>
      <c r="BK30" s="79"/>
      <c r="BL30" s="79"/>
      <c r="BM30" s="79"/>
      <c r="BN30" s="79"/>
    </row>
    <row r="31" spans="58:66" s="76" customFormat="1" x14ac:dyDescent="0.2">
      <c r="BF31" s="79"/>
      <c r="BG31" s="79"/>
      <c r="BH31" s="79"/>
      <c r="BI31" s="79"/>
      <c r="BJ31" s="79"/>
      <c r="BK31" s="79"/>
      <c r="BL31" s="79"/>
      <c r="BM31" s="79"/>
      <c r="BN31" s="79"/>
    </row>
    <row r="32" spans="58:66" s="76" customFormat="1" x14ac:dyDescent="0.2">
      <c r="BF32" s="79"/>
      <c r="BG32" s="79"/>
      <c r="BH32" s="79"/>
      <c r="BI32" s="79"/>
      <c r="BJ32" s="79"/>
      <c r="BK32" s="79"/>
      <c r="BL32" s="79"/>
      <c r="BM32" s="79"/>
      <c r="BN32" s="79"/>
    </row>
    <row r="33" spans="58:66" s="76" customFormat="1" x14ac:dyDescent="0.2">
      <c r="BF33" s="79"/>
      <c r="BG33" s="79"/>
      <c r="BH33" s="79"/>
      <c r="BI33" s="79"/>
      <c r="BJ33" s="79"/>
      <c r="BK33" s="79"/>
      <c r="BL33" s="79"/>
      <c r="BM33" s="79"/>
      <c r="BN33" s="79"/>
    </row>
    <row r="34" spans="58:66" s="76" customFormat="1" x14ac:dyDescent="0.2">
      <c r="BF34" s="79"/>
      <c r="BG34" s="79"/>
      <c r="BH34" s="79"/>
      <c r="BI34" s="79"/>
      <c r="BJ34" s="79"/>
      <c r="BK34" s="79"/>
      <c r="BL34" s="79"/>
      <c r="BM34" s="79"/>
      <c r="BN34" s="79"/>
    </row>
    <row r="35" spans="58:66" s="76" customFormat="1" x14ac:dyDescent="0.2">
      <c r="BF35" s="79"/>
      <c r="BG35" s="79"/>
      <c r="BH35" s="79"/>
      <c r="BI35" s="79"/>
      <c r="BJ35" s="79"/>
      <c r="BK35" s="79"/>
      <c r="BL35" s="79"/>
      <c r="BM35" s="79"/>
      <c r="BN35" s="79"/>
    </row>
    <row r="36" spans="58:66" s="76" customFormat="1" x14ac:dyDescent="0.2">
      <c r="BF36" s="79"/>
      <c r="BG36" s="79"/>
      <c r="BH36" s="79"/>
      <c r="BI36" s="79"/>
      <c r="BJ36" s="79"/>
      <c r="BK36" s="79"/>
      <c r="BL36" s="79"/>
      <c r="BM36" s="79"/>
      <c r="BN36" s="79"/>
    </row>
    <row r="37" spans="58:66" s="76" customFormat="1" x14ac:dyDescent="0.2">
      <c r="BF37" s="79"/>
      <c r="BG37" s="79"/>
      <c r="BH37" s="79"/>
      <c r="BI37" s="79"/>
      <c r="BJ37" s="79"/>
      <c r="BK37" s="79"/>
      <c r="BL37" s="79"/>
      <c r="BM37" s="79"/>
      <c r="BN37" s="79"/>
    </row>
    <row r="38" spans="58:66" s="76" customFormat="1" x14ac:dyDescent="0.2">
      <c r="BF38" s="79"/>
      <c r="BG38" s="79"/>
      <c r="BH38" s="79"/>
      <c r="BI38" s="79"/>
      <c r="BJ38" s="79"/>
      <c r="BK38" s="79"/>
      <c r="BL38" s="79"/>
      <c r="BM38" s="79"/>
      <c r="BN38" s="79"/>
    </row>
    <row r="39" spans="58:66" s="76" customFormat="1" x14ac:dyDescent="0.2">
      <c r="BF39" s="79"/>
      <c r="BG39" s="79"/>
      <c r="BH39" s="79"/>
      <c r="BI39" s="79"/>
      <c r="BJ39" s="79"/>
      <c r="BK39" s="79"/>
      <c r="BL39" s="79"/>
      <c r="BM39" s="79"/>
      <c r="BN39" s="79"/>
    </row>
    <row r="40" spans="58:66" s="76" customFormat="1" x14ac:dyDescent="0.2">
      <c r="BF40" s="79"/>
      <c r="BG40" s="79"/>
      <c r="BH40" s="79"/>
      <c r="BI40" s="79"/>
      <c r="BJ40" s="79"/>
      <c r="BK40" s="79"/>
      <c r="BL40" s="79"/>
      <c r="BM40" s="79"/>
      <c r="BN40" s="79"/>
    </row>
    <row r="41" spans="58:66" s="76" customFormat="1" x14ac:dyDescent="0.2">
      <c r="BF41" s="79"/>
      <c r="BG41" s="79"/>
      <c r="BH41" s="79"/>
      <c r="BI41" s="79"/>
      <c r="BJ41" s="79"/>
      <c r="BK41" s="79"/>
      <c r="BL41" s="79"/>
      <c r="BM41" s="79"/>
      <c r="BN41" s="79"/>
    </row>
    <row r="42" spans="58:66" s="76" customFormat="1" x14ac:dyDescent="0.2">
      <c r="BF42" s="79"/>
      <c r="BG42" s="79"/>
      <c r="BH42" s="79"/>
      <c r="BI42" s="79"/>
      <c r="BJ42" s="79"/>
      <c r="BK42" s="79"/>
      <c r="BL42" s="79"/>
      <c r="BM42" s="79"/>
      <c r="BN42" s="79"/>
    </row>
    <row r="43" spans="58:66" s="76" customFormat="1" x14ac:dyDescent="0.2">
      <c r="BF43" s="79"/>
      <c r="BG43" s="79"/>
      <c r="BH43" s="79"/>
      <c r="BI43" s="79"/>
      <c r="BJ43" s="79"/>
      <c r="BK43" s="79"/>
      <c r="BL43" s="79"/>
      <c r="BM43" s="79"/>
      <c r="BN43" s="79"/>
    </row>
    <row r="44" spans="58:66" s="76" customFormat="1" x14ac:dyDescent="0.2">
      <c r="BF44" s="79"/>
      <c r="BG44" s="79"/>
      <c r="BH44" s="79"/>
      <c r="BI44" s="79"/>
      <c r="BJ44" s="79"/>
      <c r="BK44" s="79"/>
      <c r="BL44" s="79"/>
      <c r="BM44" s="79"/>
      <c r="BN44" s="79"/>
    </row>
    <row r="45" spans="58:66" s="76" customFormat="1" x14ac:dyDescent="0.2">
      <c r="BF45" s="79"/>
      <c r="BG45" s="79"/>
      <c r="BH45" s="79"/>
      <c r="BI45" s="79"/>
      <c r="BJ45" s="79"/>
      <c r="BK45" s="79"/>
      <c r="BL45" s="79"/>
      <c r="BM45" s="79"/>
      <c r="BN45" s="79"/>
    </row>
    <row r="46" spans="58:66" s="76" customFormat="1" x14ac:dyDescent="0.2">
      <c r="BF46" s="79"/>
      <c r="BG46" s="79"/>
      <c r="BH46" s="79"/>
      <c r="BI46" s="79"/>
      <c r="BJ46" s="79"/>
      <c r="BK46" s="79"/>
      <c r="BL46" s="79"/>
      <c r="BM46" s="79"/>
      <c r="BN46" s="79"/>
    </row>
    <row r="47" spans="58:66" s="76" customFormat="1" x14ac:dyDescent="0.2">
      <c r="BF47" s="79"/>
      <c r="BG47" s="79"/>
      <c r="BH47" s="79"/>
      <c r="BI47" s="79"/>
      <c r="BJ47" s="79"/>
      <c r="BK47" s="79"/>
      <c r="BL47" s="79"/>
      <c r="BM47" s="79"/>
      <c r="BN47" s="79"/>
    </row>
    <row r="48" spans="58:66" s="76" customFormat="1" x14ac:dyDescent="0.2">
      <c r="BF48" s="79"/>
      <c r="BG48" s="79"/>
      <c r="BH48" s="79"/>
      <c r="BI48" s="79"/>
      <c r="BJ48" s="79"/>
      <c r="BK48" s="79"/>
      <c r="BL48" s="79"/>
      <c r="BM48" s="79"/>
      <c r="BN48" s="79"/>
    </row>
    <row r="49" spans="58:66" s="76" customFormat="1" x14ac:dyDescent="0.2">
      <c r="BF49" s="79"/>
      <c r="BG49" s="79"/>
      <c r="BH49" s="79"/>
      <c r="BI49" s="79"/>
      <c r="BJ49" s="79"/>
      <c r="BK49" s="79"/>
      <c r="BL49" s="79"/>
      <c r="BM49" s="79"/>
      <c r="BN49" s="79"/>
    </row>
    <row r="50" spans="58:66" s="76" customFormat="1" x14ac:dyDescent="0.2">
      <c r="BF50" s="79"/>
      <c r="BG50" s="79"/>
      <c r="BH50" s="79"/>
      <c r="BI50" s="79"/>
      <c r="BJ50" s="79"/>
      <c r="BK50" s="79"/>
      <c r="BL50" s="79"/>
      <c r="BM50" s="79"/>
      <c r="BN50" s="79"/>
    </row>
    <row r="51" spans="58:66" s="76" customFormat="1" x14ac:dyDescent="0.2">
      <c r="BF51" s="79"/>
      <c r="BG51" s="79"/>
      <c r="BH51" s="79"/>
      <c r="BI51" s="79"/>
      <c r="BJ51" s="79"/>
      <c r="BK51" s="79"/>
      <c r="BL51" s="79"/>
      <c r="BM51" s="79"/>
      <c r="BN51" s="79"/>
    </row>
    <row r="52" spans="58:66" s="76" customFormat="1" x14ac:dyDescent="0.2">
      <c r="BF52" s="79"/>
      <c r="BG52" s="79"/>
      <c r="BH52" s="79"/>
      <c r="BI52" s="79"/>
      <c r="BJ52" s="79"/>
      <c r="BK52" s="79"/>
      <c r="BL52" s="79"/>
      <c r="BM52" s="79"/>
      <c r="BN52" s="79"/>
    </row>
    <row r="53" spans="58:66" s="76" customFormat="1" x14ac:dyDescent="0.2">
      <c r="BF53" s="79"/>
      <c r="BG53" s="79"/>
      <c r="BH53" s="79"/>
      <c r="BI53" s="79"/>
      <c r="BJ53" s="79"/>
      <c r="BK53" s="79"/>
      <c r="BL53" s="79"/>
      <c r="BM53" s="79"/>
      <c r="BN53" s="79"/>
    </row>
    <row r="54" spans="58:66" s="76" customFormat="1" x14ac:dyDescent="0.2">
      <c r="BF54" s="79"/>
      <c r="BG54" s="79"/>
      <c r="BH54" s="79"/>
      <c r="BI54" s="79"/>
      <c r="BJ54" s="79"/>
      <c r="BK54" s="79"/>
      <c r="BL54" s="79"/>
      <c r="BM54" s="79"/>
      <c r="BN54" s="79"/>
    </row>
    <row r="55" spans="58:66" s="76" customFormat="1" x14ac:dyDescent="0.2">
      <c r="BF55" s="79"/>
      <c r="BG55" s="79"/>
      <c r="BH55" s="79"/>
      <c r="BI55" s="79"/>
      <c r="BJ55" s="79"/>
      <c r="BK55" s="79"/>
      <c r="BL55" s="79"/>
      <c r="BM55" s="79"/>
      <c r="BN55" s="79"/>
    </row>
    <row r="56" spans="58:66" s="76" customFormat="1" x14ac:dyDescent="0.2">
      <c r="BF56" s="79"/>
      <c r="BG56" s="79"/>
      <c r="BH56" s="79"/>
      <c r="BI56" s="79"/>
      <c r="BJ56" s="79"/>
      <c r="BK56" s="79"/>
      <c r="BL56" s="79"/>
      <c r="BM56" s="79"/>
      <c r="BN56" s="79"/>
    </row>
    <row r="57" spans="58:66" s="76" customFormat="1" x14ac:dyDescent="0.2">
      <c r="BF57" s="79"/>
      <c r="BG57" s="79"/>
      <c r="BH57" s="79"/>
      <c r="BI57" s="79"/>
      <c r="BJ57" s="79"/>
      <c r="BK57" s="79"/>
      <c r="BL57" s="79"/>
      <c r="BM57" s="79"/>
      <c r="BN57" s="79"/>
    </row>
    <row r="58" spans="58:66" s="76" customFormat="1" x14ac:dyDescent="0.2">
      <c r="BF58" s="79"/>
      <c r="BG58" s="79"/>
      <c r="BH58" s="79"/>
      <c r="BI58" s="79"/>
      <c r="BJ58" s="79"/>
      <c r="BK58" s="79"/>
      <c r="BL58" s="79"/>
      <c r="BM58" s="79"/>
      <c r="BN58" s="79"/>
    </row>
    <row r="59" spans="58:66" s="76" customFormat="1" x14ac:dyDescent="0.2">
      <c r="BF59" s="79"/>
      <c r="BG59" s="79"/>
      <c r="BH59" s="79"/>
      <c r="BI59" s="79"/>
      <c r="BJ59" s="79"/>
      <c r="BK59" s="79"/>
      <c r="BL59" s="79"/>
      <c r="BM59" s="79"/>
      <c r="BN59" s="79"/>
    </row>
    <row r="60" spans="58:66" s="76" customFormat="1" x14ac:dyDescent="0.2">
      <c r="BF60" s="79"/>
      <c r="BG60" s="79"/>
      <c r="BH60" s="79"/>
      <c r="BI60" s="79"/>
      <c r="BJ60" s="79"/>
      <c r="BK60" s="79"/>
      <c r="BL60" s="79"/>
      <c r="BM60" s="79"/>
      <c r="BN60" s="79"/>
    </row>
    <row r="61" spans="58:66" s="76" customFormat="1" x14ac:dyDescent="0.2">
      <c r="BF61" s="79"/>
      <c r="BG61" s="79"/>
      <c r="BH61" s="79"/>
      <c r="BI61" s="79"/>
      <c r="BJ61" s="79"/>
      <c r="BK61" s="79"/>
      <c r="BL61" s="79"/>
      <c r="BM61" s="79"/>
      <c r="BN61" s="79"/>
    </row>
    <row r="62" spans="58:66" s="76" customFormat="1" x14ac:dyDescent="0.2">
      <c r="BF62" s="79"/>
      <c r="BG62" s="79"/>
      <c r="BH62" s="79"/>
      <c r="BI62" s="79"/>
      <c r="BJ62" s="79"/>
      <c r="BK62" s="79"/>
      <c r="BL62" s="79"/>
      <c r="BM62" s="79"/>
      <c r="BN62" s="79"/>
    </row>
    <row r="63" spans="58:66" s="76" customFormat="1" x14ac:dyDescent="0.2">
      <c r="BF63" s="79"/>
      <c r="BG63" s="79"/>
      <c r="BH63" s="79"/>
      <c r="BI63" s="79"/>
      <c r="BJ63" s="79"/>
      <c r="BK63" s="79"/>
      <c r="BL63" s="79"/>
      <c r="BM63" s="79"/>
      <c r="BN63" s="79"/>
    </row>
    <row r="64" spans="58:66" s="76" customFormat="1" x14ac:dyDescent="0.2">
      <c r="BF64" s="79"/>
      <c r="BG64" s="79"/>
      <c r="BH64" s="79"/>
      <c r="BI64" s="79"/>
      <c r="BJ64" s="79"/>
      <c r="BK64" s="79"/>
      <c r="BL64" s="79"/>
      <c r="BM64" s="79"/>
      <c r="BN64" s="79"/>
    </row>
    <row r="65" spans="58:66" s="76" customFormat="1" x14ac:dyDescent="0.2">
      <c r="BF65" s="79"/>
      <c r="BG65" s="79"/>
      <c r="BH65" s="79"/>
      <c r="BI65" s="79"/>
      <c r="BJ65" s="79"/>
      <c r="BK65" s="79"/>
      <c r="BL65" s="79"/>
      <c r="BM65" s="79"/>
      <c r="BN65" s="79"/>
    </row>
    <row r="66" spans="58:66" s="76" customFormat="1" x14ac:dyDescent="0.2">
      <c r="BF66" s="79"/>
      <c r="BG66" s="79"/>
      <c r="BH66" s="79"/>
      <c r="BI66" s="79"/>
      <c r="BJ66" s="79"/>
      <c r="BK66" s="79"/>
      <c r="BL66" s="79"/>
      <c r="BM66" s="79"/>
      <c r="BN66" s="79"/>
    </row>
    <row r="67" spans="58:66" s="76" customFormat="1" x14ac:dyDescent="0.2">
      <c r="BF67" s="79"/>
      <c r="BG67" s="79"/>
      <c r="BH67" s="79"/>
      <c r="BI67" s="79"/>
      <c r="BJ67" s="79"/>
      <c r="BK67" s="79"/>
      <c r="BL67" s="79"/>
      <c r="BM67" s="79"/>
      <c r="BN67" s="79"/>
    </row>
    <row r="68" spans="58:66" s="76" customFormat="1" x14ac:dyDescent="0.2">
      <c r="BF68" s="79"/>
      <c r="BG68" s="79"/>
      <c r="BH68" s="79"/>
      <c r="BI68" s="79"/>
      <c r="BJ68" s="79"/>
      <c r="BK68" s="79"/>
      <c r="BL68" s="79"/>
      <c r="BM68" s="79"/>
      <c r="BN68" s="79"/>
    </row>
    <row r="69" spans="58:66" s="76" customFormat="1" x14ac:dyDescent="0.2">
      <c r="BF69" s="79"/>
      <c r="BG69" s="79"/>
      <c r="BH69" s="79"/>
      <c r="BI69" s="79"/>
      <c r="BJ69" s="79"/>
      <c r="BK69" s="79"/>
      <c r="BL69" s="79"/>
      <c r="BM69" s="79"/>
      <c r="BN69" s="79"/>
    </row>
    <row r="70" spans="58:66" s="76" customFormat="1" x14ac:dyDescent="0.2">
      <c r="BF70" s="79"/>
      <c r="BG70" s="79"/>
      <c r="BH70" s="79"/>
      <c r="BI70" s="79"/>
      <c r="BJ70" s="79"/>
      <c r="BK70" s="79"/>
      <c r="BL70" s="79"/>
      <c r="BM70" s="79"/>
      <c r="BN70" s="79"/>
    </row>
    <row r="71" spans="58:66" s="76" customFormat="1" x14ac:dyDescent="0.2">
      <c r="BF71" s="79"/>
      <c r="BG71" s="79"/>
      <c r="BH71" s="79"/>
      <c r="BI71" s="79"/>
      <c r="BJ71" s="79"/>
      <c r="BK71" s="79"/>
      <c r="BL71" s="79"/>
      <c r="BM71" s="79"/>
      <c r="BN71" s="79"/>
    </row>
    <row r="72" spans="58:66" s="76" customFormat="1" x14ac:dyDescent="0.2">
      <c r="BF72" s="79"/>
      <c r="BG72" s="79"/>
      <c r="BH72" s="79"/>
      <c r="BI72" s="79"/>
      <c r="BJ72" s="79"/>
      <c r="BK72" s="79"/>
      <c r="BL72" s="79"/>
      <c r="BM72" s="79"/>
      <c r="BN72" s="79"/>
    </row>
    <row r="73" spans="58:66" s="76" customFormat="1" x14ac:dyDescent="0.2">
      <c r="BF73" s="79"/>
      <c r="BG73" s="79"/>
      <c r="BH73" s="79"/>
      <c r="BI73" s="79"/>
      <c r="BJ73" s="79"/>
      <c r="BK73" s="79"/>
      <c r="BL73" s="79"/>
      <c r="BM73" s="79"/>
      <c r="BN73" s="79"/>
    </row>
    <row r="74" spans="58:66" s="76" customFormat="1" x14ac:dyDescent="0.2">
      <c r="BF74" s="79"/>
      <c r="BG74" s="79"/>
      <c r="BH74" s="79"/>
      <c r="BI74" s="79"/>
      <c r="BJ74" s="79"/>
      <c r="BK74" s="79"/>
      <c r="BL74" s="79"/>
      <c r="BM74" s="79"/>
      <c r="BN74" s="79"/>
    </row>
    <row r="75" spans="58:66" s="76" customFormat="1" x14ac:dyDescent="0.2">
      <c r="BF75" s="79"/>
      <c r="BG75" s="79"/>
      <c r="BH75" s="79"/>
      <c r="BI75" s="79"/>
      <c r="BJ75" s="79"/>
      <c r="BK75" s="79"/>
      <c r="BL75" s="79"/>
      <c r="BM75" s="79"/>
      <c r="BN75" s="79"/>
    </row>
    <row r="76" spans="58:66" s="76" customFormat="1" x14ac:dyDescent="0.2">
      <c r="BF76" s="79"/>
      <c r="BG76" s="79"/>
      <c r="BH76" s="79"/>
      <c r="BI76" s="79"/>
      <c r="BJ76" s="79"/>
      <c r="BK76" s="79"/>
      <c r="BL76" s="79"/>
      <c r="BM76" s="79"/>
      <c r="BN76" s="79"/>
    </row>
    <row r="77" spans="58:66" s="76" customFormat="1" x14ac:dyDescent="0.2">
      <c r="BF77" s="79"/>
      <c r="BG77" s="79"/>
      <c r="BH77" s="79"/>
      <c r="BI77" s="79"/>
      <c r="BJ77" s="79"/>
      <c r="BK77" s="79"/>
      <c r="BL77" s="79"/>
      <c r="BM77" s="79"/>
      <c r="BN77" s="79"/>
    </row>
    <row r="78" spans="58:66" s="76" customFormat="1" x14ac:dyDescent="0.2">
      <c r="BF78" s="79"/>
      <c r="BG78" s="79"/>
      <c r="BH78" s="79"/>
      <c r="BI78" s="79"/>
      <c r="BJ78" s="79"/>
      <c r="BK78" s="79"/>
      <c r="BL78" s="79"/>
      <c r="BM78" s="79"/>
      <c r="BN78" s="79"/>
    </row>
    <row r="79" spans="58:66" s="76" customFormat="1" x14ac:dyDescent="0.2">
      <c r="BF79" s="79"/>
      <c r="BG79" s="79"/>
      <c r="BH79" s="79"/>
      <c r="BI79" s="79"/>
      <c r="BJ79" s="79"/>
      <c r="BK79" s="79"/>
      <c r="BL79" s="79"/>
      <c r="BM79" s="79"/>
      <c r="BN79" s="79"/>
    </row>
    <row r="80" spans="58:66" s="76" customFormat="1" x14ac:dyDescent="0.2">
      <c r="BF80" s="79"/>
      <c r="BG80" s="79"/>
      <c r="BH80" s="79"/>
      <c r="BI80" s="79"/>
      <c r="BJ80" s="79"/>
      <c r="BK80" s="79"/>
      <c r="BL80" s="79"/>
      <c r="BM80" s="79"/>
      <c r="BN80" s="79"/>
    </row>
    <row r="81" spans="58:66" s="76" customFormat="1" x14ac:dyDescent="0.2">
      <c r="BF81" s="79"/>
      <c r="BG81" s="79"/>
      <c r="BH81" s="79"/>
      <c r="BI81" s="79"/>
      <c r="BJ81" s="79"/>
      <c r="BK81" s="79"/>
      <c r="BL81" s="79"/>
      <c r="BM81" s="79"/>
      <c r="BN81" s="79"/>
    </row>
    <row r="82" spans="58:66" s="76" customFormat="1" x14ac:dyDescent="0.2">
      <c r="BF82" s="79"/>
      <c r="BG82" s="79"/>
      <c r="BH82" s="79"/>
      <c r="BI82" s="79"/>
      <c r="BJ82" s="79"/>
      <c r="BK82" s="79"/>
      <c r="BL82" s="79"/>
      <c r="BM82" s="79"/>
      <c r="BN82" s="79"/>
    </row>
    <row r="83" spans="58:66" s="76" customFormat="1" x14ac:dyDescent="0.2">
      <c r="BF83" s="79"/>
      <c r="BG83" s="79"/>
      <c r="BH83" s="79"/>
      <c r="BI83" s="79"/>
      <c r="BJ83" s="79"/>
      <c r="BK83" s="79"/>
      <c r="BL83" s="79"/>
      <c r="BM83" s="79"/>
      <c r="BN83" s="79"/>
    </row>
    <row r="84" spans="58:66" s="76" customFormat="1" x14ac:dyDescent="0.2">
      <c r="BF84" s="79"/>
      <c r="BG84" s="79"/>
      <c r="BH84" s="79"/>
      <c r="BI84" s="79"/>
      <c r="BJ84" s="79"/>
      <c r="BK84" s="79"/>
      <c r="BL84" s="79"/>
      <c r="BM84" s="79"/>
      <c r="BN84" s="79"/>
    </row>
    <row r="85" spans="58:66" s="76" customFormat="1" x14ac:dyDescent="0.2">
      <c r="BF85" s="79"/>
      <c r="BG85" s="79"/>
      <c r="BH85" s="79"/>
      <c r="BI85" s="79"/>
      <c r="BJ85" s="79"/>
      <c r="BK85" s="79"/>
      <c r="BL85" s="79"/>
      <c r="BM85" s="79"/>
      <c r="BN85" s="79"/>
    </row>
    <row r="86" spans="58:66" s="76" customFormat="1" x14ac:dyDescent="0.2">
      <c r="BF86" s="79"/>
      <c r="BG86" s="79"/>
      <c r="BH86" s="79"/>
      <c r="BI86" s="79"/>
      <c r="BJ86" s="79"/>
      <c r="BK86" s="79"/>
      <c r="BL86" s="79"/>
      <c r="BM86" s="79"/>
      <c r="BN86" s="79"/>
    </row>
    <row r="87" spans="58:66" s="76" customFormat="1" x14ac:dyDescent="0.2">
      <c r="BF87" s="79"/>
      <c r="BG87" s="79"/>
      <c r="BH87" s="79"/>
      <c r="BI87" s="79"/>
      <c r="BJ87" s="79"/>
      <c r="BK87" s="79"/>
      <c r="BL87" s="79"/>
      <c r="BM87" s="79"/>
      <c r="BN87" s="79"/>
    </row>
    <row r="88" spans="58:66" s="76" customFormat="1" x14ac:dyDescent="0.2">
      <c r="BF88" s="79"/>
      <c r="BG88" s="79"/>
      <c r="BH88" s="79"/>
      <c r="BI88" s="79"/>
      <c r="BJ88" s="79"/>
      <c r="BK88" s="79"/>
      <c r="BL88" s="79"/>
      <c r="BM88" s="79"/>
      <c r="BN88" s="79"/>
    </row>
    <row r="89" spans="58:66" s="76" customFormat="1" x14ac:dyDescent="0.2">
      <c r="BF89" s="79"/>
      <c r="BG89" s="79"/>
      <c r="BH89" s="79"/>
      <c r="BI89" s="79"/>
      <c r="BJ89" s="79"/>
      <c r="BK89" s="79"/>
      <c r="BL89" s="79"/>
      <c r="BM89" s="79"/>
      <c r="BN89" s="79"/>
    </row>
    <row r="90" spans="58:66" s="76" customFormat="1" x14ac:dyDescent="0.2">
      <c r="BF90" s="79"/>
      <c r="BG90" s="79"/>
      <c r="BH90" s="79"/>
      <c r="BI90" s="79"/>
      <c r="BJ90" s="79"/>
      <c r="BK90" s="79"/>
      <c r="BL90" s="79"/>
      <c r="BM90" s="79"/>
      <c r="BN90" s="79"/>
    </row>
    <row r="91" spans="58:66" s="76" customFormat="1" x14ac:dyDescent="0.2">
      <c r="BF91" s="79"/>
      <c r="BG91" s="79"/>
      <c r="BH91" s="79"/>
      <c r="BI91" s="79"/>
      <c r="BJ91" s="79"/>
      <c r="BK91" s="79"/>
      <c r="BL91" s="79"/>
      <c r="BM91" s="79"/>
      <c r="BN91" s="79"/>
    </row>
    <row r="92" spans="58:66" s="76" customFormat="1" x14ac:dyDescent="0.2">
      <c r="BF92" s="79"/>
      <c r="BG92" s="79"/>
      <c r="BH92" s="79"/>
      <c r="BI92" s="79"/>
      <c r="BJ92" s="79"/>
      <c r="BK92" s="79"/>
      <c r="BL92" s="79"/>
      <c r="BM92" s="79"/>
      <c r="BN92" s="79"/>
    </row>
    <row r="93" spans="58:66" s="76" customFormat="1" x14ac:dyDescent="0.2">
      <c r="BF93" s="79"/>
      <c r="BG93" s="79"/>
      <c r="BH93" s="79"/>
      <c r="BI93" s="79"/>
      <c r="BJ93" s="79"/>
      <c r="BK93" s="79"/>
      <c r="BL93" s="79"/>
      <c r="BM93" s="79"/>
      <c r="BN93" s="79"/>
    </row>
    <row r="94" spans="58:66" s="76" customFormat="1" x14ac:dyDescent="0.2">
      <c r="BF94" s="79"/>
      <c r="BG94" s="79"/>
      <c r="BH94" s="79"/>
      <c r="BI94" s="79"/>
      <c r="BJ94" s="79"/>
      <c r="BK94" s="79"/>
      <c r="BL94" s="79"/>
      <c r="BM94" s="79"/>
      <c r="BN94" s="79"/>
    </row>
    <row r="95" spans="58:66" s="76" customFormat="1" x14ac:dyDescent="0.2">
      <c r="BF95" s="79"/>
      <c r="BG95" s="79"/>
      <c r="BH95" s="79"/>
      <c r="BI95" s="79"/>
      <c r="BJ95" s="79"/>
      <c r="BK95" s="79"/>
      <c r="BL95" s="79"/>
      <c r="BM95" s="79"/>
      <c r="BN95" s="79"/>
    </row>
    <row r="96" spans="58:66" s="76" customFormat="1" x14ac:dyDescent="0.2">
      <c r="BF96" s="79"/>
      <c r="BG96" s="79"/>
      <c r="BH96" s="79"/>
      <c r="BI96" s="79"/>
      <c r="BJ96" s="79"/>
      <c r="BK96" s="79"/>
      <c r="BL96" s="79"/>
      <c r="BM96" s="79"/>
      <c r="BN96" s="79"/>
    </row>
    <row r="97" spans="58:66" s="76" customFormat="1" x14ac:dyDescent="0.2">
      <c r="BF97" s="79"/>
      <c r="BG97" s="79"/>
      <c r="BH97" s="79"/>
      <c r="BI97" s="79"/>
      <c r="BJ97" s="79"/>
      <c r="BK97" s="79"/>
      <c r="BL97" s="79"/>
      <c r="BM97" s="79"/>
      <c r="BN97" s="79"/>
    </row>
    <row r="98" spans="58:66" s="76" customFormat="1" x14ac:dyDescent="0.2">
      <c r="BF98" s="79"/>
      <c r="BG98" s="79"/>
      <c r="BH98" s="79"/>
      <c r="BI98" s="79"/>
      <c r="BJ98" s="79"/>
      <c r="BK98" s="79"/>
      <c r="BL98" s="79"/>
      <c r="BM98" s="79"/>
      <c r="BN98" s="79"/>
    </row>
    <row r="99" spans="58:66" s="76" customFormat="1" x14ac:dyDescent="0.2">
      <c r="BF99" s="79"/>
      <c r="BG99" s="79"/>
      <c r="BH99" s="79"/>
      <c r="BI99" s="79"/>
      <c r="BJ99" s="79"/>
      <c r="BK99" s="79"/>
      <c r="BL99" s="79"/>
      <c r="BM99" s="79"/>
      <c r="BN99" s="79"/>
    </row>
    <row r="100" spans="58:66" s="76" customFormat="1" x14ac:dyDescent="0.2">
      <c r="BF100" s="79"/>
      <c r="BG100" s="79"/>
      <c r="BH100" s="79"/>
      <c r="BI100" s="79"/>
      <c r="BJ100" s="79"/>
      <c r="BK100" s="79"/>
      <c r="BL100" s="79"/>
      <c r="BM100" s="79"/>
      <c r="BN100" s="79"/>
    </row>
    <row r="101" spans="58:66" s="76" customFormat="1" x14ac:dyDescent="0.2">
      <c r="BF101" s="79"/>
      <c r="BG101" s="79"/>
      <c r="BH101" s="79"/>
      <c r="BI101" s="79"/>
      <c r="BJ101" s="79"/>
      <c r="BK101" s="79"/>
      <c r="BL101" s="79"/>
      <c r="BM101" s="79"/>
      <c r="BN101" s="79"/>
    </row>
    <row r="102" spans="58:66" s="76" customFormat="1" x14ac:dyDescent="0.2">
      <c r="BF102" s="79"/>
      <c r="BG102" s="79"/>
      <c r="BH102" s="79"/>
      <c r="BI102" s="79"/>
      <c r="BJ102" s="79"/>
      <c r="BK102" s="79"/>
      <c r="BL102" s="79"/>
      <c r="BM102" s="79"/>
      <c r="BN102" s="79"/>
    </row>
    <row r="103" spans="58:66" s="76" customFormat="1" x14ac:dyDescent="0.2">
      <c r="BF103" s="79"/>
      <c r="BG103" s="79"/>
      <c r="BH103" s="79"/>
      <c r="BI103" s="79"/>
      <c r="BJ103" s="79"/>
      <c r="BK103" s="79"/>
      <c r="BL103" s="79"/>
      <c r="BM103" s="79"/>
      <c r="BN103" s="79"/>
    </row>
    <row r="104" spans="58:66" s="76" customFormat="1" x14ac:dyDescent="0.2">
      <c r="BF104" s="79"/>
      <c r="BG104" s="79"/>
      <c r="BH104" s="79"/>
      <c r="BI104" s="79"/>
      <c r="BJ104" s="79"/>
      <c r="BK104" s="79"/>
      <c r="BL104" s="79"/>
      <c r="BM104" s="79"/>
      <c r="BN104" s="79"/>
    </row>
    <row r="105" spans="58:66" s="76" customFormat="1" x14ac:dyDescent="0.2">
      <c r="BF105" s="79"/>
      <c r="BG105" s="79"/>
      <c r="BH105" s="79"/>
      <c r="BI105" s="79"/>
      <c r="BJ105" s="79"/>
      <c r="BK105" s="79"/>
      <c r="BL105" s="79"/>
      <c r="BM105" s="79"/>
      <c r="BN105" s="79"/>
    </row>
    <row r="106" spans="58:66" s="76" customFormat="1" x14ac:dyDescent="0.2">
      <c r="BF106" s="79"/>
      <c r="BG106" s="79"/>
      <c r="BH106" s="79"/>
      <c r="BI106" s="79"/>
      <c r="BJ106" s="79"/>
      <c r="BK106" s="79"/>
      <c r="BL106" s="79"/>
      <c r="BM106" s="79"/>
      <c r="BN106" s="79"/>
    </row>
    <row r="107" spans="58:66" s="76" customFormat="1" x14ac:dyDescent="0.2">
      <c r="BF107" s="79"/>
      <c r="BG107" s="79"/>
      <c r="BH107" s="79"/>
      <c r="BI107" s="79"/>
      <c r="BJ107" s="79"/>
      <c r="BK107" s="79"/>
      <c r="BL107" s="79"/>
      <c r="BM107" s="79"/>
      <c r="BN107" s="79"/>
    </row>
    <row r="108" spans="58:66" s="76" customFormat="1" x14ac:dyDescent="0.2">
      <c r="BF108" s="79"/>
      <c r="BG108" s="79"/>
      <c r="BH108" s="79"/>
      <c r="BI108" s="79"/>
      <c r="BJ108" s="79"/>
      <c r="BK108" s="79"/>
      <c r="BL108" s="79"/>
      <c r="BM108" s="79"/>
      <c r="BN108" s="79"/>
    </row>
    <row r="109" spans="58:66" s="76" customFormat="1" x14ac:dyDescent="0.2">
      <c r="BF109" s="79"/>
      <c r="BG109" s="79"/>
      <c r="BH109" s="79"/>
      <c r="BI109" s="79"/>
      <c r="BJ109" s="79"/>
      <c r="BK109" s="79"/>
      <c r="BL109" s="79"/>
      <c r="BM109" s="79"/>
      <c r="BN109" s="79"/>
    </row>
    <row r="110" spans="58:66" s="76" customFormat="1" x14ac:dyDescent="0.2">
      <c r="BF110" s="79"/>
      <c r="BG110" s="79"/>
      <c r="BH110" s="79"/>
      <c r="BI110" s="79"/>
      <c r="BJ110" s="79"/>
      <c r="BK110" s="79"/>
      <c r="BL110" s="79"/>
      <c r="BM110" s="79"/>
      <c r="BN110" s="79"/>
    </row>
    <row r="111" spans="58:66" s="76" customFormat="1" x14ac:dyDescent="0.2">
      <c r="BF111" s="79"/>
      <c r="BG111" s="79"/>
      <c r="BH111" s="79"/>
      <c r="BI111" s="79"/>
      <c r="BJ111" s="79"/>
      <c r="BK111" s="79"/>
      <c r="BL111" s="79"/>
      <c r="BM111" s="79"/>
      <c r="BN111" s="79"/>
    </row>
    <row r="112" spans="58:66" s="76" customFormat="1" x14ac:dyDescent="0.2">
      <c r="BF112" s="79"/>
      <c r="BG112" s="79"/>
      <c r="BH112" s="79"/>
      <c r="BI112" s="79"/>
      <c r="BJ112" s="79"/>
      <c r="BK112" s="79"/>
      <c r="BL112" s="79"/>
      <c r="BM112" s="79"/>
      <c r="BN112" s="79"/>
    </row>
    <row r="113" spans="58:66" s="76" customFormat="1" x14ac:dyDescent="0.2">
      <c r="BF113" s="79"/>
      <c r="BG113" s="79"/>
      <c r="BH113" s="79"/>
      <c r="BI113" s="79"/>
      <c r="BJ113" s="79"/>
      <c r="BK113" s="79"/>
      <c r="BL113" s="79"/>
      <c r="BM113" s="79"/>
      <c r="BN113" s="79"/>
    </row>
    <row r="114" spans="58:66" s="76" customFormat="1" x14ac:dyDescent="0.2">
      <c r="BF114" s="79"/>
      <c r="BG114" s="79"/>
      <c r="BH114" s="79"/>
      <c r="BI114" s="79"/>
      <c r="BJ114" s="79"/>
      <c r="BK114" s="79"/>
      <c r="BL114" s="79"/>
      <c r="BM114" s="79"/>
      <c r="BN114" s="79"/>
    </row>
    <row r="115" spans="58:66" s="76" customFormat="1" x14ac:dyDescent="0.2">
      <c r="BF115" s="79"/>
      <c r="BG115" s="79"/>
      <c r="BH115" s="79"/>
      <c r="BI115" s="79"/>
      <c r="BJ115" s="79"/>
      <c r="BK115" s="79"/>
      <c r="BL115" s="79"/>
      <c r="BM115" s="79"/>
      <c r="BN115" s="79"/>
    </row>
    <row r="116" spans="58:66" s="76" customFormat="1" x14ac:dyDescent="0.2">
      <c r="BF116" s="79"/>
      <c r="BG116" s="79"/>
      <c r="BH116" s="79"/>
      <c r="BI116" s="79"/>
      <c r="BJ116" s="79"/>
      <c r="BK116" s="79"/>
      <c r="BL116" s="79"/>
      <c r="BM116" s="79"/>
      <c r="BN116" s="79"/>
    </row>
    <row r="117" spans="58:66" s="76" customFormat="1" x14ac:dyDescent="0.2">
      <c r="BF117" s="79"/>
      <c r="BG117" s="79"/>
      <c r="BH117" s="79"/>
      <c r="BI117" s="79"/>
      <c r="BJ117" s="79"/>
      <c r="BK117" s="79"/>
      <c r="BL117" s="79"/>
      <c r="BM117" s="79"/>
      <c r="BN117" s="79"/>
    </row>
    <row r="118" spans="58:66" s="76" customFormat="1" x14ac:dyDescent="0.2">
      <c r="BF118" s="79"/>
      <c r="BG118" s="79"/>
      <c r="BH118" s="79"/>
      <c r="BI118" s="79"/>
      <c r="BJ118" s="79"/>
      <c r="BK118" s="79"/>
      <c r="BL118" s="79"/>
      <c r="BM118" s="79"/>
      <c r="BN118" s="79"/>
    </row>
    <row r="119" spans="58:66" s="76" customFormat="1" x14ac:dyDescent="0.2">
      <c r="BF119" s="79"/>
      <c r="BG119" s="79"/>
      <c r="BH119" s="79"/>
      <c r="BI119" s="79"/>
      <c r="BJ119" s="79"/>
      <c r="BK119" s="79"/>
      <c r="BL119" s="79"/>
      <c r="BM119" s="79"/>
      <c r="BN119" s="79"/>
    </row>
    <row r="120" spans="58:66" s="76" customFormat="1" x14ac:dyDescent="0.2">
      <c r="BF120" s="79"/>
      <c r="BG120" s="79"/>
      <c r="BH120" s="79"/>
      <c r="BI120" s="79"/>
      <c r="BJ120" s="79"/>
      <c r="BK120" s="79"/>
      <c r="BL120" s="79"/>
      <c r="BM120" s="79"/>
      <c r="BN120" s="79"/>
    </row>
    <row r="121" spans="58:66" s="76" customFormat="1" x14ac:dyDescent="0.2">
      <c r="BF121" s="79"/>
      <c r="BG121" s="79"/>
      <c r="BH121" s="79"/>
      <c r="BI121" s="79"/>
      <c r="BJ121" s="79"/>
      <c r="BK121" s="79"/>
      <c r="BL121" s="79"/>
      <c r="BM121" s="79"/>
      <c r="BN121" s="79"/>
    </row>
    <row r="122" spans="58:66" s="76" customFormat="1" x14ac:dyDescent="0.2">
      <c r="BF122" s="79"/>
      <c r="BG122" s="79"/>
      <c r="BH122" s="79"/>
      <c r="BI122" s="79"/>
      <c r="BJ122" s="79"/>
      <c r="BK122" s="79"/>
      <c r="BL122" s="79"/>
      <c r="BM122" s="79"/>
      <c r="BN122" s="79"/>
    </row>
    <row r="123" spans="58:66" s="76" customFormat="1" x14ac:dyDescent="0.2">
      <c r="BF123" s="79"/>
      <c r="BG123" s="79"/>
      <c r="BH123" s="79"/>
      <c r="BI123" s="79"/>
      <c r="BJ123" s="79"/>
      <c r="BK123" s="79"/>
      <c r="BL123" s="79"/>
      <c r="BM123" s="79"/>
      <c r="BN123" s="79"/>
    </row>
    <row r="124" spans="58:66" s="76" customFormat="1" x14ac:dyDescent="0.2">
      <c r="BF124" s="79"/>
      <c r="BG124" s="79"/>
      <c r="BH124" s="79"/>
      <c r="BI124" s="79"/>
      <c r="BJ124" s="79"/>
      <c r="BK124" s="79"/>
      <c r="BL124" s="79"/>
      <c r="BM124" s="79"/>
      <c r="BN124" s="79"/>
    </row>
    <row r="125" spans="58:66" s="76" customFormat="1" x14ac:dyDescent="0.2">
      <c r="BF125" s="79"/>
      <c r="BG125" s="79"/>
      <c r="BH125" s="79"/>
      <c r="BI125" s="79"/>
      <c r="BJ125" s="79"/>
      <c r="BK125" s="79"/>
      <c r="BL125" s="79"/>
      <c r="BM125" s="79"/>
      <c r="BN125" s="79"/>
    </row>
    <row r="126" spans="58:66" s="76" customFormat="1" x14ac:dyDescent="0.2">
      <c r="BF126" s="79"/>
      <c r="BG126" s="79"/>
      <c r="BH126" s="79"/>
      <c r="BI126" s="79"/>
      <c r="BJ126" s="79"/>
      <c r="BK126" s="79"/>
      <c r="BL126" s="79"/>
      <c r="BM126" s="79"/>
      <c r="BN126" s="79"/>
    </row>
    <row r="127" spans="58:66" s="76" customFormat="1" x14ac:dyDescent="0.2">
      <c r="BF127" s="79"/>
      <c r="BG127" s="79"/>
      <c r="BH127" s="79"/>
      <c r="BI127" s="79"/>
      <c r="BJ127" s="79"/>
      <c r="BK127" s="79"/>
      <c r="BL127" s="79"/>
      <c r="BM127" s="79"/>
      <c r="BN127" s="79"/>
    </row>
    <row r="128" spans="58:66" s="76" customFormat="1" x14ac:dyDescent="0.2">
      <c r="BF128" s="79"/>
      <c r="BG128" s="79"/>
      <c r="BH128" s="79"/>
      <c r="BI128" s="79"/>
      <c r="BJ128" s="79"/>
      <c r="BK128" s="79"/>
      <c r="BL128" s="79"/>
      <c r="BM128" s="79"/>
      <c r="BN128" s="79"/>
    </row>
    <row r="129" spans="58:66" s="76" customFormat="1" x14ac:dyDescent="0.2">
      <c r="BF129" s="79"/>
      <c r="BG129" s="79"/>
      <c r="BH129" s="79"/>
      <c r="BI129" s="79"/>
      <c r="BJ129" s="79"/>
      <c r="BK129" s="79"/>
      <c r="BL129" s="79"/>
      <c r="BM129" s="79"/>
      <c r="BN129" s="79"/>
    </row>
    <row r="130" spans="58:66" s="76" customFormat="1" x14ac:dyDescent="0.2">
      <c r="BF130" s="79"/>
      <c r="BG130" s="79"/>
      <c r="BH130" s="79"/>
      <c r="BI130" s="79"/>
      <c r="BJ130" s="79"/>
      <c r="BK130" s="79"/>
      <c r="BL130" s="79"/>
      <c r="BM130" s="79"/>
      <c r="BN130" s="79"/>
    </row>
    <row r="131" spans="58:66" s="76" customFormat="1" x14ac:dyDescent="0.2">
      <c r="BF131" s="79"/>
      <c r="BG131" s="79"/>
      <c r="BH131" s="79"/>
      <c r="BI131" s="79"/>
      <c r="BJ131" s="79"/>
      <c r="BK131" s="79"/>
      <c r="BL131" s="79"/>
      <c r="BM131" s="79"/>
      <c r="BN131" s="79"/>
    </row>
    <row r="132" spans="58:66" s="76" customFormat="1" x14ac:dyDescent="0.2">
      <c r="BF132" s="79"/>
      <c r="BG132" s="79"/>
      <c r="BH132" s="79"/>
      <c r="BI132" s="79"/>
      <c r="BJ132" s="79"/>
      <c r="BK132" s="79"/>
      <c r="BL132" s="79"/>
      <c r="BM132" s="79"/>
      <c r="BN132" s="79"/>
    </row>
    <row r="133" spans="58:66" s="76" customFormat="1" x14ac:dyDescent="0.2">
      <c r="BF133" s="79"/>
      <c r="BG133" s="79"/>
      <c r="BH133" s="79"/>
      <c r="BI133" s="79"/>
      <c r="BJ133" s="79"/>
      <c r="BK133" s="79"/>
      <c r="BL133" s="79"/>
      <c r="BM133" s="79"/>
      <c r="BN133" s="79"/>
    </row>
    <row r="134" spans="58:66" s="76" customFormat="1" x14ac:dyDescent="0.2">
      <c r="BF134" s="79"/>
      <c r="BG134" s="79"/>
      <c r="BH134" s="79"/>
      <c r="BI134" s="79"/>
      <c r="BJ134" s="79"/>
      <c r="BK134" s="79"/>
      <c r="BL134" s="79"/>
      <c r="BM134" s="79"/>
      <c r="BN134" s="79"/>
    </row>
    <row r="135" spans="58:66" s="76" customFormat="1" x14ac:dyDescent="0.2">
      <c r="BF135" s="79"/>
      <c r="BG135" s="79"/>
      <c r="BH135" s="79"/>
      <c r="BI135" s="79"/>
      <c r="BJ135" s="79"/>
      <c r="BK135" s="79"/>
      <c r="BL135" s="79"/>
      <c r="BM135" s="79"/>
      <c r="BN135" s="79"/>
    </row>
    <row r="136" spans="58:66" s="76" customFormat="1" x14ac:dyDescent="0.2">
      <c r="BF136" s="79"/>
      <c r="BG136" s="79"/>
      <c r="BH136" s="79"/>
      <c r="BI136" s="79"/>
      <c r="BJ136" s="79"/>
      <c r="BK136" s="79"/>
      <c r="BL136" s="79"/>
      <c r="BM136" s="79"/>
      <c r="BN136" s="79"/>
    </row>
    <row r="137" spans="58:66" s="76" customFormat="1" x14ac:dyDescent="0.2">
      <c r="BF137" s="79"/>
      <c r="BG137" s="79"/>
      <c r="BH137" s="79"/>
      <c r="BI137" s="79"/>
      <c r="BJ137" s="79"/>
      <c r="BK137" s="79"/>
      <c r="BL137" s="79"/>
      <c r="BM137" s="79"/>
      <c r="BN137" s="79"/>
    </row>
    <row r="138" spans="58:66" s="76" customFormat="1" x14ac:dyDescent="0.2">
      <c r="BF138" s="79"/>
      <c r="BG138" s="79"/>
      <c r="BH138" s="79"/>
      <c r="BI138" s="79"/>
      <c r="BJ138" s="79"/>
      <c r="BK138" s="79"/>
      <c r="BL138" s="79"/>
      <c r="BM138" s="79"/>
      <c r="BN138" s="79"/>
    </row>
    <row r="139" spans="58:66" s="76" customFormat="1" x14ac:dyDescent="0.2">
      <c r="BF139" s="79"/>
      <c r="BG139" s="79"/>
      <c r="BH139" s="79"/>
      <c r="BI139" s="79"/>
      <c r="BJ139" s="79"/>
      <c r="BK139" s="79"/>
      <c r="BL139" s="79"/>
      <c r="BM139" s="79"/>
      <c r="BN139" s="79"/>
    </row>
    <row r="140" spans="58:66" s="76" customFormat="1" x14ac:dyDescent="0.2">
      <c r="BF140" s="79"/>
      <c r="BG140" s="79"/>
      <c r="BH140" s="79"/>
      <c r="BI140" s="79"/>
      <c r="BJ140" s="79"/>
      <c r="BK140" s="79"/>
      <c r="BL140" s="79"/>
      <c r="BM140" s="79"/>
      <c r="BN140" s="79"/>
    </row>
    <row r="141" spans="58:66" s="76" customFormat="1" x14ac:dyDescent="0.2">
      <c r="BF141" s="79"/>
      <c r="BG141" s="79"/>
      <c r="BH141" s="79"/>
      <c r="BI141" s="79"/>
      <c r="BJ141" s="79"/>
      <c r="BK141" s="79"/>
      <c r="BL141" s="79"/>
      <c r="BM141" s="79"/>
      <c r="BN141" s="79"/>
    </row>
    <row r="142" spans="58:66" s="76" customFormat="1" x14ac:dyDescent="0.2">
      <c r="BF142" s="79"/>
      <c r="BG142" s="79"/>
      <c r="BH142" s="79"/>
      <c r="BI142" s="79"/>
      <c r="BJ142" s="79"/>
      <c r="BK142" s="79"/>
      <c r="BL142" s="79"/>
      <c r="BM142" s="79"/>
      <c r="BN142" s="79"/>
    </row>
    <row r="143" spans="58:66" s="76" customFormat="1" x14ac:dyDescent="0.2">
      <c r="BF143" s="79"/>
      <c r="BG143" s="79"/>
      <c r="BH143" s="79"/>
      <c r="BI143" s="79"/>
      <c r="BJ143" s="79"/>
      <c r="BK143" s="79"/>
      <c r="BL143" s="79"/>
      <c r="BM143" s="79"/>
      <c r="BN143" s="79"/>
    </row>
    <row r="144" spans="58:66" s="76" customFormat="1" x14ac:dyDescent="0.2">
      <c r="BF144" s="79"/>
      <c r="BG144" s="79"/>
      <c r="BH144" s="79"/>
      <c r="BI144" s="79"/>
      <c r="BJ144" s="79"/>
      <c r="BK144" s="79"/>
      <c r="BL144" s="79"/>
      <c r="BM144" s="79"/>
      <c r="BN144" s="79"/>
    </row>
    <row r="145" spans="58:66" s="76" customFormat="1" x14ac:dyDescent="0.2">
      <c r="BF145" s="79"/>
      <c r="BG145" s="79"/>
      <c r="BH145" s="79"/>
      <c r="BI145" s="79"/>
      <c r="BJ145" s="79"/>
      <c r="BK145" s="79"/>
      <c r="BL145" s="79"/>
      <c r="BM145" s="79"/>
      <c r="BN145" s="79"/>
    </row>
    <row r="146" spans="58:66" s="76" customFormat="1" x14ac:dyDescent="0.2">
      <c r="BF146" s="79"/>
      <c r="BG146" s="79"/>
      <c r="BH146" s="79"/>
      <c r="BI146" s="79"/>
      <c r="BJ146" s="79"/>
      <c r="BK146" s="79"/>
      <c r="BL146" s="79"/>
      <c r="BM146" s="79"/>
      <c r="BN146" s="79"/>
    </row>
    <row r="147" spans="58:66" s="76" customFormat="1" x14ac:dyDescent="0.2">
      <c r="BF147" s="79"/>
      <c r="BG147" s="79"/>
      <c r="BH147" s="79"/>
      <c r="BI147" s="79"/>
      <c r="BJ147" s="79"/>
      <c r="BK147" s="79"/>
      <c r="BL147" s="79"/>
      <c r="BM147" s="79"/>
      <c r="BN147" s="79"/>
    </row>
    <row r="148" spans="58:66" s="76" customFormat="1" x14ac:dyDescent="0.2">
      <c r="BF148" s="79"/>
      <c r="BG148" s="79"/>
      <c r="BH148" s="79"/>
      <c r="BI148" s="79"/>
      <c r="BJ148" s="79"/>
      <c r="BK148" s="79"/>
      <c r="BL148" s="79"/>
      <c r="BM148" s="79"/>
      <c r="BN148" s="79"/>
    </row>
    <row r="149" spans="58:66" s="76" customFormat="1" x14ac:dyDescent="0.2">
      <c r="BF149" s="79"/>
      <c r="BG149" s="79"/>
      <c r="BH149" s="79"/>
      <c r="BI149" s="79"/>
      <c r="BJ149" s="79"/>
      <c r="BK149" s="79"/>
      <c r="BL149" s="79"/>
      <c r="BM149" s="79"/>
      <c r="BN149" s="79"/>
    </row>
    <row r="150" spans="58:66" s="76" customFormat="1" x14ac:dyDescent="0.2">
      <c r="BF150" s="79"/>
      <c r="BG150" s="79"/>
      <c r="BH150" s="79"/>
      <c r="BI150" s="79"/>
      <c r="BJ150" s="79"/>
      <c r="BK150" s="79"/>
      <c r="BL150" s="79"/>
      <c r="BM150" s="79"/>
      <c r="BN150" s="79"/>
    </row>
    <row r="151" spans="58:66" s="76" customFormat="1" x14ac:dyDescent="0.2">
      <c r="BF151" s="79"/>
      <c r="BG151" s="79"/>
      <c r="BH151" s="79"/>
      <c r="BI151" s="79"/>
      <c r="BJ151" s="79"/>
      <c r="BK151" s="79"/>
      <c r="BL151" s="79"/>
      <c r="BM151" s="79"/>
      <c r="BN151" s="79"/>
    </row>
    <row r="152" spans="58:66" s="76" customFormat="1" x14ac:dyDescent="0.2">
      <c r="BF152" s="79"/>
      <c r="BG152" s="79"/>
      <c r="BH152" s="79"/>
      <c r="BI152" s="79"/>
      <c r="BJ152" s="79"/>
      <c r="BK152" s="79"/>
      <c r="BL152" s="79"/>
      <c r="BM152" s="79"/>
      <c r="BN152" s="79"/>
    </row>
    <row r="153" spans="58:66" s="76" customFormat="1" x14ac:dyDescent="0.2">
      <c r="BF153" s="79"/>
      <c r="BG153" s="79"/>
      <c r="BH153" s="79"/>
      <c r="BI153" s="79"/>
      <c r="BJ153" s="79"/>
      <c r="BK153" s="79"/>
      <c r="BL153" s="79"/>
      <c r="BM153" s="79"/>
      <c r="BN153" s="79"/>
    </row>
    <row r="154" spans="58:66" s="76" customFormat="1" x14ac:dyDescent="0.2">
      <c r="BF154" s="79"/>
      <c r="BG154" s="79"/>
      <c r="BH154" s="79"/>
      <c r="BI154" s="79"/>
      <c r="BJ154" s="79"/>
      <c r="BK154" s="79"/>
      <c r="BL154" s="79"/>
      <c r="BM154" s="79"/>
      <c r="BN154" s="79"/>
    </row>
    <row r="155" spans="58:66" s="76" customFormat="1" x14ac:dyDescent="0.2">
      <c r="BF155" s="79"/>
      <c r="BG155" s="79"/>
      <c r="BH155" s="79"/>
      <c r="BI155" s="79"/>
      <c r="BJ155" s="79"/>
      <c r="BK155" s="79"/>
      <c r="BL155" s="79"/>
      <c r="BM155" s="79"/>
      <c r="BN155" s="79"/>
    </row>
    <row r="156" spans="58:66" s="76" customFormat="1" x14ac:dyDescent="0.2">
      <c r="BF156" s="79"/>
      <c r="BG156" s="79"/>
      <c r="BH156" s="79"/>
      <c r="BI156" s="79"/>
      <c r="BJ156" s="79"/>
      <c r="BK156" s="79"/>
      <c r="BL156" s="79"/>
      <c r="BM156" s="79"/>
      <c r="BN156" s="79"/>
    </row>
    <row r="157" spans="58:66" s="76" customFormat="1" x14ac:dyDescent="0.2">
      <c r="BF157" s="79"/>
      <c r="BG157" s="79"/>
      <c r="BH157" s="79"/>
      <c r="BI157" s="79"/>
      <c r="BJ157" s="79"/>
      <c r="BK157" s="79"/>
      <c r="BL157" s="79"/>
      <c r="BM157" s="79"/>
      <c r="BN157" s="79"/>
    </row>
    <row r="158" spans="58:66" s="76" customFormat="1" x14ac:dyDescent="0.2">
      <c r="BF158" s="79"/>
      <c r="BG158" s="79"/>
      <c r="BH158" s="79"/>
      <c r="BI158" s="79"/>
      <c r="BJ158" s="79"/>
      <c r="BK158" s="79"/>
      <c r="BL158" s="79"/>
      <c r="BM158" s="79"/>
      <c r="BN158" s="79"/>
    </row>
    <row r="159" spans="58:66" s="76" customFormat="1" x14ac:dyDescent="0.2">
      <c r="BF159" s="79"/>
      <c r="BG159" s="79"/>
      <c r="BH159" s="79"/>
      <c r="BI159" s="79"/>
      <c r="BJ159" s="79"/>
      <c r="BK159" s="79"/>
      <c r="BL159" s="79"/>
      <c r="BM159" s="79"/>
      <c r="BN159" s="79"/>
    </row>
    <row r="160" spans="58:66" s="76" customFormat="1" x14ac:dyDescent="0.2">
      <c r="BF160" s="79"/>
      <c r="BG160" s="79"/>
      <c r="BH160" s="79"/>
      <c r="BI160" s="79"/>
      <c r="BJ160" s="79"/>
      <c r="BK160" s="79"/>
      <c r="BL160" s="79"/>
      <c r="BM160" s="79"/>
      <c r="BN160" s="79"/>
    </row>
    <row r="161" spans="58:66" s="76" customFormat="1" x14ac:dyDescent="0.2">
      <c r="BF161" s="79"/>
      <c r="BG161" s="79"/>
      <c r="BH161" s="79"/>
      <c r="BI161" s="79"/>
      <c r="BJ161" s="79"/>
      <c r="BK161" s="79"/>
      <c r="BL161" s="79"/>
      <c r="BM161" s="79"/>
      <c r="BN161" s="79"/>
    </row>
    <row r="162" spans="58:66" s="76" customFormat="1" x14ac:dyDescent="0.2">
      <c r="BF162" s="79"/>
      <c r="BG162" s="79"/>
      <c r="BH162" s="79"/>
      <c r="BI162" s="79"/>
      <c r="BJ162" s="79"/>
      <c r="BK162" s="79"/>
      <c r="BL162" s="79"/>
      <c r="BM162" s="79"/>
      <c r="BN162" s="79"/>
    </row>
    <row r="163" spans="58:66" s="76" customFormat="1" x14ac:dyDescent="0.2">
      <c r="BF163" s="79"/>
      <c r="BG163" s="79"/>
      <c r="BH163" s="79"/>
      <c r="BI163" s="79"/>
      <c r="BJ163" s="79"/>
      <c r="BK163" s="79"/>
      <c r="BL163" s="79"/>
      <c r="BM163" s="79"/>
      <c r="BN163" s="79"/>
    </row>
    <row r="164" spans="58:66" s="76" customFormat="1" x14ac:dyDescent="0.2">
      <c r="BF164" s="79"/>
      <c r="BG164" s="79"/>
      <c r="BH164" s="79"/>
      <c r="BI164" s="79"/>
      <c r="BJ164" s="79"/>
      <c r="BK164" s="79"/>
      <c r="BL164" s="79"/>
      <c r="BM164" s="79"/>
      <c r="BN164" s="79"/>
    </row>
    <row r="165" spans="58:66" s="76" customFormat="1" x14ac:dyDescent="0.2">
      <c r="BF165" s="79"/>
      <c r="BG165" s="79"/>
      <c r="BH165" s="79"/>
      <c r="BI165" s="79"/>
      <c r="BJ165" s="79"/>
      <c r="BK165" s="79"/>
      <c r="BL165" s="79"/>
      <c r="BM165" s="79"/>
      <c r="BN165" s="79"/>
    </row>
    <row r="166" spans="58:66" s="76" customFormat="1" x14ac:dyDescent="0.2">
      <c r="BF166" s="79"/>
      <c r="BG166" s="79"/>
      <c r="BH166" s="79"/>
      <c r="BI166" s="79"/>
      <c r="BJ166" s="79"/>
      <c r="BK166" s="79"/>
      <c r="BL166" s="79"/>
      <c r="BM166" s="79"/>
      <c r="BN166" s="79"/>
    </row>
    <row r="167" spans="58:66" s="76" customFormat="1" x14ac:dyDescent="0.2">
      <c r="BF167" s="79"/>
      <c r="BG167" s="79"/>
      <c r="BH167" s="79"/>
      <c r="BI167" s="79"/>
      <c r="BJ167" s="79"/>
      <c r="BK167" s="79"/>
      <c r="BL167" s="79"/>
      <c r="BM167" s="79"/>
      <c r="BN167" s="79"/>
    </row>
    <row r="168" spans="58:66" s="76" customFormat="1" x14ac:dyDescent="0.2">
      <c r="BF168" s="79"/>
      <c r="BG168" s="79"/>
      <c r="BH168" s="79"/>
      <c r="BI168" s="79"/>
      <c r="BJ168" s="79"/>
      <c r="BK168" s="79"/>
      <c r="BL168" s="79"/>
      <c r="BM168" s="79"/>
      <c r="BN168" s="79"/>
    </row>
    <row r="169" spans="58:66" s="76" customFormat="1" x14ac:dyDescent="0.2">
      <c r="BF169" s="79"/>
      <c r="BG169" s="79"/>
      <c r="BH169" s="79"/>
      <c r="BI169" s="79"/>
      <c r="BJ169" s="79"/>
      <c r="BK169" s="79"/>
      <c r="BL169" s="79"/>
      <c r="BM169" s="79"/>
      <c r="BN169" s="79"/>
    </row>
    <row r="170" spans="58:66" s="76" customFormat="1" x14ac:dyDescent="0.2">
      <c r="BF170" s="79"/>
      <c r="BG170" s="79"/>
      <c r="BH170" s="79"/>
      <c r="BI170" s="79"/>
      <c r="BJ170" s="79"/>
      <c r="BK170" s="79"/>
      <c r="BL170" s="79"/>
      <c r="BM170" s="79"/>
      <c r="BN170" s="79"/>
    </row>
    <row r="171" spans="58:66" s="76" customFormat="1" x14ac:dyDescent="0.2">
      <c r="BF171" s="79"/>
      <c r="BG171" s="79"/>
      <c r="BH171" s="79"/>
      <c r="BI171" s="79"/>
      <c r="BJ171" s="79"/>
      <c r="BK171" s="79"/>
      <c r="BL171" s="79"/>
      <c r="BM171" s="79"/>
      <c r="BN171" s="79"/>
    </row>
    <row r="172" spans="58:66" s="76" customFormat="1" x14ac:dyDescent="0.2">
      <c r="BF172" s="79"/>
      <c r="BG172" s="79"/>
      <c r="BH172" s="79"/>
      <c r="BI172" s="79"/>
      <c r="BJ172" s="79"/>
      <c r="BK172" s="79"/>
      <c r="BL172" s="79"/>
      <c r="BM172" s="79"/>
      <c r="BN172" s="79"/>
    </row>
    <row r="173" spans="58:66" s="76" customFormat="1" x14ac:dyDescent="0.2">
      <c r="BF173" s="79"/>
      <c r="BG173" s="79"/>
      <c r="BH173" s="79"/>
      <c r="BI173" s="79"/>
      <c r="BJ173" s="79"/>
      <c r="BK173" s="79"/>
      <c r="BL173" s="79"/>
      <c r="BM173" s="79"/>
      <c r="BN173" s="79"/>
    </row>
    <row r="174" spans="58:66" s="76" customFormat="1" x14ac:dyDescent="0.2">
      <c r="BF174" s="79"/>
      <c r="BG174" s="79"/>
      <c r="BH174" s="79"/>
      <c r="BI174" s="79"/>
      <c r="BJ174" s="79"/>
      <c r="BK174" s="79"/>
      <c r="BL174" s="79"/>
      <c r="BM174" s="79"/>
      <c r="BN174" s="79"/>
    </row>
    <row r="175" spans="58:66" s="76" customFormat="1" x14ac:dyDescent="0.2">
      <c r="BF175" s="79"/>
      <c r="BG175" s="79"/>
      <c r="BH175" s="79"/>
      <c r="BI175" s="79"/>
      <c r="BJ175" s="79"/>
      <c r="BK175" s="79"/>
      <c r="BL175" s="79"/>
      <c r="BM175" s="79"/>
      <c r="BN175" s="79"/>
    </row>
    <row r="176" spans="58:66" s="76" customFormat="1" x14ac:dyDescent="0.2">
      <c r="BF176" s="79"/>
      <c r="BG176" s="79"/>
      <c r="BH176" s="79"/>
      <c r="BI176" s="79"/>
      <c r="BJ176" s="79"/>
      <c r="BK176" s="79"/>
      <c r="BL176" s="79"/>
      <c r="BM176" s="79"/>
      <c r="BN176" s="79"/>
    </row>
    <row r="177" spans="58:66" s="76" customFormat="1" x14ac:dyDescent="0.2">
      <c r="BF177" s="79"/>
      <c r="BG177" s="79"/>
      <c r="BH177" s="79"/>
      <c r="BI177" s="79"/>
      <c r="BJ177" s="79"/>
      <c r="BK177" s="79"/>
      <c r="BL177" s="79"/>
      <c r="BM177" s="79"/>
      <c r="BN177" s="79"/>
    </row>
    <row r="178" spans="58:66" s="76" customFormat="1" x14ac:dyDescent="0.2">
      <c r="BF178" s="79"/>
      <c r="BG178" s="79"/>
      <c r="BH178" s="79"/>
      <c r="BI178" s="79"/>
      <c r="BJ178" s="79"/>
      <c r="BK178" s="79"/>
      <c r="BL178" s="79"/>
      <c r="BM178" s="79"/>
      <c r="BN178" s="79"/>
    </row>
    <row r="179" spans="58:66" s="76" customFormat="1" x14ac:dyDescent="0.2">
      <c r="BF179" s="79"/>
      <c r="BG179" s="79"/>
      <c r="BH179" s="79"/>
      <c r="BI179" s="79"/>
      <c r="BJ179" s="79"/>
      <c r="BK179" s="79"/>
      <c r="BL179" s="79"/>
      <c r="BM179" s="79"/>
      <c r="BN179" s="79"/>
    </row>
    <row r="180" spans="58:66" s="76" customFormat="1" x14ac:dyDescent="0.2">
      <c r="BF180" s="79"/>
      <c r="BG180" s="79"/>
      <c r="BH180" s="79"/>
      <c r="BI180" s="79"/>
      <c r="BJ180" s="79"/>
      <c r="BK180" s="79"/>
      <c r="BL180" s="79"/>
      <c r="BM180" s="79"/>
      <c r="BN180" s="79"/>
    </row>
    <row r="181" spans="58:66" s="76" customFormat="1" x14ac:dyDescent="0.2">
      <c r="BF181" s="79"/>
      <c r="BG181" s="79"/>
      <c r="BH181" s="79"/>
      <c r="BI181" s="79"/>
      <c r="BJ181" s="79"/>
      <c r="BK181" s="79"/>
      <c r="BL181" s="79"/>
      <c r="BM181" s="79"/>
      <c r="BN181" s="79"/>
    </row>
    <row r="182" spans="58:66" s="76" customFormat="1" x14ac:dyDescent="0.2">
      <c r="BF182" s="79"/>
      <c r="BG182" s="79"/>
      <c r="BH182" s="79"/>
      <c r="BI182" s="79"/>
      <c r="BJ182" s="79"/>
      <c r="BK182" s="79"/>
      <c r="BL182" s="79"/>
      <c r="BM182" s="79"/>
      <c r="BN182" s="79"/>
    </row>
    <row r="183" spans="58:66" s="76" customFormat="1" x14ac:dyDescent="0.2">
      <c r="BF183" s="79"/>
      <c r="BG183" s="79"/>
      <c r="BH183" s="79"/>
      <c r="BI183" s="79"/>
      <c r="BJ183" s="79"/>
      <c r="BK183" s="79"/>
      <c r="BL183" s="79"/>
      <c r="BM183" s="79"/>
      <c r="BN183" s="79"/>
    </row>
    <row r="184" spans="58:66" s="76" customFormat="1" x14ac:dyDescent="0.2">
      <c r="BF184" s="79"/>
      <c r="BG184" s="79"/>
      <c r="BH184" s="79"/>
      <c r="BI184" s="79"/>
      <c r="BJ184" s="79"/>
      <c r="BK184" s="79"/>
      <c r="BL184" s="79"/>
      <c r="BM184" s="79"/>
      <c r="BN184" s="79"/>
    </row>
    <row r="185" spans="58:66" s="76" customFormat="1" x14ac:dyDescent="0.2">
      <c r="BF185" s="79"/>
      <c r="BG185" s="79"/>
      <c r="BH185" s="79"/>
      <c r="BI185" s="79"/>
      <c r="BJ185" s="79"/>
      <c r="BK185" s="79"/>
      <c r="BL185" s="79"/>
      <c r="BM185" s="79"/>
      <c r="BN185" s="79"/>
    </row>
    <row r="186" spans="58:66" s="76" customFormat="1" x14ac:dyDescent="0.2">
      <c r="BF186" s="79"/>
      <c r="BG186" s="79"/>
      <c r="BH186" s="79"/>
      <c r="BI186" s="79"/>
      <c r="BJ186" s="79"/>
      <c r="BK186" s="79"/>
      <c r="BL186" s="79"/>
      <c r="BM186" s="79"/>
      <c r="BN186" s="79"/>
    </row>
    <row r="187" spans="58:66" s="76" customFormat="1" x14ac:dyDescent="0.2">
      <c r="BF187" s="79"/>
      <c r="BG187" s="79"/>
      <c r="BH187" s="79"/>
      <c r="BI187" s="79"/>
      <c r="BJ187" s="79"/>
      <c r="BK187" s="79"/>
      <c r="BL187" s="79"/>
      <c r="BM187" s="79"/>
      <c r="BN187" s="79"/>
    </row>
    <row r="188" spans="58:66" s="76" customFormat="1" x14ac:dyDescent="0.2">
      <c r="BF188" s="79"/>
      <c r="BG188" s="79"/>
      <c r="BH188" s="79"/>
      <c r="BI188" s="79"/>
      <c r="BJ188" s="79"/>
      <c r="BK188" s="79"/>
      <c r="BL188" s="79"/>
      <c r="BM188" s="79"/>
      <c r="BN188" s="79"/>
    </row>
    <row r="189" spans="58:66" s="76" customFormat="1" x14ac:dyDescent="0.2">
      <c r="BF189" s="79"/>
      <c r="BG189" s="79"/>
      <c r="BH189" s="79"/>
      <c r="BI189" s="79"/>
      <c r="BJ189" s="79"/>
      <c r="BK189" s="79"/>
      <c r="BL189" s="79"/>
      <c r="BM189" s="79"/>
      <c r="BN189" s="79"/>
    </row>
    <row r="190" spans="58:66" s="76" customFormat="1" x14ac:dyDescent="0.2">
      <c r="BF190" s="79"/>
      <c r="BG190" s="79"/>
      <c r="BH190" s="79"/>
      <c r="BI190" s="79"/>
      <c r="BJ190" s="79"/>
      <c r="BK190" s="79"/>
      <c r="BL190" s="79"/>
      <c r="BM190" s="79"/>
      <c r="BN190" s="79"/>
    </row>
    <row r="191" spans="58:66" s="76" customFormat="1" x14ac:dyDescent="0.2">
      <c r="BF191" s="79"/>
      <c r="BG191" s="79"/>
      <c r="BH191" s="79"/>
      <c r="BI191" s="79"/>
      <c r="BJ191" s="79"/>
      <c r="BK191" s="79"/>
      <c r="BL191" s="79"/>
      <c r="BM191" s="79"/>
      <c r="BN191" s="79"/>
    </row>
    <row r="192" spans="58:66" s="76" customFormat="1" x14ac:dyDescent="0.2">
      <c r="BF192" s="79"/>
      <c r="BG192" s="79"/>
      <c r="BH192" s="79"/>
      <c r="BI192" s="79"/>
      <c r="BJ192" s="79"/>
      <c r="BK192" s="79"/>
      <c r="BL192" s="79"/>
      <c r="BM192" s="79"/>
      <c r="BN192" s="79"/>
    </row>
    <row r="193" spans="58:66" s="76" customFormat="1" x14ac:dyDescent="0.2">
      <c r="BF193" s="79"/>
      <c r="BG193" s="79"/>
      <c r="BH193" s="79"/>
      <c r="BI193" s="79"/>
      <c r="BJ193" s="79"/>
      <c r="BK193" s="79"/>
      <c r="BL193" s="79"/>
      <c r="BM193" s="79"/>
      <c r="BN193" s="79"/>
    </row>
    <row r="194" spans="58:66" s="76" customFormat="1" x14ac:dyDescent="0.2">
      <c r="BF194" s="79"/>
      <c r="BG194" s="79"/>
      <c r="BH194" s="79"/>
      <c r="BI194" s="79"/>
      <c r="BJ194" s="79"/>
      <c r="BK194" s="79"/>
      <c r="BL194" s="79"/>
      <c r="BM194" s="79"/>
      <c r="BN194" s="79"/>
    </row>
    <row r="195" spans="58:66" s="76" customFormat="1" x14ac:dyDescent="0.2">
      <c r="BF195" s="79"/>
      <c r="BG195" s="79"/>
      <c r="BH195" s="79"/>
      <c r="BI195" s="79"/>
      <c r="BJ195" s="79"/>
      <c r="BK195" s="79"/>
      <c r="BL195" s="79"/>
      <c r="BM195" s="79"/>
      <c r="BN195" s="79"/>
    </row>
    <row r="196" spans="58:66" s="76" customFormat="1" x14ac:dyDescent="0.2">
      <c r="BF196" s="79"/>
      <c r="BG196" s="79"/>
      <c r="BH196" s="79"/>
      <c r="BI196" s="79"/>
      <c r="BJ196" s="79"/>
      <c r="BK196" s="79"/>
      <c r="BL196" s="79"/>
      <c r="BM196" s="79"/>
      <c r="BN196" s="79"/>
    </row>
    <row r="197" spans="58:66" s="76" customFormat="1" x14ac:dyDescent="0.2">
      <c r="BF197" s="79"/>
      <c r="BG197" s="79"/>
      <c r="BH197" s="79"/>
      <c r="BI197" s="79"/>
      <c r="BJ197" s="79"/>
      <c r="BK197" s="79"/>
      <c r="BL197" s="79"/>
      <c r="BM197" s="79"/>
      <c r="BN197" s="79"/>
    </row>
    <row r="198" spans="58:66" s="76" customFormat="1" x14ac:dyDescent="0.2">
      <c r="BF198" s="79"/>
      <c r="BG198" s="79"/>
      <c r="BH198" s="79"/>
      <c r="BI198" s="79"/>
      <c r="BJ198" s="79"/>
      <c r="BK198" s="79"/>
      <c r="BL198" s="79"/>
      <c r="BM198" s="79"/>
      <c r="BN198" s="79"/>
    </row>
    <row r="199" spans="58:66" s="76" customFormat="1" x14ac:dyDescent="0.2">
      <c r="BF199" s="79"/>
      <c r="BG199" s="79"/>
      <c r="BH199" s="79"/>
      <c r="BI199" s="79"/>
      <c r="BJ199" s="79"/>
      <c r="BK199" s="79"/>
      <c r="BL199" s="79"/>
      <c r="BM199" s="79"/>
      <c r="BN199" s="79"/>
    </row>
    <row r="200" spans="58:66" s="76" customFormat="1" x14ac:dyDescent="0.2">
      <c r="BF200" s="79"/>
      <c r="BG200" s="79"/>
      <c r="BH200" s="79"/>
      <c r="BI200" s="79"/>
      <c r="BJ200" s="79"/>
      <c r="BK200" s="79"/>
      <c r="BL200" s="79"/>
      <c r="BM200" s="79"/>
      <c r="BN200" s="79"/>
    </row>
    <row r="201" spans="58:66" s="76" customFormat="1" x14ac:dyDescent="0.2">
      <c r="BF201" s="79"/>
      <c r="BG201" s="79"/>
      <c r="BH201" s="79"/>
      <c r="BI201" s="79"/>
      <c r="BJ201" s="79"/>
      <c r="BK201" s="79"/>
      <c r="BL201" s="79"/>
      <c r="BM201" s="79"/>
      <c r="BN201" s="79"/>
    </row>
    <row r="202" spans="58:66" s="76" customFormat="1" x14ac:dyDescent="0.2">
      <c r="BF202" s="79"/>
      <c r="BG202" s="79"/>
      <c r="BH202" s="79"/>
      <c r="BI202" s="79"/>
      <c r="BJ202" s="79"/>
      <c r="BK202" s="79"/>
      <c r="BL202" s="79"/>
      <c r="BM202" s="79"/>
      <c r="BN202" s="79"/>
    </row>
    <row r="203" spans="58:66" s="76" customFormat="1" x14ac:dyDescent="0.2">
      <c r="BF203" s="79"/>
      <c r="BG203" s="79"/>
      <c r="BH203" s="79"/>
      <c r="BI203" s="79"/>
      <c r="BJ203" s="79"/>
      <c r="BK203" s="79"/>
      <c r="BL203" s="79"/>
      <c r="BM203" s="79"/>
      <c r="BN203" s="79"/>
    </row>
    <row r="204" spans="58:66" s="76" customFormat="1" x14ac:dyDescent="0.2">
      <c r="BF204" s="79"/>
      <c r="BG204" s="79"/>
      <c r="BH204" s="79"/>
      <c r="BI204" s="79"/>
      <c r="BJ204" s="79"/>
      <c r="BK204" s="79"/>
      <c r="BL204" s="79"/>
      <c r="BM204" s="79"/>
      <c r="BN204" s="79"/>
    </row>
    <row r="205" spans="58:66" s="76" customFormat="1" x14ac:dyDescent="0.2">
      <c r="BF205" s="79"/>
      <c r="BG205" s="79"/>
      <c r="BH205" s="79"/>
      <c r="BI205" s="79"/>
      <c r="BJ205" s="79"/>
      <c r="BK205" s="79"/>
      <c r="BL205" s="79"/>
      <c r="BM205" s="79"/>
      <c r="BN205" s="79"/>
    </row>
    <row r="206" spans="58:66" s="76" customFormat="1" x14ac:dyDescent="0.2">
      <c r="BF206" s="79"/>
      <c r="BG206" s="79"/>
      <c r="BH206" s="79"/>
      <c r="BI206" s="79"/>
      <c r="BJ206" s="79"/>
      <c r="BK206" s="79"/>
      <c r="BL206" s="79"/>
      <c r="BM206" s="79"/>
      <c r="BN206" s="79"/>
    </row>
    <row r="207" spans="58:66" s="76" customFormat="1" x14ac:dyDescent="0.2">
      <c r="BF207" s="79"/>
      <c r="BG207" s="79"/>
      <c r="BH207" s="79"/>
      <c r="BI207" s="79"/>
      <c r="BJ207" s="79"/>
      <c r="BK207" s="79"/>
      <c r="BL207" s="79"/>
      <c r="BM207" s="79"/>
      <c r="BN207" s="79"/>
    </row>
    <row r="208" spans="58:66" s="76" customFormat="1" x14ac:dyDescent="0.2">
      <c r="BF208" s="79"/>
      <c r="BG208" s="79"/>
      <c r="BH208" s="79"/>
      <c r="BI208" s="79"/>
      <c r="BJ208" s="79"/>
      <c r="BK208" s="79"/>
      <c r="BL208" s="79"/>
      <c r="BM208" s="79"/>
      <c r="BN208" s="79"/>
    </row>
    <row r="209" spans="58:66" s="76" customFormat="1" x14ac:dyDescent="0.2">
      <c r="BF209" s="79"/>
      <c r="BG209" s="79"/>
      <c r="BH209" s="79"/>
      <c r="BI209" s="79"/>
      <c r="BJ209" s="79"/>
      <c r="BK209" s="79"/>
      <c r="BL209" s="79"/>
      <c r="BM209" s="79"/>
      <c r="BN209" s="79"/>
    </row>
    <row r="210" spans="58:66" s="76" customFormat="1" x14ac:dyDescent="0.2">
      <c r="BF210" s="79"/>
      <c r="BG210" s="79"/>
      <c r="BH210" s="79"/>
      <c r="BI210" s="79"/>
      <c r="BJ210" s="79"/>
      <c r="BK210" s="79"/>
      <c r="BL210" s="79"/>
      <c r="BM210" s="79"/>
      <c r="BN210" s="79"/>
    </row>
    <row r="211" spans="58:66" s="76" customFormat="1" x14ac:dyDescent="0.2">
      <c r="BF211" s="79"/>
      <c r="BG211" s="79"/>
      <c r="BH211" s="79"/>
      <c r="BI211" s="79"/>
      <c r="BJ211" s="79"/>
      <c r="BK211" s="79"/>
      <c r="BL211" s="79"/>
      <c r="BM211" s="79"/>
      <c r="BN211" s="79"/>
    </row>
    <row r="212" spans="58:66" s="76" customFormat="1" x14ac:dyDescent="0.2">
      <c r="BF212" s="79"/>
      <c r="BG212" s="79"/>
      <c r="BH212" s="79"/>
      <c r="BI212" s="79"/>
      <c r="BJ212" s="79"/>
      <c r="BK212" s="79"/>
      <c r="BL212" s="79"/>
      <c r="BM212" s="79"/>
      <c r="BN212" s="79"/>
    </row>
    <row r="213" spans="58:66" s="76" customFormat="1" x14ac:dyDescent="0.2">
      <c r="BF213" s="79"/>
      <c r="BG213" s="79"/>
      <c r="BH213" s="79"/>
      <c r="BI213" s="79"/>
      <c r="BJ213" s="79"/>
      <c r="BK213" s="79"/>
      <c r="BL213" s="79"/>
      <c r="BM213" s="79"/>
      <c r="BN213" s="79"/>
    </row>
    <row r="214" spans="58:66" s="76" customFormat="1" x14ac:dyDescent="0.2">
      <c r="BF214" s="79"/>
      <c r="BG214" s="79"/>
      <c r="BH214" s="79"/>
      <c r="BI214" s="79"/>
      <c r="BJ214" s="79"/>
      <c r="BK214" s="79"/>
      <c r="BL214" s="79"/>
      <c r="BM214" s="79"/>
      <c r="BN214" s="79"/>
    </row>
    <row r="215" spans="58:66" s="76" customFormat="1" x14ac:dyDescent="0.2">
      <c r="BF215" s="79"/>
      <c r="BG215" s="79"/>
      <c r="BH215" s="79"/>
      <c r="BI215" s="79"/>
      <c r="BJ215" s="79"/>
      <c r="BK215" s="79"/>
      <c r="BL215" s="79"/>
      <c r="BM215" s="79"/>
      <c r="BN215" s="79"/>
    </row>
    <row r="216" spans="58:66" s="76" customFormat="1" x14ac:dyDescent="0.2">
      <c r="BF216" s="79"/>
      <c r="BG216" s="79"/>
      <c r="BH216" s="79"/>
      <c r="BI216" s="79"/>
      <c r="BJ216" s="79"/>
      <c r="BK216" s="79"/>
      <c r="BL216" s="79"/>
      <c r="BM216" s="79"/>
      <c r="BN216" s="79"/>
    </row>
    <row r="217" spans="58:66" s="76" customFormat="1" x14ac:dyDescent="0.2">
      <c r="BF217" s="79"/>
      <c r="BG217" s="79"/>
      <c r="BH217" s="79"/>
      <c r="BI217" s="79"/>
      <c r="BJ217" s="79"/>
      <c r="BK217" s="79"/>
      <c r="BL217" s="79"/>
      <c r="BM217" s="79"/>
      <c r="BN217" s="79"/>
    </row>
    <row r="218" spans="58:66" s="76" customFormat="1" x14ac:dyDescent="0.2">
      <c r="BF218" s="79"/>
      <c r="BG218" s="79"/>
      <c r="BH218" s="79"/>
      <c r="BI218" s="79"/>
      <c r="BJ218" s="79"/>
      <c r="BK218" s="79"/>
      <c r="BL218" s="79"/>
      <c r="BM218" s="79"/>
      <c r="BN218" s="79"/>
    </row>
    <row r="219" spans="58:66" s="76" customFormat="1" x14ac:dyDescent="0.2">
      <c r="BF219" s="79"/>
      <c r="BG219" s="79"/>
      <c r="BH219" s="79"/>
      <c r="BI219" s="79"/>
      <c r="BJ219" s="79"/>
      <c r="BK219" s="79"/>
      <c r="BL219" s="79"/>
      <c r="BM219" s="79"/>
      <c r="BN219" s="79"/>
    </row>
    <row r="220" spans="58:66" s="76" customFormat="1" x14ac:dyDescent="0.2">
      <c r="BF220" s="79"/>
      <c r="BG220" s="79"/>
      <c r="BH220" s="79"/>
      <c r="BI220" s="79"/>
      <c r="BJ220" s="79"/>
      <c r="BK220" s="79"/>
      <c r="BL220" s="79"/>
      <c r="BM220" s="79"/>
      <c r="BN220" s="79"/>
    </row>
    <row r="221" spans="58:66" s="76" customFormat="1" x14ac:dyDescent="0.2">
      <c r="BF221" s="79"/>
      <c r="BG221" s="79"/>
      <c r="BH221" s="79"/>
      <c r="BI221" s="79"/>
      <c r="BJ221" s="79"/>
      <c r="BK221" s="79"/>
      <c r="BL221" s="79"/>
      <c r="BM221" s="79"/>
      <c r="BN221" s="79"/>
    </row>
    <row r="222" spans="58:66" s="76" customFormat="1" x14ac:dyDescent="0.2">
      <c r="BF222" s="79"/>
      <c r="BG222" s="79"/>
      <c r="BH222" s="79"/>
      <c r="BI222" s="79"/>
      <c r="BJ222" s="79"/>
      <c r="BK222" s="79"/>
      <c r="BL222" s="79"/>
      <c r="BM222" s="79"/>
      <c r="BN222" s="79"/>
    </row>
    <row r="223" spans="58:66" s="76" customFormat="1" x14ac:dyDescent="0.2">
      <c r="BF223" s="79"/>
      <c r="BG223" s="79"/>
      <c r="BH223" s="79"/>
      <c r="BI223" s="79"/>
      <c r="BJ223" s="79"/>
      <c r="BK223" s="79"/>
      <c r="BL223" s="79"/>
      <c r="BM223" s="79"/>
      <c r="BN223" s="79"/>
    </row>
    <row r="224" spans="58:66" s="76" customFormat="1" x14ac:dyDescent="0.2">
      <c r="BF224" s="79"/>
      <c r="BG224" s="79"/>
      <c r="BH224" s="79"/>
      <c r="BI224" s="79"/>
      <c r="BJ224" s="79"/>
      <c r="BK224" s="79"/>
      <c r="BL224" s="79"/>
      <c r="BM224" s="79"/>
      <c r="BN224" s="79"/>
    </row>
    <row r="225" spans="58:66" s="76" customFormat="1" x14ac:dyDescent="0.2">
      <c r="BF225" s="79"/>
      <c r="BG225" s="79"/>
      <c r="BH225" s="79"/>
      <c r="BI225" s="79"/>
      <c r="BJ225" s="79"/>
      <c r="BK225" s="79"/>
      <c r="BL225" s="79"/>
      <c r="BM225" s="79"/>
      <c r="BN225" s="79"/>
    </row>
    <row r="226" spans="58:66" s="76" customFormat="1" x14ac:dyDescent="0.2">
      <c r="BF226" s="79"/>
      <c r="BG226" s="79"/>
      <c r="BH226" s="79"/>
      <c r="BI226" s="79"/>
      <c r="BJ226" s="79"/>
      <c r="BK226" s="79"/>
      <c r="BL226" s="79"/>
      <c r="BM226" s="79"/>
      <c r="BN226" s="79"/>
    </row>
    <row r="227" spans="58:66" s="76" customFormat="1" x14ac:dyDescent="0.2">
      <c r="BF227" s="79"/>
      <c r="BG227" s="79"/>
      <c r="BH227" s="79"/>
      <c r="BI227" s="79"/>
      <c r="BJ227" s="79"/>
      <c r="BK227" s="79"/>
      <c r="BL227" s="79"/>
      <c r="BM227" s="79"/>
      <c r="BN227" s="79"/>
    </row>
    <row r="228" spans="58:66" s="76" customFormat="1" x14ac:dyDescent="0.2">
      <c r="BF228" s="79"/>
      <c r="BG228" s="79"/>
      <c r="BH228" s="79"/>
      <c r="BI228" s="79"/>
      <c r="BJ228" s="79"/>
      <c r="BK228" s="79"/>
      <c r="BL228" s="79"/>
      <c r="BM228" s="79"/>
      <c r="BN228" s="79"/>
    </row>
    <row r="229" spans="58:66" s="76" customFormat="1" x14ac:dyDescent="0.2">
      <c r="BF229" s="79"/>
      <c r="BG229" s="79"/>
      <c r="BH229" s="79"/>
      <c r="BI229" s="79"/>
      <c r="BJ229" s="79"/>
      <c r="BK229" s="79"/>
      <c r="BL229" s="79"/>
      <c r="BM229" s="79"/>
      <c r="BN229" s="79"/>
    </row>
    <row r="230" spans="58:66" s="76" customFormat="1" x14ac:dyDescent="0.2">
      <c r="BF230" s="79"/>
      <c r="BG230" s="79"/>
      <c r="BH230" s="79"/>
      <c r="BI230" s="79"/>
      <c r="BJ230" s="79"/>
      <c r="BK230" s="79"/>
      <c r="BL230" s="79"/>
      <c r="BM230" s="79"/>
      <c r="BN230" s="79"/>
    </row>
    <row r="231" spans="58:66" s="76" customFormat="1" x14ac:dyDescent="0.2">
      <c r="BF231" s="79"/>
      <c r="BG231" s="79"/>
      <c r="BH231" s="79"/>
      <c r="BI231" s="79"/>
      <c r="BJ231" s="79"/>
      <c r="BK231" s="79"/>
      <c r="BL231" s="79"/>
      <c r="BM231" s="79"/>
      <c r="BN231" s="79"/>
    </row>
    <row r="232" spans="58:66" s="76" customFormat="1" x14ac:dyDescent="0.2">
      <c r="BF232" s="79"/>
      <c r="BG232" s="79"/>
      <c r="BH232" s="79"/>
      <c r="BI232" s="79"/>
      <c r="BJ232" s="79"/>
      <c r="BK232" s="79"/>
      <c r="BL232" s="79"/>
      <c r="BM232" s="79"/>
      <c r="BN232" s="79"/>
    </row>
    <row r="233" spans="58:66" s="76" customFormat="1" x14ac:dyDescent="0.2">
      <c r="BF233" s="79"/>
      <c r="BG233" s="79"/>
      <c r="BH233" s="79"/>
      <c r="BI233" s="79"/>
      <c r="BJ233" s="79"/>
      <c r="BK233" s="79"/>
      <c r="BL233" s="79"/>
      <c r="BM233" s="79"/>
      <c r="BN233" s="79"/>
    </row>
    <row r="234" spans="58:66" s="76" customFormat="1" x14ac:dyDescent="0.2">
      <c r="BF234" s="79"/>
      <c r="BG234" s="79"/>
      <c r="BH234" s="79"/>
      <c r="BI234" s="79"/>
      <c r="BJ234" s="79"/>
      <c r="BK234" s="79"/>
      <c r="BL234" s="79"/>
      <c r="BM234" s="79"/>
      <c r="BN234" s="79"/>
    </row>
    <row r="235" spans="58:66" s="76" customFormat="1" x14ac:dyDescent="0.2">
      <c r="BF235" s="79"/>
      <c r="BG235" s="79"/>
      <c r="BH235" s="79"/>
      <c r="BI235" s="79"/>
      <c r="BJ235" s="79"/>
      <c r="BK235" s="79"/>
      <c r="BL235" s="79"/>
      <c r="BM235" s="79"/>
      <c r="BN235" s="79"/>
    </row>
    <row r="236" spans="58:66" s="76" customFormat="1" x14ac:dyDescent="0.2">
      <c r="BF236" s="79"/>
      <c r="BG236" s="79"/>
      <c r="BH236" s="79"/>
      <c r="BI236" s="79"/>
      <c r="BJ236" s="79"/>
      <c r="BK236" s="79"/>
      <c r="BL236" s="79"/>
      <c r="BM236" s="79"/>
      <c r="BN236" s="79"/>
    </row>
    <row r="237" spans="58:66" s="76" customFormat="1" x14ac:dyDescent="0.2">
      <c r="BF237" s="79"/>
      <c r="BG237" s="79"/>
      <c r="BH237" s="79"/>
      <c r="BI237" s="79"/>
      <c r="BJ237" s="79"/>
      <c r="BK237" s="79"/>
      <c r="BL237" s="79"/>
      <c r="BM237" s="79"/>
      <c r="BN237" s="79"/>
    </row>
    <row r="238" spans="58:66" s="76" customFormat="1" x14ac:dyDescent="0.2">
      <c r="BF238" s="79"/>
      <c r="BG238" s="79"/>
      <c r="BH238" s="79"/>
      <c r="BI238" s="79"/>
      <c r="BJ238" s="79"/>
      <c r="BK238" s="79"/>
      <c r="BL238" s="79"/>
      <c r="BM238" s="79"/>
      <c r="BN238" s="79"/>
    </row>
    <row r="239" spans="58:66" s="76" customFormat="1" x14ac:dyDescent="0.2">
      <c r="BF239" s="79"/>
      <c r="BG239" s="79"/>
      <c r="BH239" s="79"/>
      <c r="BI239" s="79"/>
      <c r="BJ239" s="79"/>
      <c r="BK239" s="79"/>
      <c r="BL239" s="79"/>
      <c r="BM239" s="79"/>
      <c r="BN239" s="79"/>
    </row>
    <row r="240" spans="58:66" s="76" customFormat="1" x14ac:dyDescent="0.2">
      <c r="BF240" s="79"/>
      <c r="BG240" s="79"/>
      <c r="BH240" s="79"/>
      <c r="BI240" s="79"/>
      <c r="BJ240" s="79"/>
      <c r="BK240" s="79"/>
      <c r="BL240" s="79"/>
      <c r="BM240" s="79"/>
      <c r="BN240" s="79"/>
    </row>
    <row r="241" spans="58:66" s="76" customFormat="1" x14ac:dyDescent="0.2">
      <c r="BF241" s="79"/>
      <c r="BG241" s="79"/>
      <c r="BH241" s="79"/>
      <c r="BI241" s="79"/>
      <c r="BJ241" s="79"/>
      <c r="BK241" s="79"/>
      <c r="BL241" s="79"/>
      <c r="BM241" s="79"/>
      <c r="BN241" s="79"/>
    </row>
    <row r="242" spans="58:66" s="76" customFormat="1" x14ac:dyDescent="0.2">
      <c r="BF242" s="79"/>
      <c r="BG242" s="79"/>
      <c r="BH242" s="79"/>
      <c r="BI242" s="79"/>
      <c r="BJ242" s="79"/>
      <c r="BK242" s="79"/>
      <c r="BL242" s="79"/>
      <c r="BM242" s="79"/>
      <c r="BN242" s="79"/>
    </row>
    <row r="243" spans="58:66" s="76" customFormat="1" x14ac:dyDescent="0.2">
      <c r="BF243" s="79"/>
      <c r="BG243" s="79"/>
      <c r="BH243" s="79"/>
      <c r="BI243" s="79"/>
      <c r="BJ243" s="79"/>
      <c r="BK243" s="79"/>
      <c r="BL243" s="79"/>
      <c r="BM243" s="79"/>
      <c r="BN243" s="79"/>
    </row>
    <row r="244" spans="58:66" s="76" customFormat="1" x14ac:dyDescent="0.2">
      <c r="BF244" s="79"/>
      <c r="BG244" s="79"/>
      <c r="BH244" s="79"/>
      <c r="BI244" s="79"/>
      <c r="BJ244" s="79"/>
      <c r="BK244" s="79"/>
      <c r="BL244" s="79"/>
      <c r="BM244" s="79"/>
      <c r="BN244" s="79"/>
    </row>
    <row r="245" spans="58:66" s="76" customFormat="1" x14ac:dyDescent="0.2">
      <c r="BF245" s="79"/>
      <c r="BG245" s="79"/>
      <c r="BH245" s="79"/>
      <c r="BI245" s="79"/>
      <c r="BJ245" s="79"/>
      <c r="BK245" s="79"/>
      <c r="BL245" s="79"/>
      <c r="BM245" s="79"/>
      <c r="BN245" s="79"/>
    </row>
    <row r="246" spans="58:66" s="76" customFormat="1" x14ac:dyDescent="0.2">
      <c r="BF246" s="79"/>
      <c r="BG246" s="79"/>
      <c r="BH246" s="79"/>
      <c r="BI246" s="79"/>
      <c r="BJ246" s="79"/>
      <c r="BK246" s="79"/>
      <c r="BL246" s="79"/>
      <c r="BM246" s="79"/>
      <c r="BN246" s="79"/>
    </row>
    <row r="247" spans="58:66" s="76" customFormat="1" x14ac:dyDescent="0.2">
      <c r="BF247" s="79"/>
      <c r="BG247" s="79"/>
      <c r="BH247" s="79"/>
      <c r="BI247" s="79"/>
      <c r="BJ247" s="79"/>
      <c r="BK247" s="79"/>
      <c r="BL247" s="79"/>
      <c r="BM247" s="79"/>
      <c r="BN247" s="79"/>
    </row>
    <row r="248" spans="58:66" s="76" customFormat="1" x14ac:dyDescent="0.2">
      <c r="BF248" s="79"/>
      <c r="BG248" s="79"/>
      <c r="BH248" s="79"/>
      <c r="BI248" s="79"/>
      <c r="BJ248" s="79"/>
      <c r="BK248" s="79"/>
      <c r="BL248" s="79"/>
      <c r="BM248" s="79"/>
      <c r="BN248" s="79"/>
    </row>
    <row r="249" spans="58:66" s="76" customFormat="1" x14ac:dyDescent="0.2">
      <c r="BF249" s="79"/>
      <c r="BG249" s="79"/>
      <c r="BH249" s="79"/>
      <c r="BI249" s="79"/>
      <c r="BJ249" s="79"/>
      <c r="BK249" s="79"/>
      <c r="BL249" s="79"/>
      <c r="BM249" s="79"/>
      <c r="BN249" s="79"/>
    </row>
    <row r="250" spans="58:66" s="76" customFormat="1" x14ac:dyDescent="0.2">
      <c r="BF250" s="79"/>
      <c r="BG250" s="79"/>
      <c r="BH250" s="79"/>
      <c r="BI250" s="79"/>
      <c r="BJ250" s="79"/>
      <c r="BK250" s="79"/>
      <c r="BL250" s="79"/>
      <c r="BM250" s="79"/>
      <c r="BN250" s="79"/>
    </row>
    <row r="251" spans="58:66" s="76" customFormat="1" x14ac:dyDescent="0.2">
      <c r="BF251" s="79"/>
      <c r="BG251" s="79"/>
      <c r="BH251" s="79"/>
      <c r="BI251" s="79"/>
      <c r="BJ251" s="79"/>
      <c r="BK251" s="79"/>
      <c r="BL251" s="79"/>
      <c r="BM251" s="79"/>
      <c r="BN251" s="79"/>
    </row>
    <row r="252" spans="58:66" s="76" customFormat="1" x14ac:dyDescent="0.2">
      <c r="BF252" s="79"/>
      <c r="BG252" s="79"/>
      <c r="BH252" s="79"/>
      <c r="BI252" s="79"/>
      <c r="BJ252" s="79"/>
      <c r="BK252" s="79"/>
      <c r="BL252" s="79"/>
      <c r="BM252" s="79"/>
      <c r="BN252" s="79"/>
    </row>
    <row r="253" spans="58:66" s="76" customFormat="1" x14ac:dyDescent="0.2">
      <c r="BF253" s="79"/>
      <c r="BG253" s="79"/>
      <c r="BH253" s="79"/>
      <c r="BI253" s="79"/>
      <c r="BJ253" s="79"/>
      <c r="BK253" s="79"/>
      <c r="BL253" s="79"/>
      <c r="BM253" s="79"/>
      <c r="BN253" s="79"/>
    </row>
    <row r="254" spans="58:66" s="76" customFormat="1" x14ac:dyDescent="0.2">
      <c r="BF254" s="79"/>
      <c r="BG254" s="79"/>
      <c r="BH254" s="79"/>
      <c r="BI254" s="79"/>
      <c r="BJ254" s="79"/>
      <c r="BK254" s="79"/>
      <c r="BL254" s="79"/>
      <c r="BM254" s="79"/>
      <c r="BN254" s="79"/>
    </row>
    <row r="255" spans="58:66" s="76" customFormat="1" x14ac:dyDescent="0.2">
      <c r="BF255" s="79"/>
      <c r="BG255" s="79"/>
      <c r="BH255" s="79"/>
      <c r="BI255" s="79"/>
      <c r="BJ255" s="79"/>
      <c r="BK255" s="79"/>
      <c r="BL255" s="79"/>
      <c r="BM255" s="79"/>
      <c r="BN255" s="79"/>
    </row>
    <row r="256" spans="58:66" s="76" customFormat="1" x14ac:dyDescent="0.2">
      <c r="BF256" s="79"/>
      <c r="BG256" s="79"/>
      <c r="BH256" s="79"/>
      <c r="BI256" s="79"/>
      <c r="BJ256" s="79"/>
      <c r="BK256" s="79"/>
      <c r="BL256" s="79"/>
      <c r="BM256" s="79"/>
      <c r="BN256" s="79"/>
    </row>
    <row r="257" spans="58:66" s="76" customFormat="1" x14ac:dyDescent="0.2">
      <c r="BF257" s="79"/>
      <c r="BG257" s="79"/>
      <c r="BH257" s="79"/>
      <c r="BI257" s="79"/>
      <c r="BJ257" s="79"/>
      <c r="BK257" s="79"/>
      <c r="BL257" s="79"/>
      <c r="BM257" s="79"/>
      <c r="BN257" s="79"/>
    </row>
    <row r="258" spans="58:66" s="76" customFormat="1" x14ac:dyDescent="0.2">
      <c r="BF258" s="79"/>
      <c r="BG258" s="79"/>
      <c r="BH258" s="79"/>
      <c r="BI258" s="79"/>
      <c r="BJ258" s="79"/>
      <c r="BK258" s="79"/>
      <c r="BL258" s="79"/>
      <c r="BM258" s="79"/>
      <c r="BN258" s="79"/>
    </row>
    <row r="259" spans="58:66" s="76" customFormat="1" x14ac:dyDescent="0.2">
      <c r="BF259" s="79"/>
      <c r="BG259" s="79"/>
      <c r="BH259" s="79"/>
      <c r="BI259" s="79"/>
      <c r="BJ259" s="79"/>
      <c r="BK259" s="79"/>
      <c r="BL259" s="79"/>
      <c r="BM259" s="79"/>
      <c r="BN259" s="79"/>
    </row>
    <row r="260" spans="58:66" s="76" customFormat="1" x14ac:dyDescent="0.2">
      <c r="BF260" s="79"/>
      <c r="BG260" s="79"/>
      <c r="BH260" s="79"/>
      <c r="BI260" s="79"/>
      <c r="BJ260" s="79"/>
      <c r="BK260" s="79"/>
      <c r="BL260" s="79"/>
      <c r="BM260" s="79"/>
      <c r="BN260" s="79"/>
    </row>
    <row r="261" spans="58:66" s="76" customFormat="1" x14ac:dyDescent="0.2">
      <c r="BF261" s="79"/>
      <c r="BG261" s="79"/>
      <c r="BH261" s="79"/>
      <c r="BI261" s="79"/>
      <c r="BJ261" s="79"/>
      <c r="BK261" s="79"/>
      <c r="BL261" s="79"/>
      <c r="BM261" s="79"/>
      <c r="BN261" s="79"/>
    </row>
    <row r="262" spans="58:66" s="76" customFormat="1" x14ac:dyDescent="0.2">
      <c r="BF262" s="79"/>
      <c r="BG262" s="79"/>
      <c r="BH262" s="79"/>
      <c r="BI262" s="79"/>
      <c r="BJ262" s="79"/>
      <c r="BK262" s="79"/>
      <c r="BL262" s="79"/>
      <c r="BM262" s="79"/>
      <c r="BN262" s="79"/>
    </row>
    <row r="263" spans="58:66" s="76" customFormat="1" x14ac:dyDescent="0.2">
      <c r="BF263" s="79"/>
      <c r="BG263" s="79"/>
      <c r="BH263" s="79"/>
      <c r="BI263" s="79"/>
      <c r="BJ263" s="79"/>
      <c r="BK263" s="79"/>
      <c r="BL263" s="79"/>
      <c r="BM263" s="79"/>
      <c r="BN263" s="79"/>
    </row>
    <row r="264" spans="58:66" s="76" customFormat="1" x14ac:dyDescent="0.2">
      <c r="BF264" s="79"/>
      <c r="BG264" s="79"/>
      <c r="BH264" s="79"/>
      <c r="BI264" s="79"/>
      <c r="BJ264" s="79"/>
      <c r="BK264" s="79"/>
      <c r="BL264" s="79"/>
      <c r="BM264" s="79"/>
      <c r="BN264" s="79"/>
    </row>
    <row r="265" spans="58:66" s="76" customFormat="1" x14ac:dyDescent="0.2">
      <c r="BF265" s="79"/>
      <c r="BG265" s="79"/>
      <c r="BH265" s="79"/>
      <c r="BI265" s="79"/>
      <c r="BJ265" s="79"/>
      <c r="BK265" s="79"/>
      <c r="BL265" s="79"/>
      <c r="BM265" s="79"/>
      <c r="BN265" s="79"/>
    </row>
    <row r="266" spans="58:66" s="76" customFormat="1" x14ac:dyDescent="0.2">
      <c r="BF266" s="79"/>
      <c r="BG266" s="79"/>
      <c r="BH266" s="79"/>
      <c r="BI266" s="79"/>
      <c r="BJ266" s="79"/>
      <c r="BK266" s="79"/>
      <c r="BL266" s="79"/>
      <c r="BM266" s="79"/>
      <c r="BN266" s="79"/>
    </row>
    <row r="267" spans="58:66" s="76" customFormat="1" x14ac:dyDescent="0.2">
      <c r="BF267" s="79"/>
      <c r="BG267" s="79"/>
      <c r="BH267" s="79"/>
      <c r="BI267" s="79"/>
      <c r="BJ267" s="79"/>
      <c r="BK267" s="79"/>
      <c r="BL267" s="79"/>
      <c r="BM267" s="79"/>
      <c r="BN267" s="79"/>
    </row>
    <row r="268" spans="58:66" s="76" customFormat="1" x14ac:dyDescent="0.2">
      <c r="BF268" s="79"/>
      <c r="BG268" s="79"/>
      <c r="BH268" s="79"/>
      <c r="BI268" s="79"/>
      <c r="BJ268" s="79"/>
      <c r="BK268" s="79"/>
      <c r="BL268" s="79"/>
      <c r="BM268" s="79"/>
      <c r="BN268" s="79"/>
    </row>
    <row r="269" spans="58:66" s="76" customFormat="1" x14ac:dyDescent="0.2">
      <c r="BF269" s="79"/>
      <c r="BG269" s="79"/>
      <c r="BH269" s="79"/>
      <c r="BI269" s="79"/>
      <c r="BJ269" s="79"/>
      <c r="BK269" s="79"/>
      <c r="BL269" s="79"/>
      <c r="BM269" s="79"/>
      <c r="BN269" s="79"/>
    </row>
    <row r="270" spans="58:66" s="76" customFormat="1" x14ac:dyDescent="0.2">
      <c r="BF270" s="79"/>
      <c r="BG270" s="79"/>
      <c r="BH270" s="79"/>
      <c r="BI270" s="79"/>
      <c r="BJ270" s="79"/>
      <c r="BK270" s="79"/>
      <c r="BL270" s="79"/>
      <c r="BM270" s="79"/>
      <c r="BN270" s="79"/>
    </row>
    <row r="271" spans="58:66" s="76" customFormat="1" x14ac:dyDescent="0.2">
      <c r="BF271" s="79"/>
      <c r="BG271" s="79"/>
      <c r="BH271" s="79"/>
      <c r="BI271" s="79"/>
      <c r="BJ271" s="79"/>
      <c r="BK271" s="79"/>
      <c r="BL271" s="79"/>
      <c r="BM271" s="79"/>
      <c r="BN271" s="79"/>
    </row>
    <row r="272" spans="58:66" s="76" customFormat="1" x14ac:dyDescent="0.2">
      <c r="BF272" s="79"/>
      <c r="BG272" s="79"/>
      <c r="BH272" s="79"/>
      <c r="BI272" s="79"/>
      <c r="BJ272" s="79"/>
      <c r="BK272" s="79"/>
      <c r="BL272" s="79"/>
      <c r="BM272" s="79"/>
      <c r="BN272" s="79"/>
    </row>
    <row r="273" spans="58:66" s="76" customFormat="1" x14ac:dyDescent="0.2">
      <c r="BF273" s="79"/>
      <c r="BG273" s="79"/>
      <c r="BH273" s="79"/>
      <c r="BI273" s="79"/>
      <c r="BJ273" s="79"/>
      <c r="BK273" s="79"/>
      <c r="BL273" s="79"/>
      <c r="BM273" s="79"/>
      <c r="BN273" s="79"/>
    </row>
    <row r="274" spans="58:66" s="76" customFormat="1" x14ac:dyDescent="0.2">
      <c r="BF274" s="79"/>
      <c r="BG274" s="79"/>
      <c r="BH274" s="79"/>
      <c r="BI274" s="79"/>
      <c r="BJ274" s="79"/>
      <c r="BK274" s="79"/>
      <c r="BL274" s="79"/>
      <c r="BM274" s="79"/>
      <c r="BN274" s="79"/>
    </row>
    <row r="275" spans="58:66" s="76" customFormat="1" x14ac:dyDescent="0.2">
      <c r="BF275" s="79"/>
      <c r="BG275" s="79"/>
      <c r="BH275" s="79"/>
      <c r="BI275" s="79"/>
      <c r="BJ275" s="79"/>
      <c r="BK275" s="79"/>
      <c r="BL275" s="79"/>
      <c r="BM275" s="79"/>
      <c r="BN275" s="79"/>
    </row>
    <row r="276" spans="58:66" s="76" customFormat="1" x14ac:dyDescent="0.2">
      <c r="BF276" s="79"/>
      <c r="BG276" s="79"/>
      <c r="BH276" s="79"/>
      <c r="BI276" s="79"/>
      <c r="BJ276" s="79"/>
      <c r="BK276" s="79"/>
      <c r="BL276" s="79"/>
      <c r="BM276" s="79"/>
      <c r="BN276" s="79"/>
    </row>
    <row r="277" spans="58:66" s="76" customFormat="1" x14ac:dyDescent="0.2">
      <c r="BF277" s="79"/>
      <c r="BG277" s="79"/>
      <c r="BH277" s="79"/>
      <c r="BI277" s="79"/>
      <c r="BJ277" s="79"/>
      <c r="BK277" s="79"/>
      <c r="BL277" s="79"/>
      <c r="BM277" s="79"/>
      <c r="BN277" s="79"/>
    </row>
    <row r="278" spans="58:66" s="76" customFormat="1" x14ac:dyDescent="0.2">
      <c r="BF278" s="79"/>
      <c r="BG278" s="79"/>
      <c r="BH278" s="79"/>
      <c r="BI278" s="79"/>
      <c r="BJ278" s="79"/>
      <c r="BK278" s="79"/>
      <c r="BL278" s="79"/>
      <c r="BM278" s="79"/>
      <c r="BN278" s="79"/>
    </row>
    <row r="279" spans="58:66" s="76" customFormat="1" x14ac:dyDescent="0.2">
      <c r="BF279" s="79"/>
      <c r="BG279" s="79"/>
      <c r="BH279" s="79"/>
      <c r="BI279" s="79"/>
      <c r="BJ279" s="79"/>
      <c r="BK279" s="79"/>
      <c r="BL279" s="79"/>
      <c r="BM279" s="79"/>
      <c r="BN279" s="79"/>
    </row>
    <row r="280" spans="58:66" s="76" customFormat="1" x14ac:dyDescent="0.2">
      <c r="BF280" s="79"/>
      <c r="BG280" s="79"/>
      <c r="BH280" s="79"/>
      <c r="BI280" s="79"/>
      <c r="BJ280" s="79"/>
      <c r="BK280" s="79"/>
      <c r="BL280" s="79"/>
      <c r="BM280" s="79"/>
      <c r="BN280" s="79"/>
    </row>
    <row r="281" spans="58:66" s="76" customFormat="1" x14ac:dyDescent="0.2">
      <c r="BF281" s="79"/>
      <c r="BG281" s="79"/>
      <c r="BH281" s="79"/>
      <c r="BI281" s="79"/>
      <c r="BJ281" s="79"/>
      <c r="BK281" s="79"/>
      <c r="BL281" s="79"/>
      <c r="BM281" s="79"/>
      <c r="BN281" s="79"/>
    </row>
    <row r="282" spans="58:66" s="76" customFormat="1" x14ac:dyDescent="0.2">
      <c r="BF282" s="79"/>
      <c r="BG282" s="79"/>
      <c r="BH282" s="79"/>
      <c r="BI282" s="79"/>
      <c r="BJ282" s="79"/>
      <c r="BK282" s="79"/>
      <c r="BL282" s="79"/>
      <c r="BM282" s="79"/>
      <c r="BN282" s="79"/>
    </row>
    <row r="283" spans="58:66" s="76" customFormat="1" x14ac:dyDescent="0.2">
      <c r="BF283" s="79"/>
      <c r="BG283" s="79"/>
      <c r="BH283" s="79"/>
      <c r="BI283" s="79"/>
      <c r="BJ283" s="79"/>
      <c r="BK283" s="79"/>
      <c r="BL283" s="79"/>
      <c r="BM283" s="79"/>
      <c r="BN283" s="79"/>
    </row>
    <row r="284" spans="58:66" s="76" customFormat="1" x14ac:dyDescent="0.2">
      <c r="BF284" s="79"/>
      <c r="BG284" s="79"/>
      <c r="BH284" s="79"/>
      <c r="BI284" s="79"/>
      <c r="BJ284" s="79"/>
      <c r="BK284" s="79"/>
      <c r="BL284" s="79"/>
      <c r="BM284" s="79"/>
      <c r="BN284" s="79"/>
    </row>
    <row r="285" spans="58:66" s="76" customFormat="1" x14ac:dyDescent="0.2">
      <c r="BF285" s="79"/>
      <c r="BG285" s="79"/>
      <c r="BH285" s="79"/>
      <c r="BI285" s="79"/>
      <c r="BJ285" s="79"/>
      <c r="BK285" s="79"/>
      <c r="BL285" s="79"/>
      <c r="BM285" s="79"/>
      <c r="BN285" s="79"/>
    </row>
    <row r="286" spans="58:66" s="76" customFormat="1" x14ac:dyDescent="0.2">
      <c r="BF286" s="79"/>
      <c r="BG286" s="79"/>
      <c r="BH286" s="79"/>
      <c r="BI286" s="79"/>
      <c r="BJ286" s="79"/>
      <c r="BK286" s="79"/>
      <c r="BL286" s="79"/>
      <c r="BM286" s="79"/>
      <c r="BN286" s="79"/>
    </row>
    <row r="287" spans="58:66" s="76" customFormat="1" x14ac:dyDescent="0.2">
      <c r="BF287" s="79"/>
      <c r="BG287" s="79"/>
      <c r="BH287" s="79"/>
      <c r="BI287" s="79"/>
      <c r="BJ287" s="79"/>
      <c r="BK287" s="79"/>
      <c r="BL287" s="79"/>
      <c r="BM287" s="79"/>
      <c r="BN287" s="79"/>
    </row>
    <row r="288" spans="58:66" s="76" customFormat="1" x14ac:dyDescent="0.2">
      <c r="BF288" s="79"/>
      <c r="BG288" s="79"/>
      <c r="BH288" s="79"/>
      <c r="BI288" s="79"/>
      <c r="BJ288" s="79"/>
      <c r="BK288" s="79"/>
      <c r="BL288" s="79"/>
      <c r="BM288" s="79"/>
      <c r="BN288" s="79"/>
    </row>
    <row r="289" spans="58:66" s="76" customFormat="1" x14ac:dyDescent="0.2">
      <c r="BF289" s="79"/>
      <c r="BG289" s="79"/>
      <c r="BH289" s="79"/>
      <c r="BI289" s="79"/>
      <c r="BJ289" s="79"/>
      <c r="BK289" s="79"/>
      <c r="BL289" s="79"/>
      <c r="BM289" s="79"/>
      <c r="BN289" s="79"/>
    </row>
    <row r="290" spans="58:66" s="76" customFormat="1" x14ac:dyDescent="0.2">
      <c r="BF290" s="79"/>
      <c r="BG290" s="79"/>
      <c r="BH290" s="79"/>
      <c r="BI290" s="79"/>
      <c r="BJ290" s="79"/>
      <c r="BK290" s="79"/>
      <c r="BL290" s="79"/>
      <c r="BM290" s="79"/>
      <c r="BN290" s="79"/>
    </row>
    <row r="291" spans="58:66" s="76" customFormat="1" x14ac:dyDescent="0.2">
      <c r="BF291" s="79"/>
      <c r="BG291" s="79"/>
      <c r="BH291" s="79"/>
      <c r="BI291" s="79"/>
      <c r="BJ291" s="79"/>
      <c r="BK291" s="79"/>
      <c r="BL291" s="79"/>
      <c r="BM291" s="79"/>
      <c r="BN291" s="79"/>
    </row>
    <row r="292" spans="58:66" s="76" customFormat="1" x14ac:dyDescent="0.2">
      <c r="BF292" s="79"/>
      <c r="BG292" s="79"/>
      <c r="BH292" s="79"/>
      <c r="BI292" s="79"/>
      <c r="BJ292" s="79"/>
      <c r="BK292" s="79"/>
      <c r="BL292" s="79"/>
      <c r="BM292" s="79"/>
      <c r="BN292" s="79"/>
    </row>
    <row r="293" spans="58:66" s="76" customFormat="1" x14ac:dyDescent="0.2">
      <c r="BF293" s="79"/>
      <c r="BG293" s="79"/>
      <c r="BH293" s="79"/>
      <c r="BI293" s="79"/>
      <c r="BJ293" s="79"/>
      <c r="BK293" s="79"/>
      <c r="BL293" s="79"/>
      <c r="BM293" s="79"/>
      <c r="BN293" s="79"/>
    </row>
    <row r="294" spans="58:66" s="76" customFormat="1" x14ac:dyDescent="0.2">
      <c r="BF294" s="79"/>
      <c r="BG294" s="79"/>
      <c r="BH294" s="79"/>
      <c r="BI294" s="79"/>
      <c r="BJ294" s="79"/>
      <c r="BK294" s="79"/>
      <c r="BL294" s="79"/>
      <c r="BM294" s="79"/>
      <c r="BN294" s="79"/>
    </row>
    <row r="295" spans="58:66" s="76" customFormat="1" x14ac:dyDescent="0.2">
      <c r="BF295" s="79"/>
      <c r="BG295" s="79"/>
      <c r="BH295" s="79"/>
      <c r="BI295" s="79"/>
      <c r="BJ295" s="79"/>
      <c r="BK295" s="79"/>
      <c r="BL295" s="79"/>
      <c r="BM295" s="79"/>
      <c r="BN295" s="79"/>
    </row>
    <row r="296" spans="58:66" s="76" customFormat="1" x14ac:dyDescent="0.2">
      <c r="BF296" s="79"/>
      <c r="BG296" s="79"/>
      <c r="BH296" s="79"/>
      <c r="BI296" s="79"/>
      <c r="BJ296" s="79"/>
      <c r="BK296" s="79"/>
      <c r="BL296" s="79"/>
      <c r="BM296" s="79"/>
      <c r="BN296" s="79"/>
    </row>
    <row r="297" spans="58:66" s="76" customFormat="1" x14ac:dyDescent="0.2">
      <c r="BF297" s="79"/>
      <c r="BG297" s="79"/>
      <c r="BH297" s="79"/>
      <c r="BI297" s="79"/>
      <c r="BJ297" s="79"/>
      <c r="BK297" s="79"/>
      <c r="BL297" s="79"/>
      <c r="BM297" s="79"/>
      <c r="BN297" s="79"/>
    </row>
    <row r="298" spans="58:66" s="76" customFormat="1" x14ac:dyDescent="0.2">
      <c r="BF298" s="79"/>
      <c r="BG298" s="79"/>
      <c r="BH298" s="79"/>
      <c r="BI298" s="79"/>
      <c r="BJ298" s="79"/>
      <c r="BK298" s="79"/>
      <c r="BL298" s="79"/>
      <c r="BM298" s="79"/>
      <c r="BN298" s="79"/>
    </row>
    <row r="299" spans="58:66" s="76" customFormat="1" x14ac:dyDescent="0.2">
      <c r="BF299" s="79"/>
      <c r="BG299" s="79"/>
      <c r="BH299" s="79"/>
      <c r="BI299" s="79"/>
      <c r="BJ299" s="79"/>
      <c r="BK299" s="79"/>
      <c r="BL299" s="79"/>
      <c r="BM299" s="79"/>
      <c r="BN299" s="79"/>
    </row>
    <row r="300" spans="58:66" s="76" customFormat="1" x14ac:dyDescent="0.2">
      <c r="BF300" s="79"/>
      <c r="BG300" s="79"/>
      <c r="BH300" s="79"/>
      <c r="BI300" s="79"/>
      <c r="BJ300" s="79"/>
      <c r="BK300" s="79"/>
      <c r="BL300" s="79"/>
      <c r="BM300" s="79"/>
      <c r="BN300" s="79"/>
    </row>
    <row r="301" spans="58:66" s="76" customFormat="1" x14ac:dyDescent="0.2">
      <c r="BF301" s="79"/>
      <c r="BG301" s="79"/>
      <c r="BH301" s="79"/>
      <c r="BI301" s="79"/>
      <c r="BJ301" s="79"/>
      <c r="BK301" s="79"/>
      <c r="BL301" s="79"/>
      <c r="BM301" s="79"/>
      <c r="BN301" s="79"/>
    </row>
    <row r="302" spans="58:66" s="76" customFormat="1" x14ac:dyDescent="0.2">
      <c r="BF302" s="79"/>
      <c r="BG302" s="79"/>
      <c r="BH302" s="79"/>
      <c r="BI302" s="79"/>
      <c r="BJ302" s="79"/>
      <c r="BK302" s="79"/>
      <c r="BL302" s="79"/>
      <c r="BM302" s="79"/>
      <c r="BN302" s="79"/>
    </row>
    <row r="303" spans="58:66" s="76" customFormat="1" x14ac:dyDescent="0.2">
      <c r="BF303" s="79"/>
      <c r="BG303" s="79"/>
      <c r="BH303" s="79"/>
      <c r="BI303" s="79"/>
      <c r="BJ303" s="79"/>
      <c r="BK303" s="79"/>
      <c r="BL303" s="79"/>
      <c r="BM303" s="79"/>
      <c r="BN303" s="79"/>
    </row>
    <row r="304" spans="58:66" s="76" customFormat="1" x14ac:dyDescent="0.2">
      <c r="BF304" s="79"/>
      <c r="BG304" s="79"/>
      <c r="BH304" s="79"/>
      <c r="BI304" s="79"/>
      <c r="BJ304" s="79"/>
      <c r="BK304" s="79"/>
      <c r="BL304" s="79"/>
      <c r="BM304" s="79"/>
      <c r="BN304" s="79"/>
    </row>
    <row r="305" spans="58:66" s="76" customFormat="1" x14ac:dyDescent="0.2">
      <c r="BF305" s="79"/>
      <c r="BG305" s="79"/>
      <c r="BH305" s="79"/>
      <c r="BI305" s="79"/>
      <c r="BJ305" s="79"/>
      <c r="BK305" s="79"/>
      <c r="BL305" s="79"/>
      <c r="BM305" s="79"/>
      <c r="BN305" s="79"/>
    </row>
    <row r="306" spans="58:66" s="76" customFormat="1" x14ac:dyDescent="0.2">
      <c r="BF306" s="79"/>
      <c r="BG306" s="79"/>
      <c r="BH306" s="79"/>
      <c r="BI306" s="79"/>
      <c r="BJ306" s="79"/>
      <c r="BK306" s="79"/>
      <c r="BL306" s="79"/>
      <c r="BM306" s="79"/>
      <c r="BN306" s="79"/>
    </row>
    <row r="307" spans="58:66" s="76" customFormat="1" x14ac:dyDescent="0.2">
      <c r="BF307" s="79"/>
      <c r="BG307" s="79"/>
      <c r="BH307" s="79"/>
      <c r="BI307" s="79"/>
      <c r="BJ307" s="79"/>
      <c r="BK307" s="79"/>
      <c r="BL307" s="79"/>
      <c r="BM307" s="79"/>
      <c r="BN307" s="79"/>
    </row>
    <row r="308" spans="58:66" s="76" customFormat="1" x14ac:dyDescent="0.2">
      <c r="BF308" s="79"/>
      <c r="BG308" s="79"/>
      <c r="BH308" s="79"/>
      <c r="BI308" s="79"/>
      <c r="BJ308" s="79"/>
      <c r="BK308" s="79"/>
      <c r="BL308" s="79"/>
      <c r="BM308" s="79"/>
      <c r="BN308" s="79"/>
    </row>
    <row r="309" spans="58:66" s="76" customFormat="1" x14ac:dyDescent="0.2">
      <c r="BF309" s="79"/>
      <c r="BG309" s="79"/>
      <c r="BH309" s="79"/>
      <c r="BI309" s="79"/>
      <c r="BJ309" s="79"/>
      <c r="BK309" s="79"/>
      <c r="BL309" s="79"/>
      <c r="BM309" s="79"/>
      <c r="BN309" s="79"/>
    </row>
    <row r="310" spans="58:66" s="76" customFormat="1" x14ac:dyDescent="0.2">
      <c r="BF310" s="79"/>
      <c r="BG310" s="79"/>
      <c r="BH310" s="79"/>
      <c r="BI310" s="79"/>
      <c r="BJ310" s="79"/>
      <c r="BK310" s="79"/>
      <c r="BL310" s="79"/>
      <c r="BM310" s="79"/>
      <c r="BN310" s="79"/>
    </row>
    <row r="311" spans="58:66" s="76" customFormat="1" x14ac:dyDescent="0.2">
      <c r="BF311" s="79"/>
      <c r="BG311" s="79"/>
      <c r="BH311" s="79"/>
      <c r="BI311" s="79"/>
      <c r="BJ311" s="79"/>
      <c r="BK311" s="79"/>
      <c r="BL311" s="79"/>
      <c r="BM311" s="79"/>
      <c r="BN311" s="79"/>
    </row>
    <row r="312" spans="58:66" s="76" customFormat="1" x14ac:dyDescent="0.2">
      <c r="BF312" s="79"/>
      <c r="BG312" s="79"/>
      <c r="BH312" s="79"/>
      <c r="BI312" s="79"/>
      <c r="BJ312" s="79"/>
      <c r="BK312" s="79"/>
      <c r="BL312" s="79"/>
      <c r="BM312" s="79"/>
      <c r="BN312" s="79"/>
    </row>
    <row r="313" spans="58:66" s="76" customFormat="1" x14ac:dyDescent="0.2">
      <c r="BF313" s="79"/>
      <c r="BG313" s="79"/>
      <c r="BH313" s="79"/>
      <c r="BI313" s="79"/>
      <c r="BJ313" s="79"/>
      <c r="BK313" s="79"/>
      <c r="BL313" s="79"/>
      <c r="BM313" s="79"/>
      <c r="BN313" s="79"/>
    </row>
    <row r="314" spans="58:66" s="76" customFormat="1" x14ac:dyDescent="0.2">
      <c r="BF314" s="79"/>
      <c r="BG314" s="79"/>
      <c r="BH314" s="79"/>
      <c r="BI314" s="79"/>
      <c r="BJ314" s="79"/>
      <c r="BK314" s="79"/>
      <c r="BL314" s="79"/>
      <c r="BM314" s="79"/>
      <c r="BN314" s="79"/>
    </row>
    <row r="315" spans="58:66" s="76" customFormat="1" x14ac:dyDescent="0.2">
      <c r="BF315" s="79"/>
      <c r="BG315" s="79"/>
      <c r="BH315" s="79"/>
      <c r="BI315" s="79"/>
      <c r="BJ315" s="79"/>
      <c r="BK315" s="79"/>
      <c r="BL315" s="79"/>
      <c r="BM315" s="79"/>
      <c r="BN315" s="79"/>
    </row>
    <row r="316" spans="58:66" s="76" customFormat="1" x14ac:dyDescent="0.2">
      <c r="BF316" s="79"/>
      <c r="BG316" s="79"/>
      <c r="BH316" s="79"/>
      <c r="BI316" s="79"/>
      <c r="BJ316" s="79"/>
      <c r="BK316" s="79"/>
      <c r="BL316" s="79"/>
      <c r="BM316" s="79"/>
      <c r="BN316" s="79"/>
    </row>
    <row r="317" spans="58:66" s="76" customFormat="1" x14ac:dyDescent="0.2">
      <c r="BF317" s="79"/>
      <c r="BG317" s="79"/>
      <c r="BH317" s="79"/>
      <c r="BI317" s="79"/>
      <c r="BJ317" s="79"/>
      <c r="BK317" s="79"/>
      <c r="BL317" s="79"/>
      <c r="BM317" s="79"/>
      <c r="BN317" s="79"/>
    </row>
    <row r="318" spans="58:66" s="76" customFormat="1" x14ac:dyDescent="0.2">
      <c r="BF318" s="79"/>
      <c r="BG318" s="79"/>
      <c r="BH318" s="79"/>
      <c r="BI318" s="79"/>
      <c r="BJ318" s="79"/>
      <c r="BK318" s="79"/>
      <c r="BL318" s="79"/>
      <c r="BM318" s="79"/>
      <c r="BN318" s="79"/>
    </row>
    <row r="319" spans="58:66" s="76" customFormat="1" x14ac:dyDescent="0.2">
      <c r="BF319" s="79"/>
      <c r="BG319" s="79"/>
      <c r="BH319" s="79"/>
      <c r="BI319" s="79"/>
      <c r="BJ319" s="79"/>
      <c r="BK319" s="79"/>
      <c r="BL319" s="79"/>
      <c r="BM319" s="79"/>
      <c r="BN319" s="79"/>
    </row>
    <row r="320" spans="58:66" s="76" customFormat="1" x14ac:dyDescent="0.2">
      <c r="BF320" s="79"/>
      <c r="BG320" s="79"/>
      <c r="BH320" s="79"/>
      <c r="BI320" s="79"/>
      <c r="BJ320" s="79"/>
      <c r="BK320" s="79"/>
      <c r="BL320" s="79"/>
      <c r="BM320" s="79"/>
      <c r="BN320" s="79"/>
    </row>
    <row r="321" spans="58:66" s="76" customFormat="1" x14ac:dyDescent="0.2">
      <c r="BF321" s="79"/>
      <c r="BG321" s="79"/>
      <c r="BH321" s="79"/>
      <c r="BI321" s="79"/>
      <c r="BJ321" s="79"/>
      <c r="BK321" s="79"/>
      <c r="BL321" s="79"/>
      <c r="BM321" s="79"/>
      <c r="BN321" s="79"/>
    </row>
    <row r="322" spans="58:66" s="76" customFormat="1" x14ac:dyDescent="0.2">
      <c r="BF322" s="79"/>
      <c r="BG322" s="79"/>
      <c r="BH322" s="79"/>
      <c r="BI322" s="79"/>
      <c r="BJ322" s="79"/>
      <c r="BK322" s="79"/>
      <c r="BL322" s="79"/>
      <c r="BM322" s="79"/>
      <c r="BN322" s="79"/>
    </row>
    <row r="323" spans="58:66" s="76" customFormat="1" x14ac:dyDescent="0.2">
      <c r="BF323" s="79"/>
      <c r="BG323" s="79"/>
      <c r="BH323" s="79"/>
      <c r="BI323" s="79"/>
      <c r="BJ323" s="79"/>
      <c r="BK323" s="79"/>
      <c r="BL323" s="79"/>
      <c r="BM323" s="79"/>
      <c r="BN323" s="79"/>
    </row>
    <row r="324" spans="58:66" s="76" customFormat="1" x14ac:dyDescent="0.2">
      <c r="BF324" s="79"/>
      <c r="BG324" s="79"/>
      <c r="BH324" s="79"/>
      <c r="BI324" s="79"/>
      <c r="BJ324" s="79"/>
      <c r="BK324" s="79"/>
      <c r="BL324" s="79"/>
      <c r="BM324" s="79"/>
      <c r="BN324" s="79"/>
    </row>
    <row r="325" spans="58:66" s="76" customFormat="1" x14ac:dyDescent="0.2">
      <c r="BF325" s="79"/>
      <c r="BG325" s="79"/>
      <c r="BH325" s="79"/>
      <c r="BI325" s="79"/>
      <c r="BJ325" s="79"/>
      <c r="BK325" s="79"/>
      <c r="BL325" s="79"/>
      <c r="BM325" s="79"/>
      <c r="BN325" s="79"/>
    </row>
    <row r="326" spans="58:66" s="76" customFormat="1" x14ac:dyDescent="0.2">
      <c r="BF326" s="79"/>
      <c r="BG326" s="79"/>
      <c r="BH326" s="79"/>
      <c r="BI326" s="79"/>
      <c r="BJ326" s="79"/>
      <c r="BK326" s="79"/>
      <c r="BL326" s="79"/>
      <c r="BM326" s="79"/>
      <c r="BN326" s="79"/>
    </row>
    <row r="327" spans="58:66" s="76" customFormat="1" x14ac:dyDescent="0.2">
      <c r="BF327" s="79"/>
      <c r="BG327" s="79"/>
      <c r="BH327" s="79"/>
      <c r="BI327" s="79"/>
      <c r="BJ327" s="79"/>
      <c r="BK327" s="79"/>
      <c r="BL327" s="79"/>
      <c r="BM327" s="79"/>
      <c r="BN327" s="79"/>
    </row>
    <row r="328" spans="58:66" s="76" customFormat="1" x14ac:dyDescent="0.2">
      <c r="BF328" s="79"/>
      <c r="BG328" s="79"/>
      <c r="BH328" s="79"/>
      <c r="BI328" s="79"/>
      <c r="BJ328" s="79"/>
      <c r="BK328" s="79"/>
      <c r="BL328" s="79"/>
      <c r="BM328" s="79"/>
      <c r="BN328" s="79"/>
    </row>
    <row r="329" spans="58:66" s="76" customFormat="1" x14ac:dyDescent="0.2">
      <c r="BF329" s="79"/>
      <c r="BG329" s="79"/>
      <c r="BH329" s="79"/>
      <c r="BI329" s="79"/>
      <c r="BJ329" s="79"/>
      <c r="BK329" s="79"/>
      <c r="BL329" s="79"/>
      <c r="BM329" s="79"/>
      <c r="BN329" s="79"/>
    </row>
    <row r="330" spans="58:66" s="76" customFormat="1" x14ac:dyDescent="0.2">
      <c r="BF330" s="79"/>
      <c r="BG330" s="79"/>
      <c r="BH330" s="79"/>
      <c r="BI330" s="79"/>
      <c r="BJ330" s="79"/>
      <c r="BK330" s="79"/>
      <c r="BL330" s="79"/>
      <c r="BM330" s="79"/>
      <c r="BN330" s="79"/>
    </row>
    <row r="331" spans="58:66" s="76" customFormat="1" x14ac:dyDescent="0.2">
      <c r="BF331" s="79"/>
      <c r="BG331" s="79"/>
      <c r="BH331" s="79"/>
      <c r="BI331" s="79"/>
      <c r="BJ331" s="79"/>
      <c r="BK331" s="79"/>
      <c r="BL331" s="79"/>
      <c r="BM331" s="79"/>
      <c r="BN331" s="79"/>
    </row>
    <row r="332" spans="58:66" s="76" customFormat="1" x14ac:dyDescent="0.2">
      <c r="BF332" s="79"/>
      <c r="BG332" s="79"/>
      <c r="BH332" s="79"/>
      <c r="BI332" s="79"/>
      <c r="BJ332" s="79"/>
      <c r="BK332" s="79"/>
      <c r="BL332" s="79"/>
      <c r="BM332" s="79"/>
      <c r="BN332" s="79"/>
    </row>
    <row r="333" spans="58:66" s="76" customFormat="1" x14ac:dyDescent="0.2">
      <c r="BF333" s="79"/>
      <c r="BG333" s="79"/>
      <c r="BH333" s="79"/>
      <c r="BI333" s="79"/>
      <c r="BJ333" s="79"/>
      <c r="BK333" s="79"/>
      <c r="BL333" s="79"/>
      <c r="BM333" s="79"/>
      <c r="BN333" s="79"/>
    </row>
    <row r="334" spans="58:66" s="76" customFormat="1" x14ac:dyDescent="0.2">
      <c r="BF334" s="79"/>
      <c r="BG334" s="79"/>
      <c r="BH334" s="79"/>
      <c r="BI334" s="79"/>
      <c r="BJ334" s="79"/>
      <c r="BK334" s="79"/>
      <c r="BL334" s="79"/>
      <c r="BM334" s="79"/>
      <c r="BN334" s="79"/>
    </row>
    <row r="335" spans="58:66" s="76" customFormat="1" x14ac:dyDescent="0.2">
      <c r="BF335" s="79"/>
      <c r="BG335" s="79"/>
      <c r="BH335" s="79"/>
      <c r="BI335" s="79"/>
      <c r="BJ335" s="79"/>
      <c r="BK335" s="79"/>
      <c r="BL335" s="79"/>
      <c r="BM335" s="79"/>
      <c r="BN335" s="79"/>
    </row>
    <row r="336" spans="58:66" s="76" customFormat="1" x14ac:dyDescent="0.2">
      <c r="BF336" s="79"/>
      <c r="BG336" s="79"/>
      <c r="BH336" s="79"/>
      <c r="BI336" s="79"/>
      <c r="BJ336" s="79"/>
      <c r="BK336" s="79"/>
      <c r="BL336" s="79"/>
      <c r="BM336" s="79"/>
      <c r="BN336" s="79"/>
    </row>
    <row r="337" spans="58:66" s="76" customFormat="1" x14ac:dyDescent="0.2">
      <c r="BF337" s="79"/>
      <c r="BG337" s="79"/>
      <c r="BH337" s="79"/>
      <c r="BI337" s="79"/>
      <c r="BJ337" s="79"/>
      <c r="BK337" s="79"/>
      <c r="BL337" s="79"/>
      <c r="BM337" s="79"/>
      <c r="BN337" s="79"/>
    </row>
    <row r="338" spans="58:66" s="76" customFormat="1" x14ac:dyDescent="0.2">
      <c r="BF338" s="79"/>
      <c r="BG338" s="79"/>
      <c r="BH338" s="79"/>
      <c r="BI338" s="79"/>
      <c r="BJ338" s="79"/>
      <c r="BK338" s="79"/>
      <c r="BL338" s="79"/>
      <c r="BM338" s="79"/>
      <c r="BN338" s="79"/>
    </row>
    <row r="339" spans="58:66" s="76" customFormat="1" x14ac:dyDescent="0.2">
      <c r="BF339" s="79"/>
      <c r="BG339" s="79"/>
      <c r="BH339" s="79"/>
      <c r="BI339" s="79"/>
      <c r="BJ339" s="79"/>
      <c r="BK339" s="79"/>
      <c r="BL339" s="79"/>
      <c r="BM339" s="79"/>
      <c r="BN339" s="79"/>
    </row>
    <row r="340" spans="58:66" s="76" customFormat="1" x14ac:dyDescent="0.2">
      <c r="BF340" s="79"/>
      <c r="BG340" s="79"/>
      <c r="BH340" s="79"/>
      <c r="BI340" s="79"/>
      <c r="BJ340" s="79"/>
      <c r="BK340" s="79"/>
      <c r="BL340" s="79"/>
      <c r="BM340" s="79"/>
      <c r="BN340" s="79"/>
    </row>
    <row r="341" spans="58:66" s="76" customFormat="1" x14ac:dyDescent="0.2">
      <c r="BF341" s="79"/>
      <c r="BG341" s="79"/>
      <c r="BH341" s="79"/>
      <c r="BI341" s="79"/>
      <c r="BJ341" s="79"/>
      <c r="BK341" s="79"/>
      <c r="BL341" s="79"/>
      <c r="BM341" s="79"/>
      <c r="BN341" s="79"/>
    </row>
    <row r="342" spans="58:66" s="76" customFormat="1" x14ac:dyDescent="0.2">
      <c r="BF342" s="79"/>
      <c r="BG342" s="79"/>
      <c r="BH342" s="79"/>
      <c r="BI342" s="79"/>
      <c r="BJ342" s="79"/>
      <c r="BK342" s="79"/>
      <c r="BL342" s="79"/>
      <c r="BM342" s="79"/>
      <c r="BN342" s="79"/>
    </row>
    <row r="343" spans="58:66" s="76" customFormat="1" x14ac:dyDescent="0.2">
      <c r="BF343" s="79"/>
      <c r="BG343" s="79"/>
      <c r="BH343" s="79"/>
      <c r="BI343" s="79"/>
      <c r="BJ343" s="79"/>
      <c r="BK343" s="79"/>
      <c r="BL343" s="79"/>
      <c r="BM343" s="79"/>
      <c r="BN343" s="79"/>
    </row>
    <row r="344" spans="58:66" s="76" customFormat="1" x14ac:dyDescent="0.2">
      <c r="BF344" s="79"/>
      <c r="BG344" s="79"/>
      <c r="BH344" s="79"/>
      <c r="BI344" s="79"/>
      <c r="BJ344" s="79"/>
      <c r="BK344" s="79"/>
      <c r="BL344" s="79"/>
      <c r="BM344" s="79"/>
      <c r="BN344" s="79"/>
    </row>
    <row r="345" spans="58:66" s="76" customFormat="1" x14ac:dyDescent="0.2">
      <c r="BF345" s="79"/>
      <c r="BG345" s="79"/>
      <c r="BH345" s="79"/>
      <c r="BI345" s="79"/>
      <c r="BJ345" s="79"/>
      <c r="BK345" s="79"/>
      <c r="BL345" s="79"/>
      <c r="BM345" s="79"/>
      <c r="BN345" s="79"/>
    </row>
    <row r="346" spans="58:66" s="76" customFormat="1" x14ac:dyDescent="0.2">
      <c r="BF346" s="79"/>
      <c r="BG346" s="79"/>
      <c r="BH346" s="79"/>
      <c r="BI346" s="79"/>
      <c r="BJ346" s="79"/>
      <c r="BK346" s="79"/>
      <c r="BL346" s="79"/>
      <c r="BM346" s="79"/>
      <c r="BN346" s="79"/>
    </row>
    <row r="347" spans="58:66" s="76" customFormat="1" x14ac:dyDescent="0.2">
      <c r="BF347" s="79"/>
      <c r="BG347" s="79"/>
      <c r="BH347" s="79"/>
      <c r="BI347" s="79"/>
      <c r="BJ347" s="79"/>
      <c r="BK347" s="79"/>
      <c r="BL347" s="79"/>
      <c r="BM347" s="79"/>
      <c r="BN347" s="79"/>
    </row>
    <row r="348" spans="58:66" s="76" customFormat="1" x14ac:dyDescent="0.2">
      <c r="BF348" s="79"/>
      <c r="BG348" s="79"/>
      <c r="BH348" s="79"/>
      <c r="BI348" s="79"/>
      <c r="BJ348" s="79"/>
      <c r="BK348" s="79"/>
      <c r="BL348" s="79"/>
      <c r="BM348" s="79"/>
      <c r="BN348" s="79"/>
    </row>
    <row r="349" spans="58:66" s="76" customFormat="1" x14ac:dyDescent="0.2">
      <c r="BF349" s="79"/>
      <c r="BG349" s="79"/>
      <c r="BH349" s="79"/>
      <c r="BI349" s="79"/>
      <c r="BJ349" s="79"/>
      <c r="BK349" s="79"/>
      <c r="BL349" s="79"/>
      <c r="BM349" s="79"/>
      <c r="BN349" s="79"/>
    </row>
    <row r="350" spans="58:66" s="76" customFormat="1" x14ac:dyDescent="0.2">
      <c r="BF350" s="79"/>
      <c r="BG350" s="79"/>
      <c r="BH350" s="79"/>
      <c r="BI350" s="79"/>
      <c r="BJ350" s="79"/>
      <c r="BK350" s="79"/>
      <c r="BL350" s="79"/>
      <c r="BM350" s="79"/>
      <c r="BN350" s="79"/>
    </row>
    <row r="351" spans="58:66" s="76" customFormat="1" x14ac:dyDescent="0.2">
      <c r="BF351" s="79"/>
      <c r="BG351" s="79"/>
      <c r="BH351" s="79"/>
      <c r="BI351" s="79"/>
      <c r="BJ351" s="79"/>
      <c r="BK351" s="79"/>
      <c r="BL351" s="79"/>
      <c r="BM351" s="79"/>
      <c r="BN351" s="79"/>
    </row>
    <row r="352" spans="58:66" s="76" customFormat="1" x14ac:dyDescent="0.2">
      <c r="BF352" s="79"/>
      <c r="BG352" s="79"/>
      <c r="BH352" s="79"/>
      <c r="BI352" s="79"/>
      <c r="BJ352" s="79"/>
      <c r="BK352" s="79"/>
      <c r="BL352" s="79"/>
      <c r="BM352" s="79"/>
      <c r="BN352" s="79"/>
    </row>
    <row r="353" spans="58:66" s="76" customFormat="1" x14ac:dyDescent="0.2">
      <c r="BF353" s="79"/>
      <c r="BG353" s="79"/>
      <c r="BH353" s="79"/>
      <c r="BI353" s="79"/>
      <c r="BJ353" s="79"/>
      <c r="BK353" s="79"/>
      <c r="BL353" s="79"/>
      <c r="BM353" s="79"/>
      <c r="BN353" s="79"/>
    </row>
    <row r="354" spans="58:66" s="76" customFormat="1" x14ac:dyDescent="0.2">
      <c r="BF354" s="79"/>
      <c r="BG354" s="79"/>
      <c r="BH354" s="79"/>
      <c r="BI354" s="79"/>
      <c r="BJ354" s="79"/>
      <c r="BK354" s="79"/>
      <c r="BL354" s="79"/>
      <c r="BM354" s="79"/>
      <c r="BN354" s="79"/>
    </row>
    <row r="355" spans="58:66" s="76" customFormat="1" x14ac:dyDescent="0.2">
      <c r="BF355" s="79"/>
      <c r="BG355" s="79"/>
      <c r="BH355" s="79"/>
      <c r="BI355" s="79"/>
      <c r="BJ355" s="79"/>
      <c r="BK355" s="79"/>
      <c r="BL355" s="79"/>
      <c r="BM355" s="79"/>
      <c r="BN355" s="79"/>
    </row>
    <row r="356" spans="58:66" s="76" customFormat="1" x14ac:dyDescent="0.2">
      <c r="BF356" s="79"/>
      <c r="BG356" s="79"/>
      <c r="BH356" s="79"/>
      <c r="BI356" s="79"/>
      <c r="BJ356" s="79"/>
      <c r="BK356" s="79"/>
      <c r="BL356" s="79"/>
      <c r="BM356" s="79"/>
      <c r="BN356" s="79"/>
    </row>
    <row r="357" spans="58:66" s="76" customFormat="1" x14ac:dyDescent="0.2">
      <c r="BF357" s="79"/>
      <c r="BG357" s="79"/>
      <c r="BH357" s="79"/>
      <c r="BI357" s="79"/>
      <c r="BJ357" s="79"/>
      <c r="BK357" s="79"/>
      <c r="BL357" s="79"/>
      <c r="BM357" s="79"/>
      <c r="BN357" s="79"/>
    </row>
    <row r="358" spans="58:66" s="76" customFormat="1" x14ac:dyDescent="0.2">
      <c r="BF358" s="79"/>
      <c r="BG358" s="79"/>
      <c r="BH358" s="79"/>
      <c r="BI358" s="79"/>
      <c r="BJ358" s="79"/>
      <c r="BK358" s="79"/>
      <c r="BL358" s="79"/>
      <c r="BM358" s="79"/>
      <c r="BN358" s="79"/>
    </row>
    <row r="359" spans="58:66" s="76" customFormat="1" x14ac:dyDescent="0.2">
      <c r="BF359" s="79"/>
      <c r="BG359" s="79"/>
      <c r="BH359" s="79"/>
      <c r="BI359" s="79"/>
      <c r="BJ359" s="79"/>
      <c r="BK359" s="79"/>
      <c r="BL359" s="79"/>
      <c r="BM359" s="79"/>
      <c r="BN359" s="79"/>
    </row>
    <row r="360" spans="58:66" s="76" customFormat="1" x14ac:dyDescent="0.2">
      <c r="BF360" s="79"/>
      <c r="BG360" s="79"/>
      <c r="BH360" s="79"/>
      <c r="BI360" s="79"/>
      <c r="BJ360" s="79"/>
      <c r="BK360" s="79"/>
      <c r="BL360" s="79"/>
      <c r="BM360" s="79"/>
      <c r="BN360" s="79"/>
    </row>
    <row r="361" spans="58:66" s="76" customFormat="1" x14ac:dyDescent="0.2">
      <c r="BF361" s="79"/>
      <c r="BG361" s="79"/>
      <c r="BH361" s="79"/>
      <c r="BI361" s="79"/>
      <c r="BJ361" s="79"/>
      <c r="BK361" s="79"/>
      <c r="BL361" s="79"/>
      <c r="BM361" s="79"/>
      <c r="BN361" s="79"/>
    </row>
    <row r="362" spans="58:66" s="76" customFormat="1" x14ac:dyDescent="0.2">
      <c r="BF362" s="79"/>
      <c r="BG362" s="79"/>
      <c r="BH362" s="79"/>
      <c r="BI362" s="79"/>
      <c r="BJ362" s="79"/>
      <c r="BK362" s="79"/>
      <c r="BL362" s="79"/>
      <c r="BM362" s="79"/>
      <c r="BN362" s="79"/>
    </row>
    <row r="363" spans="58:66" s="76" customFormat="1" x14ac:dyDescent="0.2">
      <c r="BF363" s="79"/>
      <c r="BG363" s="79"/>
      <c r="BH363" s="79"/>
      <c r="BI363" s="79"/>
      <c r="BJ363" s="79"/>
      <c r="BK363" s="79"/>
      <c r="BL363" s="79"/>
      <c r="BM363" s="79"/>
      <c r="BN363" s="79"/>
    </row>
    <row r="364" spans="58:66" s="76" customFormat="1" x14ac:dyDescent="0.2">
      <c r="BF364" s="79"/>
      <c r="BG364" s="79"/>
      <c r="BH364" s="79"/>
      <c r="BI364" s="79"/>
      <c r="BJ364" s="79"/>
      <c r="BK364" s="79"/>
      <c r="BL364" s="79"/>
      <c r="BM364" s="79"/>
      <c r="BN364" s="79"/>
    </row>
    <row r="365" spans="58:66" s="76" customFormat="1" x14ac:dyDescent="0.2">
      <c r="BF365" s="79"/>
      <c r="BG365" s="79"/>
      <c r="BH365" s="79"/>
      <c r="BI365" s="79"/>
      <c r="BJ365" s="79"/>
      <c r="BK365" s="79"/>
      <c r="BL365" s="79"/>
      <c r="BM365" s="79"/>
      <c r="BN365" s="79"/>
    </row>
    <row r="366" spans="58:66" s="76" customFormat="1" x14ac:dyDescent="0.2">
      <c r="BF366" s="79"/>
      <c r="BG366" s="79"/>
      <c r="BH366" s="79"/>
      <c r="BI366" s="79"/>
      <c r="BJ366" s="79"/>
      <c r="BK366" s="79"/>
      <c r="BL366" s="79"/>
      <c r="BM366" s="79"/>
      <c r="BN366" s="79"/>
    </row>
    <row r="367" spans="58:66" s="76" customFormat="1" x14ac:dyDescent="0.2">
      <c r="BF367" s="79"/>
      <c r="BG367" s="79"/>
      <c r="BH367" s="79"/>
      <c r="BI367" s="79"/>
      <c r="BJ367" s="79"/>
      <c r="BK367" s="79"/>
      <c r="BL367" s="79"/>
      <c r="BM367" s="79"/>
      <c r="BN367" s="79"/>
    </row>
    <row r="368" spans="58:66" s="76" customFormat="1" x14ac:dyDescent="0.2">
      <c r="BF368" s="79"/>
      <c r="BG368" s="79"/>
      <c r="BH368" s="79"/>
      <c r="BI368" s="79"/>
      <c r="BJ368" s="79"/>
      <c r="BK368" s="79"/>
      <c r="BL368" s="79"/>
      <c r="BM368" s="79"/>
      <c r="BN368" s="79"/>
    </row>
    <row r="369" spans="58:66" s="76" customFormat="1" x14ac:dyDescent="0.2">
      <c r="BF369" s="79"/>
      <c r="BG369" s="79"/>
      <c r="BH369" s="79"/>
      <c r="BI369" s="79"/>
      <c r="BJ369" s="79"/>
      <c r="BK369" s="79"/>
      <c r="BL369" s="79"/>
      <c r="BM369" s="79"/>
      <c r="BN369" s="79"/>
    </row>
    <row r="370" spans="58:66" s="76" customFormat="1" x14ac:dyDescent="0.2">
      <c r="BF370" s="79"/>
      <c r="BG370" s="79"/>
      <c r="BH370" s="79"/>
      <c r="BI370" s="79"/>
      <c r="BJ370" s="79"/>
      <c r="BK370" s="79"/>
      <c r="BL370" s="79"/>
      <c r="BM370" s="79"/>
      <c r="BN370" s="79"/>
    </row>
    <row r="371" spans="58:66" s="76" customFormat="1" x14ac:dyDescent="0.2">
      <c r="BF371" s="79"/>
      <c r="BG371" s="79"/>
      <c r="BH371" s="79"/>
      <c r="BI371" s="79"/>
      <c r="BJ371" s="79"/>
      <c r="BK371" s="79"/>
      <c r="BL371" s="79"/>
      <c r="BM371" s="79"/>
      <c r="BN371" s="79"/>
    </row>
    <row r="372" spans="58:66" s="76" customFormat="1" x14ac:dyDescent="0.2">
      <c r="BF372" s="79"/>
      <c r="BG372" s="79"/>
      <c r="BH372" s="79"/>
      <c r="BI372" s="79"/>
      <c r="BJ372" s="79"/>
      <c r="BK372" s="79"/>
      <c r="BL372" s="79"/>
      <c r="BM372" s="79"/>
      <c r="BN372" s="79"/>
    </row>
    <row r="373" spans="58:66" s="76" customFormat="1" x14ac:dyDescent="0.2">
      <c r="BF373" s="79"/>
      <c r="BG373" s="79"/>
      <c r="BH373" s="79"/>
      <c r="BI373" s="79"/>
      <c r="BJ373" s="79"/>
      <c r="BK373" s="79"/>
      <c r="BL373" s="79"/>
      <c r="BM373" s="79"/>
      <c r="BN373" s="79"/>
    </row>
    <row r="374" spans="58:66" s="76" customFormat="1" x14ac:dyDescent="0.2"/>
    <row r="375" spans="58:66" s="76" customFormat="1" x14ac:dyDescent="0.2"/>
    <row r="376" spans="58:66" s="76" customFormat="1" x14ac:dyDescent="0.2"/>
    <row r="377" spans="58:66" s="76" customFormat="1" x14ac:dyDescent="0.2"/>
    <row r="378" spans="58:66" s="76" customFormat="1" x14ac:dyDescent="0.2"/>
    <row r="379" spans="58:66" s="76" customFormat="1" x14ac:dyDescent="0.2"/>
    <row r="380" spans="58:66" s="76" customFormat="1" x14ac:dyDescent="0.2"/>
    <row r="381" spans="58:66" s="76" customFormat="1" x14ac:dyDescent="0.2"/>
    <row r="382" spans="58:66" s="76" customFormat="1" x14ac:dyDescent="0.2"/>
    <row r="383" spans="58:66" s="76" customFormat="1" x14ac:dyDescent="0.2"/>
    <row r="384" spans="58:66" s="76" customFormat="1" x14ac:dyDescent="0.2"/>
    <row r="385" s="76" customFormat="1" x14ac:dyDescent="0.2"/>
    <row r="386" s="76" customFormat="1" x14ac:dyDescent="0.2"/>
    <row r="387" s="76" customFormat="1" x14ac:dyDescent="0.2"/>
    <row r="388" s="76" customFormat="1" x14ac:dyDescent="0.2"/>
    <row r="389" s="76" customFormat="1" x14ac:dyDescent="0.2"/>
    <row r="390" s="76" customFormat="1" x14ac:dyDescent="0.2"/>
    <row r="391" s="76" customFormat="1" x14ac:dyDescent="0.2"/>
    <row r="392" s="76" customFormat="1" x14ac:dyDescent="0.2"/>
    <row r="393" s="76" customFormat="1" x14ac:dyDescent="0.2"/>
    <row r="394" s="76" customFormat="1" x14ac:dyDescent="0.2"/>
    <row r="395" s="76" customFormat="1" x14ac:dyDescent="0.2"/>
    <row r="396" s="76" customFormat="1" x14ac:dyDescent="0.2"/>
    <row r="397" s="76" customFormat="1" x14ac:dyDescent="0.2"/>
    <row r="398" s="76" customFormat="1" x14ac:dyDescent="0.2"/>
    <row r="399" s="76" customFormat="1" x14ac:dyDescent="0.2"/>
    <row r="400" s="76" customFormat="1" x14ac:dyDescent="0.2"/>
    <row r="401" s="76" customFormat="1" x14ac:dyDescent="0.2"/>
    <row r="402" s="76" customFormat="1" x14ac:dyDescent="0.2"/>
    <row r="403" s="76" customFormat="1" x14ac:dyDescent="0.2"/>
    <row r="404" s="76" customFormat="1" x14ac:dyDescent="0.2"/>
    <row r="405" s="76" customFormat="1" x14ac:dyDescent="0.2"/>
    <row r="406" s="76" customFormat="1" x14ac:dyDescent="0.2"/>
    <row r="407" s="76" customFormat="1" x14ac:dyDescent="0.2"/>
    <row r="408" s="76" customFormat="1" x14ac:dyDescent="0.2"/>
    <row r="409" s="76" customFormat="1" x14ac:dyDescent="0.2"/>
    <row r="410" s="76" customFormat="1" x14ac:dyDescent="0.2"/>
    <row r="411" s="76" customFormat="1" x14ac:dyDescent="0.2"/>
    <row r="412" s="76" customFormat="1" x14ac:dyDescent="0.2"/>
    <row r="413" s="76" customFormat="1" x14ac:dyDescent="0.2"/>
    <row r="414" s="76" customFormat="1" x14ac:dyDescent="0.2"/>
    <row r="415" s="76" customFormat="1" x14ac:dyDescent="0.2"/>
    <row r="416" s="76" customFormat="1" x14ac:dyDescent="0.2"/>
    <row r="417" s="76" customFormat="1" x14ac:dyDescent="0.2"/>
    <row r="418" s="76" customFormat="1" x14ac:dyDescent="0.2"/>
    <row r="419" s="76" customFormat="1" x14ac:dyDescent="0.2"/>
    <row r="420" s="76" customFormat="1" x14ac:dyDescent="0.2"/>
    <row r="421" s="76" customFormat="1" x14ac:dyDescent="0.2"/>
    <row r="422" s="76" customFormat="1" x14ac:dyDescent="0.2"/>
    <row r="423" s="76" customFormat="1" x14ac:dyDescent="0.2"/>
    <row r="424" s="76" customFormat="1" x14ac:dyDescent="0.2"/>
    <row r="425" s="76" customFormat="1" x14ac:dyDescent="0.2"/>
    <row r="426" s="76" customFormat="1" x14ac:dyDescent="0.2"/>
    <row r="427" s="76" customFormat="1" x14ac:dyDescent="0.2"/>
    <row r="428" s="76" customFormat="1" x14ac:dyDescent="0.2"/>
    <row r="429" s="76" customFormat="1" x14ac:dyDescent="0.2"/>
    <row r="430" s="76" customFormat="1" x14ac:dyDescent="0.2"/>
    <row r="431" s="76" customFormat="1" x14ac:dyDescent="0.2"/>
    <row r="432" s="76" customFormat="1" x14ac:dyDescent="0.2"/>
    <row r="433" s="76" customFormat="1" x14ac:dyDescent="0.2"/>
    <row r="434" s="76" customFormat="1" x14ac:dyDescent="0.2"/>
    <row r="435" s="76" customFormat="1" x14ac:dyDescent="0.2"/>
    <row r="436" s="76" customFormat="1" x14ac:dyDescent="0.2"/>
    <row r="437" s="76" customFormat="1" x14ac:dyDescent="0.2"/>
    <row r="438" s="76" customFormat="1" x14ac:dyDescent="0.2"/>
    <row r="439" s="76" customFormat="1" x14ac:dyDescent="0.2"/>
    <row r="440" s="76" customFormat="1" x14ac:dyDescent="0.2"/>
    <row r="441" s="76" customFormat="1" x14ac:dyDescent="0.2"/>
    <row r="442" s="76" customFormat="1" x14ac:dyDescent="0.2"/>
    <row r="443" s="76" customFormat="1" x14ac:dyDescent="0.2"/>
    <row r="444" s="76" customFormat="1" x14ac:dyDescent="0.2"/>
    <row r="445" s="76" customFormat="1" x14ac:dyDescent="0.2"/>
    <row r="446" s="76" customFormat="1" x14ac:dyDescent="0.2"/>
    <row r="447" s="76" customFormat="1" x14ac:dyDescent="0.2"/>
    <row r="448" s="76" customFormat="1" x14ac:dyDescent="0.2"/>
    <row r="449" s="76" customFormat="1" x14ac:dyDescent="0.2"/>
    <row r="450" s="76" customFormat="1" x14ac:dyDescent="0.2"/>
    <row r="451" s="76" customFormat="1" x14ac:dyDescent="0.2"/>
    <row r="452" s="76" customFormat="1" x14ac:dyDescent="0.2"/>
    <row r="453" s="76" customFormat="1" x14ac:dyDescent="0.2"/>
    <row r="454" s="76" customFormat="1" x14ac:dyDescent="0.2"/>
    <row r="455" s="76" customFormat="1" x14ac:dyDescent="0.2"/>
    <row r="456" s="76" customFormat="1" x14ac:dyDescent="0.2"/>
    <row r="457" s="76" customFormat="1" x14ac:dyDescent="0.2"/>
    <row r="458" s="76" customFormat="1" x14ac:dyDescent="0.2"/>
    <row r="459" s="76" customFormat="1" x14ac:dyDescent="0.2"/>
    <row r="460" s="76" customFormat="1" x14ac:dyDescent="0.2"/>
    <row r="461" s="76" customFormat="1" x14ac:dyDescent="0.2"/>
    <row r="462" s="76" customFormat="1" x14ac:dyDescent="0.2"/>
    <row r="463" s="76" customFormat="1" x14ac:dyDescent="0.2"/>
    <row r="464" s="76" customFormat="1" x14ac:dyDescent="0.2"/>
    <row r="465" s="76" customFormat="1" x14ac:dyDescent="0.2"/>
    <row r="466" s="76" customFormat="1" x14ac:dyDescent="0.2"/>
    <row r="467" s="76" customFormat="1" x14ac:dyDescent="0.2"/>
    <row r="468" s="76" customFormat="1" x14ac:dyDescent="0.2"/>
    <row r="469" s="76" customFormat="1" x14ac:dyDescent="0.2"/>
    <row r="470" s="76" customFormat="1" x14ac:dyDescent="0.2"/>
    <row r="471" s="76" customFormat="1" x14ac:dyDescent="0.2"/>
    <row r="472" s="76" customFormat="1" x14ac:dyDescent="0.2"/>
    <row r="473" s="76" customFormat="1" x14ac:dyDescent="0.2"/>
    <row r="474" s="76" customFormat="1" x14ac:dyDescent="0.2"/>
    <row r="475" s="76" customFormat="1" x14ac:dyDescent="0.2"/>
    <row r="476" s="76" customFormat="1" x14ac:dyDescent="0.2"/>
    <row r="477" s="76" customFormat="1" x14ac:dyDescent="0.2"/>
    <row r="478" s="76" customFormat="1" x14ac:dyDescent="0.2"/>
    <row r="479" s="76" customFormat="1" x14ac:dyDescent="0.2"/>
    <row r="480" s="76" customFormat="1" x14ac:dyDescent="0.2"/>
    <row r="481" s="76" customFormat="1" x14ac:dyDescent="0.2"/>
    <row r="482" s="76" customFormat="1" x14ac:dyDescent="0.2"/>
    <row r="483" s="76" customFormat="1" x14ac:dyDescent="0.2"/>
    <row r="484" s="76" customFormat="1" x14ac:dyDescent="0.2"/>
  </sheetData>
  <sheetProtection algorithmName="SHA-512" hashValue="HPH4LtrxT8yMgvwTwu9fhXlqxIRecImvmTO7vKlBPYsINSy75K1vFNnM7qeN45q2zOin6CKZhnDDqG0FMy4Wtw==" saltValue="HQtuKGmHU3SfudefW5rasw==" spinCount="100000" sheet="1" objects="1" scenarios="1"/>
  <phoneticPr fontId="3" type="noConversion"/>
  <pageMargins left="0.75" right="0.75" top="1" bottom="1" header="0.5" footer="0.5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8">
    <tabColor rgb="FFFFFF00"/>
  </sheetPr>
  <dimension ref="A1:BN373"/>
  <sheetViews>
    <sheetView workbookViewId="0">
      <selection activeCell="D18" sqref="D18"/>
    </sheetView>
  </sheetViews>
  <sheetFormatPr baseColWidth="10" defaultRowHeight="15" x14ac:dyDescent="0.2"/>
  <cols>
    <col min="1" max="1" width="14.83203125" style="63" customWidth="1"/>
    <col min="2" max="2" width="14.5" style="63" customWidth="1"/>
    <col min="3" max="3" width="14.83203125" style="63" customWidth="1"/>
    <col min="4" max="19" width="14.1640625" style="63" customWidth="1"/>
    <col min="20" max="21" width="14.1640625" style="63" hidden="1" customWidth="1"/>
    <col min="22" max="35" width="14.1640625" style="63" customWidth="1"/>
    <col min="36" max="66" width="12.5" style="63" customWidth="1"/>
    <col min="67" max="16384" width="10.83203125" style="63"/>
  </cols>
  <sheetData>
    <row r="1" spans="1:66" x14ac:dyDescent="0.2">
      <c r="A1" s="62" t="s">
        <v>31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R1" s="62"/>
      <c r="AS1" s="62"/>
      <c r="AT1" s="62"/>
      <c r="AU1" s="62"/>
      <c r="AV1" s="62"/>
      <c r="AW1" s="62"/>
      <c r="AX1" s="62"/>
      <c r="AY1" s="62"/>
      <c r="AZ1" s="62"/>
      <c r="BA1" s="62"/>
      <c r="BB1" s="62"/>
      <c r="BC1" s="62"/>
      <c r="BD1" s="62"/>
      <c r="BE1" s="62"/>
      <c r="BF1" s="62"/>
      <c r="BG1" s="62"/>
      <c r="BH1" s="62"/>
      <c r="BI1" s="62"/>
      <c r="BJ1" s="62"/>
      <c r="BK1" s="62"/>
      <c r="BL1" s="62"/>
      <c r="BM1" s="62"/>
      <c r="BN1" s="62"/>
    </row>
    <row r="2" spans="1:66" x14ac:dyDescent="0.2">
      <c r="A2" s="64" t="s">
        <v>92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  <c r="BE2" s="62"/>
      <c r="BF2" s="62"/>
      <c r="BG2" s="62"/>
      <c r="BH2" s="62"/>
      <c r="BI2" s="62"/>
      <c r="BJ2" s="62"/>
      <c r="BK2" s="62"/>
      <c r="BL2" s="62"/>
      <c r="BM2" s="62"/>
      <c r="BN2" s="62"/>
    </row>
    <row r="3" spans="1:66" ht="16" thickBot="1" x14ac:dyDescent="0.25">
      <c r="A3" s="62"/>
      <c r="B3" s="65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A3" s="62"/>
      <c r="AB3" s="62"/>
      <c r="AC3" s="62"/>
      <c r="AD3" s="62"/>
      <c r="AE3" s="62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U3" s="62"/>
      <c r="AV3" s="62"/>
      <c r="AW3" s="62"/>
      <c r="AX3" s="62"/>
      <c r="AY3" s="62"/>
      <c r="AZ3" s="62"/>
      <c r="BA3" s="62"/>
      <c r="BB3" s="62"/>
      <c r="BC3" s="62"/>
      <c r="BD3" s="62"/>
      <c r="BE3" s="62"/>
      <c r="BF3" s="62"/>
      <c r="BG3" s="62"/>
      <c r="BH3" s="62"/>
      <c r="BI3" s="62"/>
      <c r="BJ3" s="62"/>
      <c r="BK3" s="62"/>
      <c r="BL3" s="62"/>
      <c r="BM3" s="62"/>
      <c r="BN3" s="62"/>
    </row>
    <row r="4" spans="1:66" x14ac:dyDescent="0.2">
      <c r="A4" s="66" t="s">
        <v>60</v>
      </c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8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  <c r="BG4" s="62"/>
      <c r="BH4" s="62"/>
      <c r="BI4" s="62"/>
      <c r="BJ4" s="62"/>
      <c r="BK4" s="62"/>
      <c r="BL4" s="62"/>
      <c r="BM4" s="62"/>
      <c r="BN4" s="62"/>
    </row>
    <row r="5" spans="1:66" x14ac:dyDescent="0.2">
      <c r="A5" s="69" t="s">
        <v>228</v>
      </c>
      <c r="B5" s="70"/>
      <c r="C5" s="74">
        <v>100000</v>
      </c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1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</row>
    <row r="6" spans="1:66" x14ac:dyDescent="0.2">
      <c r="A6" s="25"/>
      <c r="B6" s="70"/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Y6" s="71"/>
      <c r="Z6" s="62"/>
      <c r="AA6" s="62"/>
      <c r="AB6" s="62"/>
      <c r="AC6" s="62"/>
      <c r="AD6" s="62"/>
      <c r="AE6" s="62"/>
      <c r="AF6" s="62"/>
      <c r="AG6" s="62"/>
      <c r="AH6" s="62"/>
      <c r="AI6" s="62"/>
      <c r="AJ6" s="62"/>
      <c r="AK6" s="62"/>
      <c r="AL6" s="62"/>
      <c r="AM6" s="62"/>
      <c r="AN6" s="62"/>
      <c r="AO6" s="62"/>
      <c r="AP6" s="62"/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</row>
    <row r="7" spans="1:66" ht="76" x14ac:dyDescent="0.2">
      <c r="A7" s="117" t="s">
        <v>67</v>
      </c>
      <c r="B7" s="118" t="s">
        <v>68</v>
      </c>
      <c r="C7" s="118" t="s">
        <v>69</v>
      </c>
      <c r="D7" s="119" t="s">
        <v>70</v>
      </c>
      <c r="E7" s="119" t="s">
        <v>71</v>
      </c>
      <c r="F7" s="117" t="s">
        <v>72</v>
      </c>
      <c r="G7" s="119" t="s">
        <v>73</v>
      </c>
      <c r="H7" s="119" t="s">
        <v>226</v>
      </c>
      <c r="I7" s="119" t="s">
        <v>75</v>
      </c>
      <c r="J7" s="119" t="s">
        <v>76</v>
      </c>
      <c r="K7" s="119" t="s">
        <v>77</v>
      </c>
      <c r="L7" s="119" t="s">
        <v>78</v>
      </c>
      <c r="M7" s="119" t="s">
        <v>74</v>
      </c>
      <c r="N7" s="119" t="s">
        <v>79</v>
      </c>
      <c r="O7" s="120" t="s">
        <v>80</v>
      </c>
      <c r="P7" s="121" t="s">
        <v>81</v>
      </c>
      <c r="Q7" s="121" t="s">
        <v>82</v>
      </c>
      <c r="R7" s="121" t="s">
        <v>0</v>
      </c>
      <c r="S7" s="121" t="s">
        <v>87</v>
      </c>
      <c r="T7" s="123" t="s">
        <v>88</v>
      </c>
      <c r="U7" s="123" t="s">
        <v>89</v>
      </c>
      <c r="V7" s="123" t="s">
        <v>32</v>
      </c>
      <c r="W7" s="123" t="s">
        <v>33</v>
      </c>
      <c r="X7" s="124" t="s">
        <v>90</v>
      </c>
      <c r="Y7" s="125" t="s">
        <v>91</v>
      </c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</row>
    <row r="8" spans="1:66" ht="20" customHeight="1" x14ac:dyDescent="0.2">
      <c r="A8" s="80" t="str">
        <f>'ACT Apr 2016'!D2</f>
        <v>ActewAGL ACT</v>
      </c>
      <c r="B8" s="81" t="str">
        <f>'ACT Apr 2016'!F2</f>
        <v>ActewAGL</v>
      </c>
      <c r="C8" s="81" t="str">
        <f>'ACT Apr 2016'!G2</f>
        <v>Business plan</v>
      </c>
      <c r="D8" s="82">
        <f>365*'ACT Apr 2016'!H2/100</f>
        <v>488.00499999999994</v>
      </c>
      <c r="E8" s="83">
        <f>IF($C$5*'ACT Apr 2016'!AK2/'ACT Apr 2016'!AI2&gt;='ACT Apr 2016'!J2,('ACT Apr 2016'!J2*'ACT Apr 2016'!O2/100)*'ACT Apr 2016'!AI2,($C$5*'ACT Apr 2016'!AK2/'ACT Apr 2016'!AI2*'ACT Apr 2016'!O2/100)*'ACT Apr 2016'!AI2)</f>
        <v>192.6986751</v>
      </c>
      <c r="F8" s="84">
        <f>IF($C$5*'ACT Apr 2016'!AK2/'ACT Apr 2016'!AI2&lt;'ACT Apr 2016'!J2,0,IF($C$5*'ACT Apr 2016'!AK2/'ACT Apr 2016'!AI2&lt;='ACT Apr 2016'!K2,($C$5*'ACT Apr 2016'!AK2/'ACT Apr 2016'!AI2-'ACT Apr 2016'!J2)*('ACT Apr 2016'!P2/100)*'ACT Apr 2016'!AI2,('ACT Apr 2016'!K2-'ACT Apr 2016'!J2)*('ACT Apr 2016'!P2/100)*'ACT Apr 2016'!AI2))</f>
        <v>1024.1698215199999</v>
      </c>
      <c r="G8" s="82">
        <f>IF($C$5*'ACT Apr 2016'!AK2/'ACT Apr 2016'!AI2&lt;'ACT Apr 2016'!K2,0,IF($C$5*'ACT Apr 2016'!AK2/'ACT Apr 2016'!AI2&lt;='ACT Apr 2016'!L2,($C$5*'ACT Apr 2016'!AK2/'ACT Apr 2016'!AI2-'ACT Apr 2016'!K2)*('ACT Apr 2016'!Q2/100)*'ACT Apr 2016'!AI2,('ACT Apr 2016'!L2-'ACT Apr 2016'!K2)*('ACT Apr 2016'!Q2/100)*'ACT Apr 2016'!AI2))</f>
        <v>0</v>
      </c>
      <c r="H8" s="82">
        <v>0</v>
      </c>
      <c r="I8" s="82">
        <f>IF(($C$5*'ACT Apr 2016'!AK2/'ACT Apr 2016'!AI2&gt;'ACT Apr 2016'!L2),($C$5*'ACT Apr 2016'!AK2/'ACT Apr 2016'!AI2-'ACT Apr 2016'!L2)*'ACT Apr 2016'!R2/100*'ACT Apr 2016'!AI2,0)</f>
        <v>0</v>
      </c>
      <c r="J8" s="82">
        <f>IF($C$5*'ACT Apr 2016'!AL2/'ACT Apr 2016'!AJ2&gt;='ACT Apr 2016'!J2,('ACT Apr 2016'!J2*'ACT Apr 2016'!U2/100)*'ACT Apr 2016'!AJ2,($C$5*'ACT Apr 2016'!AL2/'ACT Apr 2016'!AJ2*'ACT Apr 2016'!U2/100)*'ACT Apr 2016'!AJ2)</f>
        <v>192.6986751</v>
      </c>
      <c r="K8" s="82">
        <f>IF($C$5*'ACT Apr 2016'!AL2/'ACT Apr 2016'!AJ2&lt;'ACT Apr 2016'!J2,0,IF($C$5*'ACT Apr 2016'!AL2/'ACT Apr 2016'!AJ2&lt;='ACT Apr 2016'!K2,($C$5*'ACT Apr 2016'!AL2/'ACT Apr 2016'!AJ2-'ACT Apr 2016'!J2)*('ACT Apr 2016'!V2/100)*'ACT Apr 2016'!AJ2,('ACT Apr 2016'!K2-'ACT Apr 2016'!J2)*('ACT Apr 2016'!V2/100)*'ACT Apr 2016'!AJ2))</f>
        <v>1024.1698215199999</v>
      </c>
      <c r="L8" s="82">
        <f>IF($C$5*'ACT Apr 2016'!AL2/'ACT Apr 2016'!AJ2&lt;'ACT Apr 2016'!K2,0,IF($C$5*'ACT Apr 2016'!AL2/'ACT Apr 2016'!AJ2&lt;='ACT Apr 2016'!L2,($C$5*'ACT Apr 2016'!AL2/'ACT Apr 2016'!AJ2-'ACT Apr 2016'!K2)*('ACT Apr 2016'!W2/100)*'ACT Apr 2016'!AJ2,('ACT Apr 2016'!L2-'ACT Apr 2016'!K2)*('ACT Apr 2016'!W2/100)*'ACT Apr 2016'!AJ2))</f>
        <v>0</v>
      </c>
      <c r="M8" s="82">
        <v>0</v>
      </c>
      <c r="N8" s="82">
        <f>IF(($C$5*'ACT Apr 2016'!AL2/'ACT Apr 2016'!AJ2&gt;'ACT Apr 2016'!L2),($C$5*'ACT Apr 2016'!AL2/'ACT Apr 2016'!AJ2-'ACT Apr 2016'!L2)*'ACT Apr 2016'!X2/100*'ACT Apr 2016'!AJ2,0)</f>
        <v>0</v>
      </c>
      <c r="O8" s="88">
        <f>SUM(D8:N8)</f>
        <v>2921.7419932399998</v>
      </c>
      <c r="P8" s="87">
        <f>'ACT Apr 2016'!AM2</f>
        <v>0</v>
      </c>
      <c r="Q8" s="87">
        <f>'ACT Apr 2016'!AN2</f>
        <v>0</v>
      </c>
      <c r="R8" s="87">
        <f>'ACT Apr 2016'!AO2</f>
        <v>0</v>
      </c>
      <c r="S8" s="87">
        <f>'ACT Apr 2016'!AP2</f>
        <v>0</v>
      </c>
      <c r="T8" s="88">
        <f>O8</f>
        <v>2921.7419932399998</v>
      </c>
      <c r="U8" s="88">
        <f>T8</f>
        <v>2921.7419932399998</v>
      </c>
      <c r="V8" s="88">
        <f>T8*1.1</f>
        <v>3213.9161925640001</v>
      </c>
      <c r="W8" s="88">
        <f>U8*1.1</f>
        <v>3213.9161925640001</v>
      </c>
      <c r="X8" s="89">
        <f>'ACT Apr 2016'!AW2</f>
        <v>0</v>
      </c>
      <c r="Y8" s="90" t="str">
        <f>'ACT Apr 2016'!AX2</f>
        <v>n</v>
      </c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2"/>
    </row>
    <row r="9" spans="1:66" ht="20" customHeight="1" x14ac:dyDescent="0.2">
      <c r="A9" s="80" t="str">
        <f>'ACT Apr 2016'!D3</f>
        <v>ActewAGL ACT</v>
      </c>
      <c r="B9" s="81" t="str">
        <f>'ACT Apr 2016'!F3</f>
        <v>EnergyAustralia</v>
      </c>
      <c r="C9" s="81" t="str">
        <f>'ACT Apr 2016'!G3</f>
        <v>Everyday Saver</v>
      </c>
      <c r="D9" s="82">
        <f>365*'ACT Apr 2016'!H3/100</f>
        <v>460.411</v>
      </c>
      <c r="E9" s="83">
        <f>IF($C$5*'ACT Apr 2016'!AK3/'ACT Apr 2016'!AI3&gt;='ACT Apr 2016'!J3,('ACT Apr 2016'!J3*'ACT Apr 2016'!O3/100)*'ACT Apr 2016'!AI3,($C$5*'ACT Apr 2016'!AK3/'ACT Apr 2016'!AI3*'ACT Apr 2016'!O3/100)*'ACT Apr 2016'!AI3)</f>
        <v>197.48518415999996</v>
      </c>
      <c r="F9" s="84">
        <f>IF($C$5*'ACT Apr 2016'!AK3/'ACT Apr 2016'!AI3&lt;'ACT Apr 2016'!J3,0,IF($C$5*'ACT Apr 2016'!AK3/'ACT Apr 2016'!AI3&lt;='ACT Apr 2016'!K3,($C$5*'ACT Apr 2016'!AK3/'ACT Apr 2016'!AI3-'ACT Apr 2016'!J3)*('ACT Apr 2016'!P3/100)*'ACT Apr 2016'!AI3,('ACT Apr 2016'!K3-'ACT Apr 2016'!J3)*('ACT Apr 2016'!P3/100)*'ACT Apr 2016'!AI3))</f>
        <v>1028.3870580800001</v>
      </c>
      <c r="G9" s="82">
        <f>IF($C$5*'ACT Apr 2016'!AK3/'ACT Apr 2016'!AI3&lt;'ACT Apr 2016'!K3,0,IF($C$5*'ACT Apr 2016'!AK3/'ACT Apr 2016'!AI3&lt;='ACT Apr 2016'!L3,($C$5*'ACT Apr 2016'!AK3/'ACT Apr 2016'!AI3-'ACT Apr 2016'!K3)*('ACT Apr 2016'!Q3/100)*'ACT Apr 2016'!AI3,('ACT Apr 2016'!L3-'ACT Apr 2016'!K3)*('ACT Apr 2016'!Q3/100)*'ACT Apr 2016'!AI3))</f>
        <v>0</v>
      </c>
      <c r="H9" s="82">
        <v>0</v>
      </c>
      <c r="I9" s="82">
        <f>IF(($C$5*'ACT Apr 2016'!AK3/'ACT Apr 2016'!AI3&gt;'ACT Apr 2016'!L3),($C$5*'ACT Apr 2016'!AK3/'ACT Apr 2016'!AI3-'ACT Apr 2016'!L3)*'ACT Apr 2016'!R3/100*'ACT Apr 2016'!AI3,0)</f>
        <v>0</v>
      </c>
      <c r="J9" s="82">
        <f>IF($C$5*'ACT Apr 2016'!AL3/'ACT Apr 2016'!AJ3&gt;='ACT Apr 2016'!J3,('ACT Apr 2016'!J3*'ACT Apr 2016'!U3/100)*'ACT Apr 2016'!AJ3,($C$5*'ACT Apr 2016'!AL3/'ACT Apr 2016'!AJ3*'ACT Apr 2016'!U3/100)*'ACT Apr 2016'!AJ3)</f>
        <v>197.48518415999996</v>
      </c>
      <c r="K9" s="82">
        <f>IF($C$5*'ACT Apr 2016'!AL3/'ACT Apr 2016'!AJ3&lt;'ACT Apr 2016'!J3,0,IF($C$5*'ACT Apr 2016'!AL3/'ACT Apr 2016'!AJ3&lt;='ACT Apr 2016'!K3,($C$5*'ACT Apr 2016'!AL3/'ACT Apr 2016'!AJ3-'ACT Apr 2016'!J3)*('ACT Apr 2016'!V3/100)*'ACT Apr 2016'!AJ3,('ACT Apr 2016'!K3-'ACT Apr 2016'!J3)*('ACT Apr 2016'!V3/100)*'ACT Apr 2016'!AJ3))</f>
        <v>1028.3870580800001</v>
      </c>
      <c r="L9" s="82">
        <f>IF($C$5*'ACT Apr 2016'!AL3/'ACT Apr 2016'!AJ3&lt;'ACT Apr 2016'!K3,0,IF($C$5*'ACT Apr 2016'!AL3/'ACT Apr 2016'!AJ3&lt;='ACT Apr 2016'!L3,($C$5*'ACT Apr 2016'!AL3/'ACT Apr 2016'!AJ3-'ACT Apr 2016'!K3)*('ACT Apr 2016'!W3/100)*'ACT Apr 2016'!AJ3,('ACT Apr 2016'!L3-'ACT Apr 2016'!K3)*('ACT Apr 2016'!W3/100)*'ACT Apr 2016'!AJ3))</f>
        <v>0</v>
      </c>
      <c r="M9" s="82">
        <v>0</v>
      </c>
      <c r="N9" s="82">
        <f>IF(($C$5*'ACT Apr 2016'!AL3/'ACT Apr 2016'!AJ3&gt;'ACT Apr 2016'!L3),($C$5*'ACT Apr 2016'!AL3/'ACT Apr 2016'!AJ3-'ACT Apr 2016'!L3)*'ACT Apr 2016'!X3/100*'ACT Apr 2016'!AJ3,0)</f>
        <v>0</v>
      </c>
      <c r="O9" s="88">
        <f t="shared" ref="O9:O10" si="0">SUM(D9:N9)</f>
        <v>2912.1554844800003</v>
      </c>
      <c r="P9" s="87">
        <f>'ACT Apr 2016'!AM3</f>
        <v>0</v>
      </c>
      <c r="Q9" s="87">
        <f>'ACT Apr 2016'!AN3</f>
        <v>12</v>
      </c>
      <c r="R9" s="87">
        <f>'ACT Apr 2016'!AO3</f>
        <v>0</v>
      </c>
      <c r="S9" s="87">
        <f>'ACT Apr 2016'!AP3</f>
        <v>0</v>
      </c>
      <c r="T9" s="88">
        <f>(O9-(O9-D9)*Q9/100)</f>
        <v>2617.9461463424004</v>
      </c>
      <c r="U9" s="88">
        <f t="shared" ref="U9:U10" si="1">T9</f>
        <v>2617.9461463424004</v>
      </c>
      <c r="V9" s="88">
        <f t="shared" ref="V9:V10" si="2">T9*1.1</f>
        <v>2879.7407609766406</v>
      </c>
      <c r="W9" s="88">
        <f t="shared" ref="W9:W10" si="3">U9*1.1</f>
        <v>2879.7407609766406</v>
      </c>
      <c r="X9" s="89">
        <f>'ACT Apr 2016'!AW3</f>
        <v>24</v>
      </c>
      <c r="Y9" s="90" t="str">
        <f>'ACT Apr 2016'!AX3</f>
        <v>y</v>
      </c>
      <c r="Z9" s="72"/>
      <c r="AA9" s="72"/>
      <c r="AB9" s="72"/>
      <c r="AC9" s="72"/>
      <c r="AD9" s="72"/>
      <c r="AE9" s="72"/>
      <c r="AF9" s="72"/>
      <c r="AG9" s="72"/>
      <c r="AH9" s="72"/>
      <c r="AI9" s="72"/>
      <c r="AJ9" s="72"/>
      <c r="AK9" s="72"/>
      <c r="AL9" s="72"/>
      <c r="AM9" s="72"/>
      <c r="AN9" s="72"/>
      <c r="AO9" s="72"/>
      <c r="AP9" s="72"/>
      <c r="AQ9" s="72"/>
      <c r="AR9" s="72"/>
      <c r="AS9" s="72"/>
      <c r="AT9" s="72"/>
      <c r="AU9" s="72"/>
      <c r="AV9" s="72"/>
      <c r="AW9" s="72"/>
      <c r="AX9" s="72"/>
      <c r="AY9" s="72"/>
      <c r="AZ9" s="72"/>
      <c r="BA9" s="72"/>
      <c r="BB9" s="72"/>
      <c r="BC9" s="72"/>
      <c r="BD9" s="72"/>
      <c r="BE9" s="72"/>
      <c r="BF9" s="72"/>
      <c r="BG9" s="72"/>
      <c r="BH9" s="72"/>
      <c r="BI9" s="72"/>
      <c r="BJ9" s="72"/>
      <c r="BK9" s="72"/>
      <c r="BL9" s="72"/>
      <c r="BM9" s="72"/>
      <c r="BN9" s="72"/>
    </row>
    <row r="10" spans="1:66" ht="20" customHeight="1" thickBot="1" x14ac:dyDescent="0.25">
      <c r="A10" s="108" t="str">
        <f>'ACT Apr 2016'!D4</f>
        <v>ActewAGL ACT</v>
      </c>
      <c r="B10" s="109" t="str">
        <f>'ACT Apr 2016'!F4</f>
        <v>Origin Energy</v>
      </c>
      <c r="C10" s="109" t="str">
        <f>'ACT Apr 2016'!G4</f>
        <v>Business Saver</v>
      </c>
      <c r="D10" s="110">
        <f>365*'ACT Apr 2016'!H4/100</f>
        <v>488.00499999999994</v>
      </c>
      <c r="E10" s="111">
        <f>IF($C$5*'ACT Apr 2016'!AK4/'ACT Apr 2016'!AI4&gt;='ACT Apr 2016'!J4,('ACT Apr 2016'!J4*'ACT Apr 2016'!O4/100)*'ACT Apr 2016'!AI4,($C$5*'ACT Apr 2016'!AK4/'ACT Apr 2016'!AI4*'ACT Apr 2016'!O4/100)*'ACT Apr 2016'!AI4)</f>
        <v>192.6986751</v>
      </c>
      <c r="F10" s="112">
        <f>IF($C$5*'ACT Apr 2016'!AK4/'ACT Apr 2016'!AI4&lt;'ACT Apr 2016'!J4,0,IF($C$5*'ACT Apr 2016'!AK4/'ACT Apr 2016'!AI4&lt;='ACT Apr 2016'!K4,($C$5*'ACT Apr 2016'!AK4/'ACT Apr 2016'!AI4-'ACT Apr 2016'!J4)*('ACT Apr 2016'!P4/100)*'ACT Apr 2016'!AI4,('ACT Apr 2016'!K4-'ACT Apr 2016'!J4)*('ACT Apr 2016'!P4/100)*'ACT Apr 2016'!AI4))</f>
        <v>1024.1698215199999</v>
      </c>
      <c r="G10" s="110">
        <f>IF($C$5*'ACT Apr 2016'!AK4/'ACT Apr 2016'!AI4&lt;'ACT Apr 2016'!K4,0,IF($C$5*'ACT Apr 2016'!AK4/'ACT Apr 2016'!AI4&lt;='ACT Apr 2016'!L4,($C$5*'ACT Apr 2016'!AK4/'ACT Apr 2016'!AI4-'ACT Apr 2016'!K4)*('ACT Apr 2016'!Q4/100)*'ACT Apr 2016'!AI4,('ACT Apr 2016'!L4-'ACT Apr 2016'!K4)*('ACT Apr 2016'!Q4/100)*'ACT Apr 2016'!AI4))</f>
        <v>0</v>
      </c>
      <c r="H10" s="110">
        <v>0</v>
      </c>
      <c r="I10" s="110">
        <f>IF(($C$5*'ACT Apr 2016'!AK4/'ACT Apr 2016'!AI4&gt;'ACT Apr 2016'!L4),($C$5*'ACT Apr 2016'!AK4/'ACT Apr 2016'!AI4-'ACT Apr 2016'!L4)*'ACT Apr 2016'!R4/100*'ACT Apr 2016'!AI4,0)</f>
        <v>0</v>
      </c>
      <c r="J10" s="110">
        <f>IF($C$5*'ACT Apr 2016'!AL4/'ACT Apr 2016'!AJ4&gt;='ACT Apr 2016'!J4,('ACT Apr 2016'!J4*'ACT Apr 2016'!U4/100)*'ACT Apr 2016'!AJ4,($C$5*'ACT Apr 2016'!AL4/'ACT Apr 2016'!AJ4*'ACT Apr 2016'!U4/100)*'ACT Apr 2016'!AJ4)</f>
        <v>192.6986751</v>
      </c>
      <c r="K10" s="110">
        <f>IF($C$5*'ACT Apr 2016'!AL4/'ACT Apr 2016'!AJ4&lt;'ACT Apr 2016'!J4,0,IF($C$5*'ACT Apr 2016'!AL4/'ACT Apr 2016'!AJ4&lt;='ACT Apr 2016'!K4,($C$5*'ACT Apr 2016'!AL4/'ACT Apr 2016'!AJ4-'ACT Apr 2016'!J4)*('ACT Apr 2016'!V4/100)*'ACT Apr 2016'!AJ4,('ACT Apr 2016'!K4-'ACT Apr 2016'!J4)*('ACT Apr 2016'!V4/100)*'ACT Apr 2016'!AJ4))</f>
        <v>1024.1698215199999</v>
      </c>
      <c r="L10" s="110">
        <f>IF($C$5*'ACT Apr 2016'!AL4/'ACT Apr 2016'!AJ4&lt;'ACT Apr 2016'!K4,0,IF($C$5*'ACT Apr 2016'!AL4/'ACT Apr 2016'!AJ4&lt;='ACT Apr 2016'!L4,($C$5*'ACT Apr 2016'!AL4/'ACT Apr 2016'!AJ4-'ACT Apr 2016'!K4)*('ACT Apr 2016'!W4/100)*'ACT Apr 2016'!AJ4,('ACT Apr 2016'!L4-'ACT Apr 2016'!K4)*('ACT Apr 2016'!W4/100)*'ACT Apr 2016'!AJ4))</f>
        <v>0</v>
      </c>
      <c r="M10" s="110">
        <v>0</v>
      </c>
      <c r="N10" s="110">
        <f>IF(($C$5*'ACT Apr 2016'!AL4/'ACT Apr 2016'!AJ4&gt;'ACT Apr 2016'!L4),($C$5*'ACT Apr 2016'!AL4/'ACT Apr 2016'!AJ4-'ACT Apr 2016'!L4)*'ACT Apr 2016'!X4/100*'ACT Apr 2016'!AJ4,0)</f>
        <v>0</v>
      </c>
      <c r="O10" s="113">
        <f t="shared" si="0"/>
        <v>2921.7419932399998</v>
      </c>
      <c r="P10" s="114">
        <f>'ACT Apr 2016'!AM4</f>
        <v>0</v>
      </c>
      <c r="Q10" s="114">
        <f>'ACT Apr 2016'!AN4</f>
        <v>15</v>
      </c>
      <c r="R10" s="114">
        <f>'ACT Apr 2016'!AO4</f>
        <v>0</v>
      </c>
      <c r="S10" s="114">
        <f>'ACT Apr 2016'!AP4</f>
        <v>0</v>
      </c>
      <c r="T10" s="113">
        <f>(O10-(O10-D10)*Q10/100)</f>
        <v>2556.6814442539999</v>
      </c>
      <c r="U10" s="113">
        <f t="shared" si="1"/>
        <v>2556.6814442539999</v>
      </c>
      <c r="V10" s="113">
        <f t="shared" si="2"/>
        <v>2812.3495886793999</v>
      </c>
      <c r="W10" s="113">
        <f t="shared" si="3"/>
        <v>2812.3495886793999</v>
      </c>
      <c r="X10" s="115">
        <f>'ACT Apr 2016'!AW4</f>
        <v>12</v>
      </c>
      <c r="Y10" s="116" t="str">
        <f>'ACT Apr 2016'!AX4</f>
        <v>y</v>
      </c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</row>
    <row r="11" spans="1:66" x14ac:dyDescent="0.2">
      <c r="A11" s="73"/>
      <c r="B11" s="73"/>
      <c r="C11" s="73"/>
      <c r="D11" s="73"/>
      <c r="E11" s="73"/>
      <c r="F11" s="73"/>
      <c r="G11" s="73"/>
      <c r="H11" s="73"/>
      <c r="I11" s="73"/>
      <c r="J11" s="73"/>
      <c r="K11" s="73"/>
      <c r="L11" s="73"/>
      <c r="M11" s="73"/>
      <c r="N11" s="73"/>
      <c r="O11" s="73"/>
      <c r="P11" s="73"/>
      <c r="Q11" s="73"/>
      <c r="R11" s="73"/>
      <c r="S11" s="73"/>
      <c r="T11" s="73"/>
      <c r="U11" s="73"/>
      <c r="V11" s="73"/>
      <c r="W11" s="73"/>
      <c r="X11" s="73"/>
      <c r="Y11" s="73"/>
      <c r="Z11" s="73"/>
      <c r="AA11" s="73"/>
      <c r="AB11" s="73"/>
      <c r="AC11" s="73"/>
      <c r="AD11" s="73"/>
      <c r="AE11" s="73"/>
      <c r="AF11" s="73"/>
      <c r="AG11" s="73"/>
      <c r="AH11" s="73"/>
      <c r="AI11" s="73"/>
      <c r="AJ11" s="73"/>
      <c r="AK11" s="73"/>
      <c r="AL11" s="73"/>
      <c r="AM11" s="73"/>
      <c r="AN11" s="73"/>
      <c r="AO11" s="73"/>
      <c r="AP11" s="73"/>
      <c r="AQ11" s="73"/>
      <c r="AR11" s="73"/>
      <c r="AS11" s="73"/>
      <c r="AT11" s="73"/>
      <c r="AU11" s="73"/>
      <c r="AV11" s="73"/>
      <c r="AW11" s="73"/>
      <c r="AX11" s="73"/>
      <c r="AY11" s="73"/>
      <c r="AZ11" s="73"/>
      <c r="BA11" s="73"/>
      <c r="BB11" s="73"/>
      <c r="BC11" s="73"/>
      <c r="BD11" s="73"/>
      <c r="BE11" s="73"/>
      <c r="BF11" s="72"/>
      <c r="BG11" s="72"/>
      <c r="BH11" s="72"/>
      <c r="BI11" s="72"/>
      <c r="BJ11" s="72"/>
      <c r="BK11" s="72"/>
      <c r="BL11" s="72"/>
      <c r="BM11" s="72"/>
      <c r="BN11" s="72"/>
    </row>
    <row r="12" spans="1:66" x14ac:dyDescent="0.2">
      <c r="A12" s="73"/>
      <c r="B12" s="73"/>
      <c r="C12" s="73"/>
      <c r="D12" s="73"/>
      <c r="E12" s="73"/>
      <c r="F12" s="73"/>
      <c r="G12" s="73"/>
      <c r="H12" s="73"/>
      <c r="I12" s="73"/>
      <c r="J12" s="73"/>
      <c r="K12" s="73"/>
      <c r="L12" s="73"/>
      <c r="M12" s="73"/>
      <c r="N12" s="73"/>
      <c r="O12" s="73"/>
      <c r="P12" s="73"/>
      <c r="Q12" s="73"/>
      <c r="R12" s="73"/>
      <c r="S12" s="73"/>
      <c r="T12" s="73"/>
      <c r="U12" s="73"/>
      <c r="V12" s="73"/>
      <c r="W12" s="73"/>
      <c r="X12" s="73"/>
      <c r="Y12" s="73"/>
      <c r="Z12" s="73"/>
      <c r="AA12" s="73"/>
      <c r="AB12" s="73"/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2"/>
      <c r="BG12" s="72"/>
      <c r="BH12" s="72"/>
      <c r="BI12" s="72"/>
      <c r="BJ12" s="72"/>
      <c r="BK12" s="72"/>
      <c r="BL12" s="72"/>
      <c r="BM12" s="72"/>
      <c r="BN12" s="72"/>
    </row>
    <row r="13" spans="1:66" x14ac:dyDescent="0.2">
      <c r="A13" s="73"/>
      <c r="B13" s="73"/>
      <c r="C13" s="73"/>
      <c r="D13" s="73"/>
      <c r="E13" s="73"/>
      <c r="F13" s="73"/>
      <c r="G13" s="73"/>
      <c r="H13" s="73"/>
      <c r="I13" s="73"/>
      <c r="J13" s="73"/>
      <c r="K13" s="73"/>
      <c r="L13" s="73"/>
      <c r="M13" s="73"/>
      <c r="N13" s="73"/>
      <c r="O13" s="73"/>
      <c r="P13" s="73"/>
      <c r="Q13" s="73"/>
      <c r="R13" s="73"/>
      <c r="S13" s="73"/>
      <c r="T13" s="73"/>
      <c r="U13" s="73"/>
      <c r="V13" s="73"/>
      <c r="W13" s="73"/>
      <c r="X13" s="73"/>
      <c r="Y13" s="73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73"/>
      <c r="AK13" s="73"/>
      <c r="AL13" s="73"/>
      <c r="AM13" s="73"/>
      <c r="AN13" s="73"/>
      <c r="AO13" s="73"/>
      <c r="AP13" s="73"/>
      <c r="AQ13" s="73"/>
      <c r="AR13" s="73"/>
      <c r="AS13" s="73"/>
      <c r="AT13" s="73"/>
      <c r="AU13" s="73"/>
      <c r="AV13" s="73"/>
      <c r="AW13" s="73"/>
      <c r="AX13" s="73"/>
      <c r="AY13" s="73"/>
      <c r="AZ13" s="73"/>
      <c r="BA13" s="73"/>
      <c r="BB13" s="73"/>
      <c r="BC13" s="73"/>
      <c r="BD13" s="73"/>
      <c r="BE13" s="73"/>
      <c r="BF13" s="72"/>
      <c r="BG13" s="72"/>
      <c r="BH13" s="72"/>
      <c r="BI13" s="72"/>
      <c r="BJ13" s="72"/>
      <c r="BK13" s="72"/>
      <c r="BL13" s="72"/>
      <c r="BM13" s="72"/>
      <c r="BN13" s="72"/>
    </row>
    <row r="14" spans="1:66" x14ac:dyDescent="0.2">
      <c r="A14" s="73"/>
      <c r="B14" s="73"/>
      <c r="C14" s="73"/>
      <c r="D14" s="73"/>
      <c r="E14" s="73"/>
      <c r="F14" s="73"/>
      <c r="G14" s="73"/>
      <c r="H14" s="73"/>
      <c r="I14" s="73"/>
      <c r="J14" s="73"/>
      <c r="K14" s="73"/>
      <c r="L14" s="73"/>
      <c r="M14" s="73"/>
      <c r="N14" s="73"/>
      <c r="O14" s="73"/>
      <c r="P14" s="73"/>
      <c r="Q14" s="73"/>
      <c r="R14" s="73"/>
      <c r="S14" s="73"/>
      <c r="T14" s="73"/>
      <c r="U14" s="73"/>
      <c r="V14" s="73"/>
      <c r="W14" s="73"/>
      <c r="X14" s="73"/>
      <c r="Y14" s="73"/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2"/>
      <c r="BG14" s="72"/>
      <c r="BH14" s="72"/>
      <c r="BI14" s="72"/>
      <c r="BJ14" s="72"/>
      <c r="BK14" s="72"/>
      <c r="BL14" s="72"/>
      <c r="BM14" s="72"/>
      <c r="BN14" s="72"/>
    </row>
    <row r="15" spans="1:66" x14ac:dyDescent="0.2">
      <c r="A15" s="73"/>
      <c r="B15" s="73"/>
      <c r="C15" s="73"/>
      <c r="D15" s="73"/>
      <c r="E15" s="73"/>
      <c r="F15" s="73"/>
      <c r="G15" s="73"/>
      <c r="H15" s="73"/>
      <c r="I15" s="73"/>
      <c r="J15" s="73"/>
      <c r="K15" s="73"/>
      <c r="L15" s="73"/>
      <c r="M15" s="73"/>
      <c r="N15" s="73"/>
      <c r="O15" s="73"/>
      <c r="P15" s="73"/>
      <c r="Q15" s="73"/>
      <c r="R15" s="73"/>
      <c r="S15" s="73"/>
      <c r="T15" s="73"/>
      <c r="U15" s="73"/>
      <c r="V15" s="73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3"/>
      <c r="AI15" s="73"/>
      <c r="AJ15" s="73"/>
      <c r="AK15" s="73"/>
      <c r="AL15" s="73"/>
      <c r="AM15" s="73"/>
      <c r="AN15" s="73"/>
      <c r="AO15" s="73"/>
      <c r="AP15" s="73"/>
      <c r="AQ15" s="73"/>
      <c r="AR15" s="73"/>
      <c r="AS15" s="73"/>
      <c r="AT15" s="73"/>
      <c r="AU15" s="73"/>
      <c r="AV15" s="73"/>
      <c r="AW15" s="73"/>
      <c r="AX15" s="73"/>
      <c r="AY15" s="73"/>
      <c r="AZ15" s="73"/>
      <c r="BA15" s="73"/>
      <c r="BB15" s="73"/>
      <c r="BC15" s="73"/>
      <c r="BD15" s="73"/>
      <c r="BE15" s="73"/>
      <c r="BF15" s="72"/>
      <c r="BG15" s="72"/>
      <c r="BH15" s="72"/>
      <c r="BI15" s="72"/>
      <c r="BJ15" s="72"/>
      <c r="BK15" s="72"/>
      <c r="BL15" s="72"/>
      <c r="BM15" s="72"/>
      <c r="BN15" s="72"/>
    </row>
    <row r="16" spans="1:66" x14ac:dyDescent="0.2">
      <c r="A16" s="73"/>
      <c r="B16" s="73"/>
      <c r="C16" s="73"/>
      <c r="D16" s="73"/>
      <c r="E16" s="73"/>
      <c r="F16" s="73"/>
      <c r="G16" s="73"/>
      <c r="H16" s="73"/>
      <c r="I16" s="73"/>
      <c r="J16" s="73"/>
      <c r="K16" s="73"/>
      <c r="L16" s="73"/>
      <c r="M16" s="73"/>
      <c r="N16" s="73"/>
      <c r="O16" s="73"/>
      <c r="P16" s="73"/>
      <c r="Q16" s="73"/>
      <c r="R16" s="73"/>
      <c r="S16" s="73"/>
      <c r="T16" s="73"/>
      <c r="U16" s="73"/>
      <c r="V16" s="73"/>
      <c r="W16" s="73"/>
      <c r="X16" s="73"/>
      <c r="Y16" s="73"/>
      <c r="Z16" s="73"/>
      <c r="AA16" s="73"/>
      <c r="AB16" s="73"/>
      <c r="AC16" s="73"/>
      <c r="AD16" s="73"/>
      <c r="AE16" s="73"/>
      <c r="AF16" s="73"/>
      <c r="AG16" s="73"/>
      <c r="AH16" s="73"/>
      <c r="AI16" s="73"/>
      <c r="AJ16" s="73"/>
      <c r="AK16" s="73"/>
      <c r="AL16" s="73"/>
      <c r="AM16" s="73"/>
      <c r="AN16" s="73"/>
      <c r="AO16" s="73"/>
      <c r="AP16" s="73"/>
      <c r="AQ16" s="73"/>
      <c r="AR16" s="73"/>
      <c r="AS16" s="73"/>
      <c r="AT16" s="73"/>
      <c r="AU16" s="73"/>
      <c r="AV16" s="73"/>
      <c r="AW16" s="73"/>
      <c r="AX16" s="73"/>
      <c r="AY16" s="73"/>
      <c r="AZ16" s="73"/>
      <c r="BA16" s="73"/>
      <c r="BB16" s="73"/>
      <c r="BC16" s="73"/>
      <c r="BD16" s="73"/>
      <c r="BE16" s="73"/>
      <c r="BF16" s="72"/>
      <c r="BG16" s="72"/>
      <c r="BH16" s="72"/>
      <c r="BI16" s="72"/>
      <c r="BJ16" s="72"/>
      <c r="BK16" s="72"/>
      <c r="BL16" s="72"/>
      <c r="BM16" s="72"/>
      <c r="BN16" s="72"/>
    </row>
    <row r="17" spans="1:66" x14ac:dyDescent="0.2">
      <c r="A17" s="73"/>
      <c r="B17" s="73"/>
      <c r="C17" s="73"/>
      <c r="D17" s="73"/>
      <c r="E17" s="73"/>
      <c r="F17" s="73"/>
      <c r="G17" s="73"/>
      <c r="H17" s="73"/>
      <c r="I17" s="73"/>
      <c r="J17" s="73"/>
      <c r="K17" s="73"/>
      <c r="L17" s="73"/>
      <c r="M17" s="73"/>
      <c r="N17" s="73"/>
      <c r="O17" s="73"/>
      <c r="P17" s="73"/>
      <c r="Q17" s="73"/>
      <c r="R17" s="73"/>
      <c r="S17" s="73"/>
      <c r="T17" s="73"/>
      <c r="U17" s="73"/>
      <c r="V17" s="73"/>
      <c r="W17" s="73"/>
      <c r="X17" s="73"/>
      <c r="Y17" s="73"/>
      <c r="Z17" s="73"/>
      <c r="AA17" s="73"/>
      <c r="AB17" s="73"/>
      <c r="AC17" s="73"/>
      <c r="AD17" s="73"/>
      <c r="AE17" s="73"/>
      <c r="AF17" s="73"/>
      <c r="AG17" s="73"/>
      <c r="AH17" s="73"/>
      <c r="AI17" s="73"/>
      <c r="AJ17" s="73"/>
      <c r="AK17" s="73"/>
      <c r="AL17" s="73"/>
      <c r="AM17" s="73"/>
      <c r="AN17" s="73"/>
      <c r="AO17" s="73"/>
      <c r="AP17" s="73"/>
      <c r="AQ17" s="73"/>
      <c r="AR17" s="73"/>
      <c r="AS17" s="73"/>
      <c r="AT17" s="73"/>
      <c r="AU17" s="73"/>
      <c r="AV17" s="73"/>
      <c r="AW17" s="73"/>
      <c r="AX17" s="73"/>
      <c r="AY17" s="73"/>
      <c r="AZ17" s="73"/>
      <c r="BA17" s="73"/>
      <c r="BB17" s="73"/>
      <c r="BC17" s="73"/>
      <c r="BD17" s="73"/>
      <c r="BE17" s="73"/>
      <c r="BF17" s="72"/>
      <c r="BG17" s="72"/>
      <c r="BH17" s="72"/>
      <c r="BI17" s="72"/>
      <c r="BJ17" s="72"/>
      <c r="BK17" s="72"/>
      <c r="BL17" s="72"/>
      <c r="BM17" s="72"/>
      <c r="BN17" s="72"/>
    </row>
    <row r="18" spans="1:66" x14ac:dyDescent="0.2">
      <c r="A18" s="73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3"/>
      <c r="R18" s="73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D18" s="73"/>
      <c r="BE18" s="73"/>
      <c r="BF18" s="72"/>
      <c r="BG18" s="72"/>
      <c r="BH18" s="72"/>
      <c r="BI18" s="72"/>
      <c r="BJ18" s="72"/>
      <c r="BK18" s="72"/>
      <c r="BL18" s="72"/>
      <c r="BM18" s="72"/>
      <c r="BN18" s="72"/>
    </row>
    <row r="19" spans="1:66" x14ac:dyDescent="0.2">
      <c r="A19" s="73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3"/>
      <c r="R19" s="73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3"/>
      <c r="AJ19" s="73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3"/>
      <c r="BB19" s="73"/>
      <c r="BC19" s="73"/>
      <c r="BD19" s="73"/>
      <c r="BE19" s="73"/>
      <c r="BF19" s="72"/>
      <c r="BG19" s="72"/>
      <c r="BH19" s="72"/>
      <c r="BI19" s="72"/>
      <c r="BJ19" s="72"/>
      <c r="BK19" s="72"/>
      <c r="BL19" s="72"/>
      <c r="BM19" s="72"/>
      <c r="BN19" s="72"/>
    </row>
    <row r="20" spans="1:66" x14ac:dyDescent="0.2">
      <c r="A20" s="73"/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/>
      <c r="P20" s="73"/>
      <c r="Q20" s="73"/>
      <c r="R20" s="73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3"/>
      <c r="AJ20" s="73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3"/>
      <c r="BB20" s="73"/>
      <c r="BC20" s="73"/>
      <c r="BD20" s="73"/>
      <c r="BE20" s="73"/>
      <c r="BF20" s="72"/>
      <c r="BG20" s="72"/>
      <c r="BH20" s="72"/>
      <c r="BI20" s="72"/>
      <c r="BJ20" s="72"/>
      <c r="BK20" s="72"/>
      <c r="BL20" s="72"/>
      <c r="BM20" s="72"/>
      <c r="BN20" s="72"/>
    </row>
    <row r="21" spans="1:66" x14ac:dyDescent="0.2">
      <c r="A21" s="73"/>
      <c r="B21" s="73"/>
      <c r="C21" s="73"/>
      <c r="D21" s="73"/>
      <c r="E21" s="73"/>
      <c r="F21" s="73"/>
      <c r="G21" s="73"/>
      <c r="H21" s="73"/>
      <c r="I21" s="73"/>
      <c r="J21" s="73"/>
      <c r="K21" s="73"/>
      <c r="L21" s="73"/>
      <c r="M21" s="73"/>
      <c r="N21" s="73"/>
      <c r="O21" s="73"/>
      <c r="P21" s="73"/>
      <c r="Q21" s="73"/>
      <c r="R21" s="73"/>
      <c r="S21" s="73"/>
      <c r="T21" s="73"/>
      <c r="U21" s="73"/>
      <c r="V21" s="73"/>
      <c r="W21" s="73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D21" s="73"/>
      <c r="BE21" s="73"/>
      <c r="BF21" s="72"/>
      <c r="BG21" s="72"/>
      <c r="BH21" s="72"/>
      <c r="BI21" s="72"/>
      <c r="BJ21" s="72"/>
      <c r="BK21" s="72"/>
      <c r="BL21" s="72"/>
      <c r="BM21" s="72"/>
      <c r="BN21" s="72"/>
    </row>
    <row r="22" spans="1:66" x14ac:dyDescent="0.2">
      <c r="A22" s="73"/>
      <c r="B22" s="73"/>
      <c r="C22" s="73"/>
      <c r="D22" s="73"/>
      <c r="E22" s="73"/>
      <c r="F22" s="73"/>
      <c r="G22" s="73"/>
      <c r="H22" s="73"/>
      <c r="I22" s="73"/>
      <c r="J22" s="73"/>
      <c r="K22" s="73"/>
      <c r="L22" s="73"/>
      <c r="M22" s="73"/>
      <c r="N22" s="73"/>
      <c r="O22" s="73"/>
      <c r="P22" s="73"/>
      <c r="Q22" s="73"/>
      <c r="R22" s="73"/>
      <c r="S22" s="73"/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3"/>
      <c r="AJ22" s="73"/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D22" s="73"/>
      <c r="BE22" s="73"/>
      <c r="BF22" s="72"/>
      <c r="BG22" s="72"/>
      <c r="BH22" s="72"/>
      <c r="BI22" s="72"/>
      <c r="BJ22" s="72"/>
      <c r="BK22" s="72"/>
      <c r="BL22" s="72"/>
      <c r="BM22" s="72"/>
      <c r="BN22" s="72"/>
    </row>
    <row r="23" spans="1:66" x14ac:dyDescent="0.2">
      <c r="A23" s="73"/>
      <c r="B23" s="73"/>
      <c r="C23" s="73"/>
      <c r="D23" s="73"/>
      <c r="E23" s="73"/>
      <c r="F23" s="73"/>
      <c r="G23" s="73"/>
      <c r="H23" s="73"/>
      <c r="I23" s="73"/>
      <c r="J23" s="73"/>
      <c r="K23" s="73"/>
      <c r="L23" s="73"/>
      <c r="M23" s="73"/>
      <c r="N23" s="73"/>
      <c r="O23" s="73"/>
      <c r="P23" s="73"/>
      <c r="Q23" s="73"/>
      <c r="R23" s="73"/>
      <c r="S23" s="73"/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3"/>
      <c r="AJ23" s="73"/>
      <c r="AK23" s="73"/>
      <c r="AL23" s="73"/>
      <c r="AM23" s="73"/>
      <c r="AN23" s="73"/>
      <c r="AO23" s="73"/>
      <c r="AP23" s="73"/>
      <c r="AQ23" s="73"/>
      <c r="AR23" s="73"/>
      <c r="AS23" s="73"/>
      <c r="AT23" s="73"/>
      <c r="AU23" s="73"/>
      <c r="AV23" s="73"/>
      <c r="AW23" s="73"/>
      <c r="AX23" s="73"/>
      <c r="AY23" s="73"/>
      <c r="AZ23" s="73"/>
      <c r="BA23" s="73"/>
      <c r="BB23" s="73"/>
      <c r="BC23" s="73"/>
      <c r="BD23" s="73"/>
      <c r="BE23" s="73"/>
      <c r="BF23" s="72"/>
      <c r="BG23" s="72"/>
      <c r="BH23" s="72"/>
      <c r="BI23" s="72"/>
      <c r="BJ23" s="72"/>
      <c r="BK23" s="72"/>
      <c r="BL23" s="72"/>
      <c r="BM23" s="72"/>
      <c r="BN23" s="72"/>
    </row>
    <row r="24" spans="1:66" x14ac:dyDescent="0.2">
      <c r="A24" s="73"/>
      <c r="B24" s="73"/>
      <c r="C24" s="73"/>
      <c r="D24" s="73"/>
      <c r="E24" s="73"/>
      <c r="F24" s="73"/>
      <c r="G24" s="73"/>
      <c r="H24" s="73"/>
      <c r="I24" s="73"/>
      <c r="J24" s="73"/>
      <c r="K24" s="73"/>
      <c r="L24" s="73"/>
      <c r="M24" s="73"/>
      <c r="N24" s="73"/>
      <c r="O24" s="73"/>
      <c r="P24" s="73"/>
      <c r="Q24" s="73"/>
      <c r="R24" s="73"/>
      <c r="S24" s="73"/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3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2"/>
      <c r="BG24" s="72"/>
      <c r="BH24" s="72"/>
      <c r="BI24" s="72"/>
      <c r="BJ24" s="72"/>
      <c r="BK24" s="72"/>
      <c r="BL24" s="72"/>
      <c r="BM24" s="72"/>
      <c r="BN24" s="72"/>
    </row>
    <row r="25" spans="1:66" x14ac:dyDescent="0.2">
      <c r="A25" s="73"/>
      <c r="B25" s="73"/>
      <c r="C25" s="73"/>
      <c r="D25" s="73"/>
      <c r="E25" s="73"/>
      <c r="F25" s="73"/>
      <c r="G25" s="73"/>
      <c r="H25" s="73"/>
      <c r="I25" s="73"/>
      <c r="J25" s="73"/>
      <c r="K25" s="73"/>
      <c r="L25" s="73"/>
      <c r="M25" s="73"/>
      <c r="N25" s="73"/>
      <c r="O25" s="73"/>
      <c r="P25" s="73"/>
      <c r="Q25" s="73"/>
      <c r="R25" s="73"/>
      <c r="S25" s="73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3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2"/>
      <c r="BG25" s="72"/>
      <c r="BH25" s="72"/>
      <c r="BI25" s="72"/>
      <c r="BJ25" s="72"/>
      <c r="BK25" s="72"/>
      <c r="BL25" s="72"/>
      <c r="BM25" s="72"/>
      <c r="BN25" s="72"/>
    </row>
    <row r="26" spans="1:66" x14ac:dyDescent="0.2">
      <c r="A26" s="73"/>
      <c r="B26" s="73"/>
      <c r="C26" s="73"/>
      <c r="D26" s="73"/>
      <c r="E26" s="73"/>
      <c r="F26" s="73"/>
      <c r="G26" s="73"/>
      <c r="H26" s="73"/>
      <c r="I26" s="73"/>
      <c r="J26" s="73"/>
      <c r="K26" s="73"/>
      <c r="L26" s="73"/>
      <c r="M26" s="73"/>
      <c r="N26" s="73"/>
      <c r="O26" s="73"/>
      <c r="P26" s="73"/>
      <c r="Q26" s="73"/>
      <c r="R26" s="73"/>
      <c r="S26" s="73"/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3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2"/>
      <c r="BG26" s="72"/>
      <c r="BH26" s="72"/>
      <c r="BI26" s="72"/>
      <c r="BJ26" s="72"/>
      <c r="BK26" s="72"/>
      <c r="BL26" s="72"/>
      <c r="BM26" s="72"/>
      <c r="BN26" s="72"/>
    </row>
    <row r="27" spans="1:66" x14ac:dyDescent="0.2">
      <c r="A27" s="73"/>
      <c r="B27" s="73"/>
      <c r="C27" s="73"/>
      <c r="D27" s="73"/>
      <c r="E27" s="73"/>
      <c r="F27" s="73"/>
      <c r="G27" s="73"/>
      <c r="H27" s="73"/>
      <c r="I27" s="73"/>
      <c r="J27" s="73"/>
      <c r="K27" s="73"/>
      <c r="L27" s="73"/>
      <c r="M27" s="73"/>
      <c r="N27" s="73"/>
      <c r="O27" s="73"/>
      <c r="P27" s="73"/>
      <c r="Q27" s="73"/>
      <c r="R27" s="73"/>
      <c r="S27" s="73"/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3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2"/>
      <c r="BG27" s="72"/>
      <c r="BH27" s="72"/>
      <c r="BI27" s="72"/>
      <c r="BJ27" s="72"/>
      <c r="BK27" s="72"/>
      <c r="BL27" s="72"/>
      <c r="BM27" s="72"/>
      <c r="BN27" s="72"/>
    </row>
    <row r="28" spans="1:66" x14ac:dyDescent="0.2">
      <c r="A28" s="73"/>
      <c r="B28" s="73"/>
      <c r="C28" s="73"/>
      <c r="D28" s="73"/>
      <c r="E28" s="73"/>
      <c r="F28" s="73"/>
      <c r="G28" s="73"/>
      <c r="H28" s="73"/>
      <c r="I28" s="73"/>
      <c r="J28" s="73"/>
      <c r="K28" s="73"/>
      <c r="L28" s="73"/>
      <c r="M28" s="73"/>
      <c r="N28" s="73"/>
      <c r="O28" s="73"/>
      <c r="P28" s="73"/>
      <c r="Q28" s="73"/>
      <c r="R28" s="73"/>
      <c r="S28" s="73"/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3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2"/>
      <c r="BG28" s="72"/>
      <c r="BH28" s="72"/>
      <c r="BI28" s="72"/>
      <c r="BJ28" s="72"/>
      <c r="BK28" s="72"/>
      <c r="BL28" s="72"/>
      <c r="BM28" s="72"/>
      <c r="BN28" s="72"/>
    </row>
    <row r="29" spans="1:66" x14ac:dyDescent="0.2">
      <c r="A29" s="73"/>
      <c r="B29" s="73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3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2"/>
      <c r="BG29" s="72"/>
      <c r="BH29" s="72"/>
      <c r="BI29" s="72"/>
      <c r="BJ29" s="72"/>
      <c r="BK29" s="72"/>
      <c r="BL29" s="72"/>
      <c r="BM29" s="72"/>
      <c r="BN29" s="72"/>
    </row>
    <row r="30" spans="1:66" x14ac:dyDescent="0.2">
      <c r="A30" s="73"/>
      <c r="B30" s="73"/>
      <c r="C30" s="73"/>
      <c r="D30" s="73"/>
      <c r="E30" s="73"/>
      <c r="F30" s="73"/>
      <c r="G30" s="73"/>
      <c r="H30" s="73"/>
      <c r="I30" s="73"/>
      <c r="J30" s="73"/>
      <c r="K30" s="73"/>
      <c r="L30" s="73"/>
      <c r="M30" s="73"/>
      <c r="N30" s="73"/>
      <c r="O30" s="73"/>
      <c r="P30" s="73"/>
      <c r="Q30" s="73"/>
      <c r="R30" s="73"/>
      <c r="S30" s="73"/>
      <c r="T30" s="73"/>
      <c r="U30" s="73"/>
      <c r="V30" s="73"/>
      <c r="W30" s="73"/>
      <c r="X30" s="73"/>
      <c r="Y30" s="73"/>
      <c r="Z30" s="73"/>
      <c r="AA30" s="73"/>
      <c r="AB30" s="73"/>
      <c r="AC30" s="73"/>
      <c r="AD30" s="73"/>
      <c r="AE30" s="73"/>
      <c r="AF30" s="73"/>
      <c r="AG30" s="73"/>
      <c r="AH30" s="73"/>
      <c r="AI30" s="73"/>
      <c r="AJ30" s="73"/>
      <c r="AK30" s="73"/>
      <c r="AL30" s="73"/>
      <c r="AM30" s="73"/>
      <c r="AN30" s="73"/>
      <c r="AO30" s="73"/>
      <c r="AP30" s="73"/>
      <c r="AQ30" s="73"/>
      <c r="AR30" s="73"/>
      <c r="AS30" s="73"/>
      <c r="AT30" s="73"/>
      <c r="AU30" s="73"/>
      <c r="AV30" s="73"/>
      <c r="AW30" s="73"/>
      <c r="AX30" s="73"/>
      <c r="AY30" s="73"/>
      <c r="AZ30" s="73"/>
      <c r="BA30" s="73"/>
      <c r="BB30" s="73"/>
      <c r="BC30" s="73"/>
      <c r="BD30" s="73"/>
      <c r="BE30" s="73"/>
      <c r="BF30" s="72"/>
      <c r="BG30" s="72"/>
      <c r="BH30" s="72"/>
      <c r="BI30" s="72"/>
      <c r="BJ30" s="72"/>
      <c r="BK30" s="72"/>
      <c r="BL30" s="72"/>
      <c r="BM30" s="72"/>
      <c r="BN30" s="72"/>
    </row>
    <row r="31" spans="1:66" x14ac:dyDescent="0.2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3"/>
      <c r="X31" s="73"/>
      <c r="Y31" s="73"/>
      <c r="Z31" s="73"/>
      <c r="AA31" s="73"/>
      <c r="AB31" s="73"/>
      <c r="AC31" s="73"/>
      <c r="AD31" s="73"/>
      <c r="AE31" s="73"/>
      <c r="AF31" s="73"/>
      <c r="AG31" s="73"/>
      <c r="AH31" s="73"/>
      <c r="AI31" s="73"/>
      <c r="AJ31" s="73"/>
      <c r="AK31" s="73"/>
      <c r="AL31" s="73"/>
      <c r="AM31" s="73"/>
      <c r="AN31" s="73"/>
      <c r="AO31" s="73"/>
      <c r="AP31" s="73"/>
      <c r="AQ31" s="73"/>
      <c r="AR31" s="73"/>
      <c r="AS31" s="73"/>
      <c r="AT31" s="73"/>
      <c r="AU31" s="73"/>
      <c r="AV31" s="73"/>
      <c r="AW31" s="73"/>
      <c r="AX31" s="73"/>
      <c r="AY31" s="73"/>
      <c r="AZ31" s="73"/>
      <c r="BA31" s="73"/>
      <c r="BB31" s="73"/>
      <c r="BC31" s="73"/>
      <c r="BD31" s="73"/>
      <c r="BE31" s="73"/>
      <c r="BF31" s="72"/>
      <c r="BG31" s="72"/>
      <c r="BH31" s="72"/>
      <c r="BI31" s="72"/>
      <c r="BJ31" s="72"/>
      <c r="BK31" s="72"/>
      <c r="BL31" s="72"/>
      <c r="BM31" s="72"/>
      <c r="BN31" s="72"/>
    </row>
    <row r="32" spans="1:66" x14ac:dyDescent="0.2">
      <c r="A32" s="73"/>
      <c r="B32" s="73"/>
      <c r="C32" s="73"/>
      <c r="D32" s="73"/>
      <c r="E32" s="73"/>
      <c r="F32" s="73"/>
      <c r="G32" s="73"/>
      <c r="H32" s="73"/>
      <c r="I32" s="73"/>
      <c r="J32" s="73"/>
      <c r="K32" s="73"/>
      <c r="L32" s="73"/>
      <c r="M32" s="73"/>
      <c r="N32" s="73"/>
      <c r="O32" s="73"/>
      <c r="P32" s="73"/>
      <c r="Q32" s="73"/>
      <c r="R32" s="73"/>
      <c r="S32" s="73"/>
      <c r="T32" s="73"/>
      <c r="U32" s="73"/>
      <c r="V32" s="73"/>
      <c r="W32" s="73"/>
      <c r="X32" s="73"/>
      <c r="Y32" s="73"/>
      <c r="Z32" s="73"/>
      <c r="AA32" s="73"/>
      <c r="AB32" s="73"/>
      <c r="AC32" s="73"/>
      <c r="AD32" s="73"/>
      <c r="AE32" s="73"/>
      <c r="AF32" s="73"/>
      <c r="AG32" s="73"/>
      <c r="AH32" s="73"/>
      <c r="AI32" s="73"/>
      <c r="AJ32" s="73"/>
      <c r="AK32" s="73"/>
      <c r="AL32" s="73"/>
      <c r="AM32" s="73"/>
      <c r="AN32" s="73"/>
      <c r="AO32" s="73"/>
      <c r="AP32" s="73"/>
      <c r="AQ32" s="73"/>
      <c r="AR32" s="73"/>
      <c r="AS32" s="73"/>
      <c r="AT32" s="73"/>
      <c r="AU32" s="73"/>
      <c r="AV32" s="73"/>
      <c r="AW32" s="73"/>
      <c r="AX32" s="73"/>
      <c r="AY32" s="73"/>
      <c r="AZ32" s="73"/>
      <c r="BA32" s="73"/>
      <c r="BB32" s="73"/>
      <c r="BC32" s="73"/>
      <c r="BD32" s="73"/>
      <c r="BE32" s="73"/>
      <c r="BF32" s="72"/>
      <c r="BG32" s="72"/>
      <c r="BH32" s="72"/>
      <c r="BI32" s="72"/>
      <c r="BJ32" s="72"/>
      <c r="BK32" s="72"/>
      <c r="BL32" s="72"/>
      <c r="BM32" s="72"/>
      <c r="BN32" s="72"/>
    </row>
    <row r="33" spans="1:66" x14ac:dyDescent="0.2">
      <c r="A33" s="73"/>
      <c r="B33" s="73"/>
      <c r="C33" s="73"/>
      <c r="D33" s="73"/>
      <c r="E33" s="73"/>
      <c r="F33" s="73"/>
      <c r="G33" s="73"/>
      <c r="H33" s="73"/>
      <c r="I33" s="73"/>
      <c r="J33" s="73"/>
      <c r="K33" s="73"/>
      <c r="L33" s="73"/>
      <c r="M33" s="73"/>
      <c r="N33" s="73"/>
      <c r="O33" s="73"/>
      <c r="P33" s="73"/>
      <c r="Q33" s="73"/>
      <c r="R33" s="73"/>
      <c r="S33" s="73"/>
      <c r="T33" s="73"/>
      <c r="U33" s="73"/>
      <c r="V33" s="73"/>
      <c r="W33" s="73"/>
      <c r="X33" s="73"/>
      <c r="Y33" s="73"/>
      <c r="Z33" s="73"/>
      <c r="AA33" s="73"/>
      <c r="AB33" s="73"/>
      <c r="AC33" s="73"/>
      <c r="AD33" s="73"/>
      <c r="AE33" s="73"/>
      <c r="AF33" s="73"/>
      <c r="AG33" s="73"/>
      <c r="AH33" s="73"/>
      <c r="AI33" s="73"/>
      <c r="AJ33" s="73"/>
      <c r="AK33" s="73"/>
      <c r="AL33" s="73"/>
      <c r="AM33" s="73"/>
      <c r="AN33" s="73"/>
      <c r="AO33" s="73"/>
      <c r="AP33" s="73"/>
      <c r="AQ33" s="73"/>
      <c r="AR33" s="73"/>
      <c r="AS33" s="73"/>
      <c r="AT33" s="73"/>
      <c r="AU33" s="73"/>
      <c r="AV33" s="73"/>
      <c r="AW33" s="73"/>
      <c r="AX33" s="73"/>
      <c r="AY33" s="73"/>
      <c r="AZ33" s="73"/>
      <c r="BA33" s="73"/>
      <c r="BB33" s="73"/>
      <c r="BC33" s="73"/>
      <c r="BD33" s="73"/>
      <c r="BE33" s="73"/>
      <c r="BF33" s="72"/>
      <c r="BG33" s="72"/>
      <c r="BH33" s="72"/>
      <c r="BI33" s="72"/>
      <c r="BJ33" s="72"/>
      <c r="BK33" s="72"/>
      <c r="BL33" s="72"/>
      <c r="BM33" s="72"/>
      <c r="BN33" s="72"/>
    </row>
    <row r="34" spans="1:66" x14ac:dyDescent="0.2">
      <c r="A34" s="73"/>
      <c r="B34" s="73"/>
      <c r="C34" s="73"/>
      <c r="D34" s="73"/>
      <c r="E34" s="73"/>
      <c r="F34" s="73"/>
      <c r="G34" s="73"/>
      <c r="H34" s="73"/>
      <c r="I34" s="73"/>
      <c r="J34" s="73"/>
      <c r="K34" s="73"/>
      <c r="L34" s="73"/>
      <c r="M34" s="73"/>
      <c r="N34" s="73"/>
      <c r="O34" s="73"/>
      <c r="P34" s="73"/>
      <c r="Q34" s="73"/>
      <c r="R34" s="73"/>
      <c r="S34" s="73"/>
      <c r="T34" s="73"/>
      <c r="U34" s="73"/>
      <c r="V34" s="73"/>
      <c r="W34" s="73"/>
      <c r="X34" s="73"/>
      <c r="Y34" s="73"/>
      <c r="Z34" s="73"/>
      <c r="AA34" s="73"/>
      <c r="AB34" s="73"/>
      <c r="AC34" s="73"/>
      <c r="AD34" s="73"/>
      <c r="AE34" s="73"/>
      <c r="AF34" s="73"/>
      <c r="AG34" s="73"/>
      <c r="AH34" s="73"/>
      <c r="AI34" s="73"/>
      <c r="AJ34" s="73"/>
      <c r="AK34" s="73"/>
      <c r="AL34" s="73"/>
      <c r="AM34" s="73"/>
      <c r="AN34" s="73"/>
      <c r="AO34" s="73"/>
      <c r="AP34" s="73"/>
      <c r="AQ34" s="73"/>
      <c r="AR34" s="73"/>
      <c r="AS34" s="73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D34" s="73"/>
      <c r="BE34" s="73"/>
      <c r="BF34" s="72"/>
      <c r="BG34" s="72"/>
      <c r="BH34" s="72"/>
      <c r="BI34" s="72"/>
      <c r="BJ34" s="72"/>
      <c r="BK34" s="72"/>
      <c r="BL34" s="72"/>
      <c r="BM34" s="72"/>
      <c r="BN34" s="72"/>
    </row>
    <row r="35" spans="1:66" x14ac:dyDescent="0.2">
      <c r="A35" s="73"/>
      <c r="B35" s="73"/>
      <c r="C35" s="73"/>
      <c r="D35" s="73"/>
      <c r="E35" s="73"/>
      <c r="F35" s="73"/>
      <c r="G35" s="73"/>
      <c r="H35" s="73"/>
      <c r="I35" s="73"/>
      <c r="J35" s="73"/>
      <c r="K35" s="73"/>
      <c r="L35" s="73"/>
      <c r="M35" s="73"/>
      <c r="N35" s="73"/>
      <c r="O35" s="73"/>
      <c r="P35" s="73"/>
      <c r="Q35" s="73"/>
      <c r="R35" s="73"/>
      <c r="S35" s="73"/>
      <c r="T35" s="73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3"/>
      <c r="AI35" s="73"/>
      <c r="AJ35" s="73"/>
      <c r="AK35" s="73"/>
      <c r="AL35" s="73"/>
      <c r="AM35" s="73"/>
      <c r="AN35" s="73"/>
      <c r="AO35" s="73"/>
      <c r="AP35" s="73"/>
      <c r="AQ35" s="73"/>
      <c r="AR35" s="73"/>
      <c r="AS35" s="73"/>
      <c r="AT35" s="73"/>
      <c r="AU35" s="73"/>
      <c r="AV35" s="73"/>
      <c r="AW35" s="73"/>
      <c r="AX35" s="73"/>
      <c r="AY35" s="73"/>
      <c r="AZ35" s="73"/>
      <c r="BA35" s="73"/>
      <c r="BB35" s="73"/>
      <c r="BC35" s="73"/>
      <c r="BD35" s="73"/>
      <c r="BE35" s="73"/>
      <c r="BF35" s="72"/>
      <c r="BG35" s="72"/>
      <c r="BH35" s="72"/>
      <c r="BI35" s="72"/>
      <c r="BJ35" s="72"/>
      <c r="BK35" s="72"/>
      <c r="BL35" s="72"/>
      <c r="BM35" s="72"/>
      <c r="BN35" s="72"/>
    </row>
    <row r="36" spans="1:66" x14ac:dyDescent="0.2">
      <c r="A36" s="73"/>
      <c r="B36" s="73"/>
      <c r="C36" s="73"/>
      <c r="D36" s="73"/>
      <c r="E36" s="73"/>
      <c r="F36" s="73"/>
      <c r="G36" s="73"/>
      <c r="H36" s="73"/>
      <c r="I36" s="73"/>
      <c r="J36" s="73"/>
      <c r="K36" s="73"/>
      <c r="L36" s="73"/>
      <c r="M36" s="73"/>
      <c r="N36" s="73"/>
      <c r="O36" s="73"/>
      <c r="P36" s="73"/>
      <c r="Q36" s="73"/>
      <c r="R36" s="73"/>
      <c r="S36" s="73"/>
      <c r="T36" s="73"/>
      <c r="U36" s="73"/>
      <c r="V36" s="73"/>
      <c r="W36" s="73"/>
      <c r="X36" s="73"/>
      <c r="Y36" s="73"/>
      <c r="Z36" s="73"/>
      <c r="AA36" s="73"/>
      <c r="AB36" s="73"/>
      <c r="AC36" s="73"/>
      <c r="AD36" s="73"/>
      <c r="AE36" s="73"/>
      <c r="AF36" s="73"/>
      <c r="AG36" s="73"/>
      <c r="AH36" s="73"/>
      <c r="AI36" s="73"/>
      <c r="AJ36" s="73"/>
      <c r="AK36" s="73"/>
      <c r="AL36" s="73"/>
      <c r="AM36" s="73"/>
      <c r="AN36" s="73"/>
      <c r="AO36" s="73"/>
      <c r="AP36" s="73"/>
      <c r="AQ36" s="73"/>
      <c r="AR36" s="73"/>
      <c r="AS36" s="73"/>
      <c r="AT36" s="73"/>
      <c r="AU36" s="73"/>
      <c r="AV36" s="73"/>
      <c r="AW36" s="73"/>
      <c r="AX36" s="73"/>
      <c r="AY36" s="73"/>
      <c r="AZ36" s="73"/>
      <c r="BA36" s="73"/>
      <c r="BB36" s="73"/>
      <c r="BC36" s="73"/>
      <c r="BD36" s="73"/>
      <c r="BE36" s="73"/>
      <c r="BF36" s="72"/>
      <c r="BG36" s="72"/>
      <c r="BH36" s="72"/>
      <c r="BI36" s="72"/>
      <c r="BJ36" s="72"/>
      <c r="BK36" s="72"/>
      <c r="BL36" s="72"/>
      <c r="BM36" s="72"/>
      <c r="BN36" s="72"/>
    </row>
    <row r="37" spans="1:66" x14ac:dyDescent="0.2">
      <c r="A37" s="73"/>
      <c r="B37" s="73"/>
      <c r="C37" s="73"/>
      <c r="D37" s="73"/>
      <c r="E37" s="73"/>
      <c r="F37" s="73"/>
      <c r="G37" s="73"/>
      <c r="H37" s="73"/>
      <c r="I37" s="73"/>
      <c r="J37" s="73"/>
      <c r="K37" s="73"/>
      <c r="L37" s="73"/>
      <c r="M37" s="73"/>
      <c r="N37" s="73"/>
      <c r="O37" s="73"/>
      <c r="P37" s="73"/>
      <c r="Q37" s="73"/>
      <c r="R37" s="73"/>
      <c r="S37" s="73"/>
      <c r="T37" s="73"/>
      <c r="U37" s="73"/>
      <c r="V37" s="73"/>
      <c r="W37" s="73"/>
      <c r="X37" s="73"/>
      <c r="Y37" s="73"/>
      <c r="Z37" s="73"/>
      <c r="AA37" s="73"/>
      <c r="AB37" s="73"/>
      <c r="AC37" s="73"/>
      <c r="AD37" s="73"/>
      <c r="AE37" s="73"/>
      <c r="AF37" s="73"/>
      <c r="AG37" s="73"/>
      <c r="AH37" s="73"/>
      <c r="AI37" s="73"/>
      <c r="AJ37" s="73"/>
      <c r="AK37" s="73"/>
      <c r="AL37" s="73"/>
      <c r="AM37" s="73"/>
      <c r="AN37" s="73"/>
      <c r="AO37" s="73"/>
      <c r="AP37" s="73"/>
      <c r="AQ37" s="73"/>
      <c r="AR37" s="73"/>
      <c r="AS37" s="73"/>
      <c r="AT37" s="73"/>
      <c r="AU37" s="73"/>
      <c r="AV37" s="73"/>
      <c r="AW37" s="73"/>
      <c r="AX37" s="73"/>
      <c r="AY37" s="73"/>
      <c r="AZ37" s="73"/>
      <c r="BA37" s="73"/>
      <c r="BB37" s="73"/>
      <c r="BC37" s="73"/>
      <c r="BD37" s="73"/>
      <c r="BE37" s="73"/>
      <c r="BF37" s="72"/>
      <c r="BG37" s="72"/>
      <c r="BH37" s="72"/>
      <c r="BI37" s="72"/>
      <c r="BJ37" s="72"/>
      <c r="BK37" s="72"/>
      <c r="BL37" s="72"/>
      <c r="BM37" s="72"/>
      <c r="BN37" s="72"/>
    </row>
    <row r="38" spans="1:66" x14ac:dyDescent="0.2">
      <c r="A38" s="73"/>
      <c r="B38" s="73"/>
      <c r="C38" s="73"/>
      <c r="D38" s="73"/>
      <c r="E38" s="73"/>
      <c r="F38" s="73"/>
      <c r="G38" s="73"/>
      <c r="H38" s="73"/>
      <c r="I38" s="73"/>
      <c r="J38" s="73"/>
      <c r="K38" s="73"/>
      <c r="L38" s="73"/>
      <c r="M38" s="73"/>
      <c r="N38" s="73"/>
      <c r="O38" s="73"/>
      <c r="P38" s="73"/>
      <c r="Q38" s="73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3"/>
      <c r="AH38" s="73"/>
      <c r="AI38" s="73"/>
      <c r="AJ38" s="73"/>
      <c r="AK38" s="73"/>
      <c r="AL38" s="73"/>
      <c r="AM38" s="73"/>
      <c r="AN38" s="73"/>
      <c r="AO38" s="73"/>
      <c r="AP38" s="73"/>
      <c r="AQ38" s="73"/>
      <c r="AR38" s="73"/>
      <c r="AS38" s="73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D38" s="73"/>
      <c r="BE38" s="73"/>
      <c r="BF38" s="72"/>
      <c r="BG38" s="72"/>
      <c r="BH38" s="72"/>
      <c r="BI38" s="72"/>
      <c r="BJ38" s="72"/>
      <c r="BK38" s="72"/>
      <c r="BL38" s="72"/>
      <c r="BM38" s="72"/>
      <c r="BN38" s="72"/>
    </row>
    <row r="39" spans="1:66" x14ac:dyDescent="0.2">
      <c r="A39" s="73"/>
      <c r="B39" s="73"/>
      <c r="C39" s="73"/>
      <c r="D39" s="73"/>
      <c r="E39" s="73"/>
      <c r="F39" s="73"/>
      <c r="G39" s="73"/>
      <c r="H39" s="73"/>
      <c r="I39" s="73"/>
      <c r="J39" s="73"/>
      <c r="K39" s="73"/>
      <c r="L39" s="73"/>
      <c r="M39" s="73"/>
      <c r="N39" s="73"/>
      <c r="O39" s="73"/>
      <c r="P39" s="73"/>
      <c r="Q39" s="73"/>
      <c r="R39" s="73"/>
      <c r="S39" s="73"/>
      <c r="T39" s="73"/>
      <c r="U39" s="73"/>
      <c r="V39" s="73"/>
      <c r="W39" s="73"/>
      <c r="X39" s="73"/>
      <c r="Y39" s="73"/>
      <c r="Z39" s="73"/>
      <c r="AA39" s="73"/>
      <c r="AB39" s="73"/>
      <c r="AC39" s="73"/>
      <c r="AD39" s="73"/>
      <c r="AE39" s="73"/>
      <c r="AF39" s="73"/>
      <c r="AG39" s="73"/>
      <c r="AH39" s="73"/>
      <c r="AI39" s="73"/>
      <c r="AJ39" s="73"/>
      <c r="AK39" s="73"/>
      <c r="AL39" s="73"/>
      <c r="AM39" s="73"/>
      <c r="AN39" s="73"/>
      <c r="AO39" s="73"/>
      <c r="AP39" s="73"/>
      <c r="AQ39" s="73"/>
      <c r="AR39" s="73"/>
      <c r="AS39" s="73"/>
      <c r="AT39" s="73"/>
      <c r="AU39" s="73"/>
      <c r="AV39" s="73"/>
      <c r="AW39" s="73"/>
      <c r="AX39" s="73"/>
      <c r="AY39" s="73"/>
      <c r="AZ39" s="73"/>
      <c r="BA39" s="73"/>
      <c r="BB39" s="73"/>
      <c r="BC39" s="73"/>
      <c r="BD39" s="73"/>
      <c r="BE39" s="73"/>
      <c r="BF39" s="72"/>
      <c r="BG39" s="72"/>
      <c r="BH39" s="72"/>
      <c r="BI39" s="72"/>
      <c r="BJ39" s="72"/>
      <c r="BK39" s="72"/>
      <c r="BL39" s="72"/>
      <c r="BM39" s="72"/>
      <c r="BN39" s="72"/>
    </row>
    <row r="40" spans="1:66" x14ac:dyDescent="0.2">
      <c r="A40" s="73"/>
      <c r="B40" s="73"/>
      <c r="C40" s="73"/>
      <c r="D40" s="73"/>
      <c r="E40" s="73"/>
      <c r="F40" s="73"/>
      <c r="G40" s="73"/>
      <c r="H40" s="73"/>
      <c r="I40" s="73"/>
      <c r="J40" s="73"/>
      <c r="K40" s="73"/>
      <c r="L40" s="73"/>
      <c r="M40" s="73"/>
      <c r="N40" s="73"/>
      <c r="O40" s="73"/>
      <c r="P40" s="73"/>
      <c r="Q40" s="73"/>
      <c r="R40" s="73"/>
      <c r="S40" s="73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3"/>
      <c r="AI40" s="73"/>
      <c r="AJ40" s="73"/>
      <c r="AK40" s="73"/>
      <c r="AL40" s="73"/>
      <c r="AM40" s="73"/>
      <c r="AN40" s="73"/>
      <c r="AO40" s="73"/>
      <c r="AP40" s="73"/>
      <c r="AQ40" s="73"/>
      <c r="AR40" s="73"/>
      <c r="AS40" s="73"/>
      <c r="AT40" s="73"/>
      <c r="AU40" s="73"/>
      <c r="AV40" s="73"/>
      <c r="AW40" s="73"/>
      <c r="AX40" s="73"/>
      <c r="AY40" s="73"/>
      <c r="AZ40" s="73"/>
      <c r="BA40" s="73"/>
      <c r="BB40" s="73"/>
      <c r="BC40" s="73"/>
      <c r="BD40" s="73"/>
      <c r="BE40" s="73"/>
      <c r="BF40" s="72"/>
      <c r="BG40" s="72"/>
      <c r="BH40" s="72"/>
      <c r="BI40" s="72"/>
      <c r="BJ40" s="72"/>
      <c r="BK40" s="72"/>
      <c r="BL40" s="72"/>
      <c r="BM40" s="72"/>
      <c r="BN40" s="72"/>
    </row>
    <row r="41" spans="1:66" x14ac:dyDescent="0.2">
      <c r="A41" s="73"/>
      <c r="B41" s="73"/>
      <c r="C41" s="73"/>
      <c r="D41" s="73"/>
      <c r="E41" s="73"/>
      <c r="F41" s="73"/>
      <c r="G41" s="73"/>
      <c r="H41" s="73"/>
      <c r="I41" s="73"/>
      <c r="J41" s="73"/>
      <c r="K41" s="73"/>
      <c r="L41" s="73"/>
      <c r="M41" s="73"/>
      <c r="N41" s="73"/>
      <c r="O41" s="73"/>
      <c r="P41" s="73"/>
      <c r="Q41" s="73"/>
      <c r="R41" s="73"/>
      <c r="S41" s="73"/>
      <c r="T41" s="73"/>
      <c r="U41" s="73"/>
      <c r="V41" s="73"/>
      <c r="W41" s="73"/>
      <c r="X41" s="73"/>
      <c r="Y41" s="73"/>
      <c r="Z41" s="73"/>
      <c r="AA41" s="73"/>
      <c r="AB41" s="73"/>
      <c r="AC41" s="73"/>
      <c r="AD41" s="73"/>
      <c r="AE41" s="73"/>
      <c r="AF41" s="73"/>
      <c r="AG41" s="73"/>
      <c r="AH41" s="73"/>
      <c r="AI41" s="73"/>
      <c r="AJ41" s="73"/>
      <c r="AK41" s="73"/>
      <c r="AL41" s="73"/>
      <c r="AM41" s="73"/>
      <c r="AN41" s="73"/>
      <c r="AO41" s="73"/>
      <c r="AP41" s="73"/>
      <c r="AQ41" s="73"/>
      <c r="AR41" s="73"/>
      <c r="AS41" s="73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D41" s="73"/>
      <c r="BE41" s="73"/>
      <c r="BF41" s="72"/>
      <c r="BG41" s="72"/>
      <c r="BH41" s="72"/>
      <c r="BI41" s="72"/>
      <c r="BJ41" s="72"/>
      <c r="BK41" s="72"/>
      <c r="BL41" s="72"/>
      <c r="BM41" s="72"/>
      <c r="BN41" s="72"/>
    </row>
    <row r="42" spans="1:66" x14ac:dyDescent="0.2">
      <c r="A42" s="73"/>
      <c r="B42" s="73"/>
      <c r="C42" s="73"/>
      <c r="D42" s="73"/>
      <c r="E42" s="73"/>
      <c r="F42" s="73"/>
      <c r="G42" s="73"/>
      <c r="H42" s="73"/>
      <c r="I42" s="73"/>
      <c r="J42" s="73"/>
      <c r="K42" s="73"/>
      <c r="L42" s="73"/>
      <c r="M42" s="73"/>
      <c r="N42" s="73"/>
      <c r="O42" s="73"/>
      <c r="P42" s="73"/>
      <c r="Q42" s="73"/>
      <c r="R42" s="73"/>
      <c r="S42" s="73"/>
      <c r="T42" s="73"/>
      <c r="U42" s="73"/>
      <c r="V42" s="73"/>
      <c r="W42" s="73"/>
      <c r="X42" s="73"/>
      <c r="Y42" s="73"/>
      <c r="Z42" s="73"/>
      <c r="AA42" s="73"/>
      <c r="AB42" s="73"/>
      <c r="AC42" s="73"/>
      <c r="AD42" s="73"/>
      <c r="AE42" s="73"/>
      <c r="AF42" s="73"/>
      <c r="AG42" s="73"/>
      <c r="AH42" s="73"/>
      <c r="AI42" s="73"/>
      <c r="AJ42" s="73"/>
      <c r="AK42" s="73"/>
      <c r="AL42" s="73"/>
      <c r="AM42" s="73"/>
      <c r="AN42" s="73"/>
      <c r="AO42" s="73"/>
      <c r="AP42" s="73"/>
      <c r="AQ42" s="73"/>
      <c r="AR42" s="73"/>
      <c r="AS42" s="73"/>
      <c r="AT42" s="73"/>
      <c r="AU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2"/>
      <c r="BG42" s="72"/>
      <c r="BH42" s="72"/>
      <c r="BI42" s="72"/>
      <c r="BJ42" s="72"/>
      <c r="BK42" s="72"/>
      <c r="BL42" s="72"/>
      <c r="BM42" s="72"/>
      <c r="BN42" s="72"/>
    </row>
    <row r="43" spans="1:66" x14ac:dyDescent="0.2">
      <c r="A43" s="73"/>
      <c r="B43" s="73"/>
      <c r="C43" s="73"/>
      <c r="D43" s="73"/>
      <c r="E43" s="73"/>
      <c r="F43" s="73"/>
      <c r="G43" s="73"/>
      <c r="H43" s="73"/>
      <c r="I43" s="73"/>
      <c r="J43" s="73"/>
      <c r="K43" s="73"/>
      <c r="L43" s="73"/>
      <c r="M43" s="73"/>
      <c r="N43" s="73"/>
      <c r="O43" s="73"/>
      <c r="P43" s="73"/>
      <c r="Q43" s="73"/>
      <c r="R43" s="73"/>
      <c r="S43" s="73"/>
      <c r="T43" s="73"/>
      <c r="U43" s="73"/>
      <c r="V43" s="73"/>
      <c r="W43" s="73"/>
      <c r="X43" s="73"/>
      <c r="Y43" s="73"/>
      <c r="Z43" s="73"/>
      <c r="AA43" s="73"/>
      <c r="AB43" s="73"/>
      <c r="AC43" s="73"/>
      <c r="AD43" s="73"/>
      <c r="AE43" s="73"/>
      <c r="AF43" s="73"/>
      <c r="AG43" s="73"/>
      <c r="AH43" s="73"/>
      <c r="AI43" s="73"/>
      <c r="AJ43" s="73"/>
      <c r="AK43" s="73"/>
      <c r="AL43" s="73"/>
      <c r="AM43" s="73"/>
      <c r="AN43" s="73"/>
      <c r="AO43" s="73"/>
      <c r="AP43" s="73"/>
      <c r="AQ43" s="73"/>
      <c r="AR43" s="73"/>
      <c r="AS43" s="73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2"/>
      <c r="BG43" s="72"/>
      <c r="BH43" s="72"/>
      <c r="BI43" s="72"/>
      <c r="BJ43" s="72"/>
      <c r="BK43" s="72"/>
      <c r="BL43" s="72"/>
      <c r="BM43" s="72"/>
      <c r="BN43" s="72"/>
    </row>
    <row r="44" spans="1:66" x14ac:dyDescent="0.2">
      <c r="A44" s="73"/>
      <c r="B44" s="73"/>
      <c r="C44" s="73"/>
      <c r="D44" s="73"/>
      <c r="E44" s="73"/>
      <c r="F44" s="73"/>
      <c r="G44" s="73"/>
      <c r="H44" s="73"/>
      <c r="I44" s="73"/>
      <c r="J44" s="73"/>
      <c r="K44" s="73"/>
      <c r="L44" s="73"/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  <c r="AJ44" s="73"/>
      <c r="AK44" s="73"/>
      <c r="AL44" s="73"/>
      <c r="AM44" s="73"/>
      <c r="AN44" s="73"/>
      <c r="AO44" s="73"/>
      <c r="AP44" s="73"/>
      <c r="AQ44" s="73"/>
      <c r="AR44" s="73"/>
      <c r="AS44" s="73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2"/>
      <c r="BG44" s="72"/>
      <c r="BH44" s="72"/>
      <c r="BI44" s="72"/>
      <c r="BJ44" s="72"/>
      <c r="BK44" s="72"/>
      <c r="BL44" s="72"/>
      <c r="BM44" s="72"/>
      <c r="BN44" s="72"/>
    </row>
    <row r="45" spans="1:66" x14ac:dyDescent="0.2">
      <c r="A45" s="73"/>
      <c r="B45" s="73"/>
      <c r="C45" s="73"/>
      <c r="D45" s="73"/>
      <c r="E45" s="73"/>
      <c r="F45" s="73"/>
      <c r="G45" s="73"/>
      <c r="H45" s="73"/>
      <c r="I45" s="73"/>
      <c r="J45" s="73"/>
      <c r="K45" s="73"/>
      <c r="L45" s="73"/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2"/>
      <c r="BG45" s="72"/>
      <c r="BH45" s="72"/>
      <c r="BI45" s="72"/>
      <c r="BJ45" s="72"/>
      <c r="BK45" s="72"/>
      <c r="BL45" s="72"/>
      <c r="BM45" s="72"/>
      <c r="BN45" s="72"/>
    </row>
    <row r="46" spans="1:66" x14ac:dyDescent="0.2">
      <c r="A46" s="73"/>
      <c r="B46" s="73"/>
      <c r="C46" s="73"/>
      <c r="D46" s="73"/>
      <c r="E46" s="73"/>
      <c r="F46" s="73"/>
      <c r="G46" s="73"/>
      <c r="H46" s="73"/>
      <c r="I46" s="73"/>
      <c r="J46" s="73"/>
      <c r="K46" s="73"/>
      <c r="L46" s="73"/>
      <c r="M46" s="73"/>
      <c r="N46" s="73"/>
      <c r="O46" s="73"/>
      <c r="P46" s="73"/>
      <c r="Q46" s="73"/>
      <c r="R46" s="73"/>
      <c r="S46" s="73"/>
      <c r="T46" s="73"/>
      <c r="U46" s="73"/>
      <c r="V46" s="73"/>
      <c r="W46" s="73"/>
      <c r="X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I46" s="73"/>
      <c r="AJ46" s="73"/>
      <c r="AK46" s="73"/>
      <c r="AL46" s="73"/>
      <c r="AM46" s="73"/>
      <c r="AN46" s="73"/>
      <c r="AO46" s="73"/>
      <c r="AP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2"/>
      <c r="BG46" s="72"/>
      <c r="BH46" s="72"/>
      <c r="BI46" s="72"/>
      <c r="BJ46" s="72"/>
      <c r="BK46" s="72"/>
      <c r="BL46" s="72"/>
      <c r="BM46" s="72"/>
      <c r="BN46" s="72"/>
    </row>
    <row r="47" spans="1:66" x14ac:dyDescent="0.2">
      <c r="A47" s="73"/>
      <c r="B47" s="73"/>
      <c r="C47" s="73"/>
      <c r="D47" s="73"/>
      <c r="E47" s="73"/>
      <c r="F47" s="73"/>
      <c r="G47" s="73"/>
      <c r="H47" s="73"/>
      <c r="I47" s="73"/>
      <c r="J47" s="73"/>
      <c r="K47" s="73"/>
      <c r="L47" s="73"/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2"/>
      <c r="BG47" s="72"/>
      <c r="BH47" s="72"/>
      <c r="BI47" s="72"/>
      <c r="BJ47" s="72"/>
      <c r="BK47" s="72"/>
      <c r="BL47" s="72"/>
      <c r="BM47" s="72"/>
      <c r="BN47" s="72"/>
    </row>
    <row r="48" spans="1:66" x14ac:dyDescent="0.2">
      <c r="A48" s="73"/>
      <c r="B48" s="73"/>
      <c r="C48" s="73"/>
      <c r="D48" s="73"/>
      <c r="E48" s="73"/>
      <c r="F48" s="73"/>
      <c r="G48" s="73"/>
      <c r="H48" s="73"/>
      <c r="I48" s="73"/>
      <c r="J48" s="73"/>
      <c r="K48" s="73"/>
      <c r="L48" s="73"/>
      <c r="M48" s="73"/>
      <c r="N48" s="73"/>
      <c r="O48" s="73"/>
      <c r="P48" s="73"/>
      <c r="Q48" s="73"/>
      <c r="R48" s="73"/>
      <c r="S48" s="73"/>
      <c r="T48" s="73"/>
      <c r="U48" s="73"/>
      <c r="V48" s="73"/>
      <c r="W48" s="73"/>
      <c r="X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O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2"/>
      <c r="BG48" s="72"/>
      <c r="BH48" s="72"/>
      <c r="BI48" s="72"/>
      <c r="BJ48" s="72"/>
      <c r="BK48" s="72"/>
      <c r="BL48" s="72"/>
      <c r="BM48" s="72"/>
      <c r="BN48" s="72"/>
    </row>
    <row r="49" spans="1:66" x14ac:dyDescent="0.2">
      <c r="A49" s="73"/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  <c r="N49" s="73"/>
      <c r="O49" s="73"/>
      <c r="P49" s="73"/>
      <c r="Q49" s="73"/>
      <c r="R49" s="73"/>
      <c r="S49" s="73"/>
      <c r="T49" s="73"/>
      <c r="U49" s="73"/>
      <c r="V49" s="73"/>
      <c r="W49" s="73"/>
      <c r="X49" s="73"/>
      <c r="Y49" s="73"/>
      <c r="Z49" s="73"/>
      <c r="AA49" s="73"/>
      <c r="AB49" s="73"/>
      <c r="AC49" s="73"/>
      <c r="AD49" s="73"/>
      <c r="AE49" s="73"/>
      <c r="AF49" s="73"/>
      <c r="AG49" s="73"/>
      <c r="AH49" s="73"/>
      <c r="AI49" s="73"/>
      <c r="AJ49" s="73"/>
      <c r="AK49" s="73"/>
      <c r="AL49" s="73"/>
      <c r="AM49" s="73"/>
      <c r="AN49" s="73"/>
      <c r="AO49" s="73"/>
      <c r="AP49" s="73"/>
      <c r="AQ49" s="73"/>
      <c r="AR49" s="73"/>
      <c r="AS49" s="73"/>
      <c r="AT49" s="73"/>
      <c r="AU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2"/>
      <c r="BG49" s="72"/>
      <c r="BH49" s="72"/>
      <c r="BI49" s="72"/>
      <c r="BJ49" s="72"/>
      <c r="BK49" s="72"/>
      <c r="BL49" s="72"/>
      <c r="BM49" s="72"/>
      <c r="BN49" s="72"/>
    </row>
    <row r="50" spans="1:66" x14ac:dyDescent="0.2">
      <c r="A50" s="73"/>
      <c r="B50" s="73"/>
      <c r="C50" s="73"/>
      <c r="D50" s="73"/>
      <c r="E50" s="73"/>
      <c r="F50" s="73"/>
      <c r="G50" s="73"/>
      <c r="H50" s="73"/>
      <c r="I50" s="73"/>
      <c r="J50" s="73"/>
      <c r="K50" s="73"/>
      <c r="L50" s="73"/>
      <c r="M50" s="73"/>
      <c r="N50" s="73"/>
      <c r="O50" s="73"/>
      <c r="P50" s="73"/>
      <c r="Q50" s="73"/>
      <c r="R50" s="73"/>
      <c r="S50" s="73"/>
      <c r="T50" s="73"/>
      <c r="U50" s="73"/>
      <c r="V50" s="73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2"/>
      <c r="BG50" s="72"/>
      <c r="BH50" s="72"/>
      <c r="BI50" s="72"/>
      <c r="BJ50" s="72"/>
      <c r="BK50" s="72"/>
      <c r="BL50" s="72"/>
      <c r="BM50" s="72"/>
      <c r="BN50" s="72"/>
    </row>
    <row r="51" spans="1:66" x14ac:dyDescent="0.2">
      <c r="A51" s="73"/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  <c r="N51" s="73"/>
      <c r="O51" s="73"/>
      <c r="P51" s="73"/>
      <c r="Q51" s="73"/>
      <c r="R51" s="73"/>
      <c r="S51" s="73"/>
      <c r="T51" s="73"/>
      <c r="U51" s="73"/>
      <c r="V51" s="73"/>
      <c r="W51" s="73"/>
      <c r="X51" s="73"/>
      <c r="Y51" s="73"/>
      <c r="Z51" s="73"/>
      <c r="AA51" s="73"/>
      <c r="AB51" s="73"/>
      <c r="AC51" s="73"/>
      <c r="AD51" s="73"/>
      <c r="AE51" s="73"/>
      <c r="AF51" s="73"/>
      <c r="AG51" s="73"/>
      <c r="AH51" s="73"/>
      <c r="AI51" s="73"/>
      <c r="AJ51" s="73"/>
      <c r="AK51" s="73"/>
      <c r="AL51" s="73"/>
      <c r="AM51" s="73"/>
      <c r="AN51" s="73"/>
      <c r="AO51" s="73"/>
      <c r="AP51" s="73"/>
      <c r="AQ51" s="73"/>
      <c r="AR51" s="73"/>
      <c r="AS51" s="73"/>
      <c r="AT51" s="73"/>
      <c r="AU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2"/>
      <c r="BG51" s="72"/>
      <c r="BH51" s="72"/>
      <c r="BI51" s="72"/>
      <c r="BJ51" s="72"/>
      <c r="BK51" s="72"/>
      <c r="BL51" s="72"/>
      <c r="BM51" s="72"/>
      <c r="BN51" s="72"/>
    </row>
    <row r="52" spans="1:66" x14ac:dyDescent="0.2">
      <c r="A52" s="73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73"/>
      <c r="N52" s="73"/>
      <c r="O52" s="73"/>
      <c r="P52" s="73"/>
      <c r="Q52" s="73"/>
      <c r="R52" s="73"/>
      <c r="S52" s="73"/>
      <c r="T52" s="73"/>
      <c r="U52" s="73"/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2"/>
      <c r="BG52" s="72"/>
      <c r="BH52" s="72"/>
      <c r="BI52" s="72"/>
      <c r="BJ52" s="72"/>
      <c r="BK52" s="72"/>
      <c r="BL52" s="72"/>
      <c r="BM52" s="72"/>
      <c r="BN52" s="72"/>
    </row>
    <row r="53" spans="1:66" x14ac:dyDescent="0.2">
      <c r="A53" s="73"/>
      <c r="B53" s="73"/>
      <c r="C53" s="73"/>
      <c r="D53" s="73"/>
      <c r="E53" s="73"/>
      <c r="F53" s="73"/>
      <c r="G53" s="73"/>
      <c r="H53" s="73"/>
      <c r="I53" s="73"/>
      <c r="J53" s="73"/>
      <c r="K53" s="73"/>
      <c r="L53" s="73"/>
      <c r="M53" s="73"/>
      <c r="N53" s="73"/>
      <c r="O53" s="73"/>
      <c r="P53" s="73"/>
      <c r="Q53" s="73"/>
      <c r="R53" s="73"/>
      <c r="S53" s="73"/>
      <c r="T53" s="73"/>
      <c r="U53" s="73"/>
      <c r="V53" s="73"/>
      <c r="W53" s="73"/>
      <c r="X53" s="73"/>
      <c r="Y53" s="73"/>
      <c r="Z53" s="73"/>
      <c r="AA53" s="73"/>
      <c r="AB53" s="73"/>
      <c r="AC53" s="73"/>
      <c r="AD53" s="73"/>
      <c r="AE53" s="73"/>
      <c r="AF53" s="73"/>
      <c r="AG53" s="73"/>
      <c r="AH53" s="73"/>
      <c r="AI53" s="73"/>
      <c r="AJ53" s="73"/>
      <c r="AK53" s="73"/>
      <c r="AL53" s="73"/>
      <c r="AM53" s="73"/>
      <c r="AN53" s="73"/>
      <c r="AO53" s="73"/>
      <c r="AP53" s="73"/>
      <c r="AQ53" s="73"/>
      <c r="AR53" s="73"/>
      <c r="AS53" s="73"/>
      <c r="AT53" s="73"/>
      <c r="AU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2"/>
      <c r="BG53" s="72"/>
      <c r="BH53" s="72"/>
      <c r="BI53" s="72"/>
      <c r="BJ53" s="72"/>
      <c r="BK53" s="72"/>
      <c r="BL53" s="72"/>
      <c r="BM53" s="72"/>
      <c r="BN53" s="72"/>
    </row>
    <row r="54" spans="1:66" x14ac:dyDescent="0.2">
      <c r="A54" s="73"/>
      <c r="B54" s="73"/>
      <c r="C54" s="73"/>
      <c r="D54" s="73"/>
      <c r="E54" s="73"/>
      <c r="F54" s="73"/>
      <c r="G54" s="73"/>
      <c r="H54" s="73"/>
      <c r="I54" s="73"/>
      <c r="J54" s="73"/>
      <c r="K54" s="73"/>
      <c r="L54" s="73"/>
      <c r="M54" s="73"/>
      <c r="N54" s="73"/>
      <c r="O54" s="73"/>
      <c r="P54" s="73"/>
      <c r="Q54" s="73"/>
      <c r="R54" s="73"/>
      <c r="S54" s="73"/>
      <c r="T54" s="73"/>
      <c r="U54" s="73"/>
      <c r="V54" s="73"/>
      <c r="W54" s="73"/>
      <c r="X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O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2"/>
      <c r="BG54" s="72"/>
      <c r="BH54" s="72"/>
      <c r="BI54" s="72"/>
      <c r="BJ54" s="72"/>
      <c r="BK54" s="72"/>
      <c r="BL54" s="72"/>
      <c r="BM54" s="72"/>
      <c r="BN54" s="72"/>
    </row>
    <row r="55" spans="1:66" x14ac:dyDescent="0.2">
      <c r="A55" s="73"/>
      <c r="B55" s="73"/>
      <c r="C55" s="73"/>
      <c r="D55" s="73"/>
      <c r="E55" s="73"/>
      <c r="F55" s="73"/>
      <c r="G55" s="73"/>
      <c r="H55" s="73"/>
      <c r="I55" s="73"/>
      <c r="J55" s="73"/>
      <c r="K55" s="73"/>
      <c r="L55" s="73"/>
      <c r="M55" s="73"/>
      <c r="N55" s="73"/>
      <c r="O55" s="73"/>
      <c r="P55" s="73"/>
      <c r="Q55" s="73"/>
      <c r="R55" s="73"/>
      <c r="S55" s="73"/>
      <c r="T55" s="73"/>
      <c r="U55" s="73"/>
      <c r="V55" s="73"/>
      <c r="W55" s="73"/>
      <c r="X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O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2"/>
      <c r="BG55" s="72"/>
      <c r="BH55" s="72"/>
      <c r="BI55" s="72"/>
      <c r="BJ55" s="72"/>
      <c r="BK55" s="72"/>
      <c r="BL55" s="72"/>
      <c r="BM55" s="72"/>
      <c r="BN55" s="72"/>
    </row>
    <row r="56" spans="1:66" x14ac:dyDescent="0.2">
      <c r="A56" s="73"/>
      <c r="B56" s="73"/>
      <c r="C56" s="73"/>
      <c r="D56" s="73"/>
      <c r="E56" s="73"/>
      <c r="F56" s="73"/>
      <c r="G56" s="73"/>
      <c r="H56" s="73"/>
      <c r="I56" s="73"/>
      <c r="J56" s="73"/>
      <c r="K56" s="73"/>
      <c r="L56" s="73"/>
      <c r="M56" s="73"/>
      <c r="N56" s="73"/>
      <c r="O56" s="73"/>
      <c r="P56" s="73"/>
      <c r="Q56" s="73"/>
      <c r="R56" s="73"/>
      <c r="S56" s="73"/>
      <c r="T56" s="73"/>
      <c r="U56" s="73"/>
      <c r="V56" s="73"/>
      <c r="W56" s="73"/>
      <c r="X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O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2"/>
      <c r="BG56" s="72"/>
      <c r="BH56" s="72"/>
      <c r="BI56" s="72"/>
      <c r="BJ56" s="72"/>
      <c r="BK56" s="72"/>
      <c r="BL56" s="72"/>
      <c r="BM56" s="72"/>
      <c r="BN56" s="72"/>
    </row>
    <row r="57" spans="1:66" x14ac:dyDescent="0.2">
      <c r="A57" s="73"/>
      <c r="B57" s="73"/>
      <c r="C57" s="73"/>
      <c r="D57" s="73"/>
      <c r="E57" s="73"/>
      <c r="F57" s="73"/>
      <c r="G57" s="73"/>
      <c r="H57" s="73"/>
      <c r="I57" s="73"/>
      <c r="J57" s="73"/>
      <c r="K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X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O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2"/>
      <c r="BG57" s="72"/>
      <c r="BH57" s="72"/>
      <c r="BI57" s="72"/>
      <c r="BJ57" s="72"/>
      <c r="BK57" s="72"/>
      <c r="BL57" s="72"/>
      <c r="BM57" s="72"/>
      <c r="BN57" s="72"/>
    </row>
    <row r="58" spans="1:66" x14ac:dyDescent="0.2">
      <c r="A58" s="73"/>
      <c r="B58" s="73"/>
      <c r="C58" s="73"/>
      <c r="D58" s="73"/>
      <c r="E58" s="73"/>
      <c r="F58" s="73"/>
      <c r="G58" s="73"/>
      <c r="H58" s="73"/>
      <c r="I58" s="73"/>
      <c r="J58" s="73"/>
      <c r="K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X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O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2"/>
      <c r="BG58" s="72"/>
      <c r="BH58" s="72"/>
      <c r="BI58" s="72"/>
      <c r="BJ58" s="72"/>
      <c r="BK58" s="72"/>
      <c r="BL58" s="72"/>
      <c r="BM58" s="72"/>
      <c r="BN58" s="72"/>
    </row>
    <row r="59" spans="1:66" x14ac:dyDescent="0.2">
      <c r="A59" s="73"/>
      <c r="B59" s="73"/>
      <c r="C59" s="73"/>
      <c r="D59" s="73"/>
      <c r="E59" s="73"/>
      <c r="F59" s="73"/>
      <c r="G59" s="73"/>
      <c r="H59" s="73"/>
      <c r="I59" s="73"/>
      <c r="J59" s="73"/>
      <c r="K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X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O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2"/>
      <c r="BG59" s="72"/>
      <c r="BH59" s="72"/>
      <c r="BI59" s="72"/>
      <c r="BJ59" s="72"/>
      <c r="BK59" s="72"/>
      <c r="BL59" s="72"/>
      <c r="BM59" s="72"/>
      <c r="BN59" s="72"/>
    </row>
    <row r="60" spans="1:66" x14ac:dyDescent="0.2">
      <c r="A60" s="73"/>
      <c r="B60" s="73"/>
      <c r="C60" s="73"/>
      <c r="D60" s="73"/>
      <c r="E60" s="73"/>
      <c r="F60" s="73"/>
      <c r="G60" s="73"/>
      <c r="H60" s="73"/>
      <c r="I60" s="73"/>
      <c r="J60" s="73"/>
      <c r="K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X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O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2"/>
      <c r="BG60" s="72"/>
      <c r="BH60" s="72"/>
      <c r="BI60" s="72"/>
      <c r="BJ60" s="72"/>
      <c r="BK60" s="72"/>
      <c r="BL60" s="72"/>
      <c r="BM60" s="72"/>
      <c r="BN60" s="72"/>
    </row>
    <row r="61" spans="1:66" x14ac:dyDescent="0.2">
      <c r="A61" s="73"/>
      <c r="B61" s="73"/>
      <c r="C61" s="73"/>
      <c r="D61" s="73"/>
      <c r="E61" s="73"/>
      <c r="F61" s="73"/>
      <c r="G61" s="73"/>
      <c r="H61" s="73"/>
      <c r="I61" s="73"/>
      <c r="J61" s="73"/>
      <c r="K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X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O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2"/>
      <c r="BG61" s="72"/>
      <c r="BH61" s="72"/>
      <c r="BI61" s="72"/>
      <c r="BJ61" s="72"/>
      <c r="BK61" s="72"/>
      <c r="BL61" s="72"/>
      <c r="BM61" s="72"/>
      <c r="BN61" s="72"/>
    </row>
    <row r="62" spans="1:66" x14ac:dyDescent="0.2">
      <c r="A62" s="73"/>
      <c r="B62" s="73"/>
      <c r="C62" s="73"/>
      <c r="D62" s="73"/>
      <c r="E62" s="73"/>
      <c r="F62" s="73"/>
      <c r="G62" s="73"/>
      <c r="H62" s="73"/>
      <c r="I62" s="73"/>
      <c r="J62" s="73"/>
      <c r="K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X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O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2"/>
      <c r="BG62" s="72"/>
      <c r="BH62" s="72"/>
      <c r="BI62" s="72"/>
      <c r="BJ62" s="72"/>
      <c r="BK62" s="72"/>
      <c r="BL62" s="72"/>
      <c r="BM62" s="72"/>
      <c r="BN62" s="72"/>
    </row>
    <row r="63" spans="1:66" x14ac:dyDescent="0.2">
      <c r="A63" s="73"/>
      <c r="B63" s="73"/>
      <c r="C63" s="73"/>
      <c r="D63" s="73"/>
      <c r="E63" s="73"/>
      <c r="F63" s="73"/>
      <c r="G63" s="73"/>
      <c r="H63" s="73"/>
      <c r="I63" s="73"/>
      <c r="J63" s="73"/>
      <c r="K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X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O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2"/>
      <c r="BG63" s="72"/>
      <c r="BH63" s="72"/>
      <c r="BI63" s="72"/>
      <c r="BJ63" s="72"/>
      <c r="BK63" s="72"/>
      <c r="BL63" s="72"/>
      <c r="BM63" s="72"/>
      <c r="BN63" s="72"/>
    </row>
    <row r="64" spans="1:66" x14ac:dyDescent="0.2">
      <c r="A64" s="73"/>
      <c r="B64" s="73"/>
      <c r="C64" s="73"/>
      <c r="D64" s="73"/>
      <c r="E64" s="73"/>
      <c r="F64" s="73"/>
      <c r="G64" s="73"/>
      <c r="H64" s="73"/>
      <c r="I64" s="73"/>
      <c r="J64" s="73"/>
      <c r="K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O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2"/>
      <c r="BG64" s="72"/>
      <c r="BH64" s="72"/>
      <c r="BI64" s="72"/>
      <c r="BJ64" s="72"/>
      <c r="BK64" s="72"/>
      <c r="BL64" s="72"/>
      <c r="BM64" s="72"/>
      <c r="BN64" s="72"/>
    </row>
    <row r="65" spans="1:66" x14ac:dyDescent="0.2">
      <c r="A65" s="73"/>
      <c r="B65" s="73"/>
      <c r="C65" s="73"/>
      <c r="D65" s="73"/>
      <c r="E65" s="73"/>
      <c r="F65" s="73"/>
      <c r="G65" s="73"/>
      <c r="H65" s="73"/>
      <c r="I65" s="73"/>
      <c r="J65" s="73"/>
      <c r="K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2"/>
      <c r="BG65" s="72"/>
      <c r="BH65" s="72"/>
      <c r="BI65" s="72"/>
      <c r="BJ65" s="72"/>
      <c r="BK65" s="72"/>
      <c r="BL65" s="72"/>
      <c r="BM65" s="72"/>
      <c r="BN65" s="72"/>
    </row>
    <row r="66" spans="1:66" x14ac:dyDescent="0.2">
      <c r="A66" s="73"/>
      <c r="B66" s="73"/>
      <c r="C66" s="73"/>
      <c r="D66" s="73"/>
      <c r="E66" s="73"/>
      <c r="F66" s="73"/>
      <c r="G66" s="73"/>
      <c r="H66" s="73"/>
      <c r="I66" s="73"/>
      <c r="J66" s="73"/>
      <c r="K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O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2"/>
      <c r="BG66" s="72"/>
      <c r="BH66" s="72"/>
      <c r="BI66" s="72"/>
      <c r="BJ66" s="72"/>
      <c r="BK66" s="72"/>
      <c r="BL66" s="72"/>
      <c r="BM66" s="72"/>
      <c r="BN66" s="72"/>
    </row>
    <row r="67" spans="1:66" x14ac:dyDescent="0.2">
      <c r="A67" s="73"/>
      <c r="B67" s="73"/>
      <c r="C67" s="73"/>
      <c r="D67" s="73"/>
      <c r="E67" s="73"/>
      <c r="F67" s="73"/>
      <c r="G67" s="73"/>
      <c r="H67" s="73"/>
      <c r="I67" s="73"/>
      <c r="J67" s="73"/>
      <c r="K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O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2"/>
      <c r="BG67" s="72"/>
      <c r="BH67" s="72"/>
      <c r="BI67" s="72"/>
      <c r="BJ67" s="72"/>
      <c r="BK67" s="72"/>
      <c r="BL67" s="72"/>
      <c r="BM67" s="72"/>
      <c r="BN67" s="72"/>
    </row>
    <row r="68" spans="1:66" x14ac:dyDescent="0.2">
      <c r="A68" s="73"/>
      <c r="B68" s="73"/>
      <c r="C68" s="73"/>
      <c r="D68" s="73"/>
      <c r="E68" s="73"/>
      <c r="F68" s="73"/>
      <c r="G68" s="73"/>
      <c r="H68" s="73"/>
      <c r="I68" s="73"/>
      <c r="J68" s="73"/>
      <c r="K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O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2"/>
      <c r="BG68" s="72"/>
      <c r="BH68" s="72"/>
      <c r="BI68" s="72"/>
      <c r="BJ68" s="72"/>
      <c r="BK68" s="72"/>
      <c r="BL68" s="72"/>
      <c r="BM68" s="72"/>
      <c r="BN68" s="72"/>
    </row>
    <row r="69" spans="1:66" x14ac:dyDescent="0.2">
      <c r="A69" s="73"/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  <c r="AN69" s="73"/>
      <c r="AO69" s="73"/>
      <c r="AP69" s="73"/>
      <c r="AQ69" s="73"/>
      <c r="AR69" s="73"/>
      <c r="AS69" s="73"/>
      <c r="AT69" s="73"/>
      <c r="AU69" s="73"/>
      <c r="AV69" s="73"/>
      <c r="AW69" s="73"/>
      <c r="AX69" s="73"/>
      <c r="AY69" s="73"/>
      <c r="AZ69" s="73"/>
      <c r="BA69" s="73"/>
      <c r="BB69" s="73"/>
      <c r="BC69" s="73"/>
      <c r="BD69" s="73"/>
      <c r="BE69" s="73"/>
      <c r="BF69" s="72"/>
      <c r="BG69" s="72"/>
      <c r="BH69" s="72"/>
      <c r="BI69" s="72"/>
      <c r="BJ69" s="72"/>
      <c r="BK69" s="72"/>
      <c r="BL69" s="72"/>
      <c r="BM69" s="72"/>
      <c r="BN69" s="72"/>
    </row>
    <row r="70" spans="1:66" x14ac:dyDescent="0.2">
      <c r="A70" s="73"/>
      <c r="B70" s="73"/>
      <c r="C70" s="73"/>
      <c r="D70" s="73"/>
      <c r="E70" s="73"/>
      <c r="F70" s="73"/>
      <c r="G70" s="73"/>
      <c r="H70" s="73"/>
      <c r="I70" s="73"/>
      <c r="J70" s="73"/>
      <c r="K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X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  <c r="AN70" s="73"/>
      <c r="AO70" s="73"/>
      <c r="AP70" s="73"/>
      <c r="AQ70" s="73"/>
      <c r="AR70" s="73"/>
      <c r="AS70" s="73"/>
      <c r="AT70" s="73"/>
      <c r="AU70" s="73"/>
      <c r="AV70" s="73"/>
      <c r="AW70" s="73"/>
      <c r="AX70" s="73"/>
      <c r="AY70" s="73"/>
      <c r="AZ70" s="73"/>
      <c r="BA70" s="73"/>
      <c r="BB70" s="73"/>
      <c r="BC70" s="73"/>
      <c r="BD70" s="73"/>
      <c r="BE70" s="73"/>
      <c r="BF70" s="72"/>
      <c r="BG70" s="72"/>
      <c r="BH70" s="72"/>
      <c r="BI70" s="72"/>
      <c r="BJ70" s="72"/>
      <c r="BK70" s="72"/>
      <c r="BL70" s="72"/>
      <c r="BM70" s="72"/>
      <c r="BN70" s="72"/>
    </row>
    <row r="71" spans="1:66" x14ac:dyDescent="0.2">
      <c r="A71" s="73"/>
      <c r="B71" s="73"/>
      <c r="C71" s="73"/>
      <c r="D71" s="73"/>
      <c r="E71" s="73"/>
      <c r="F71" s="73"/>
      <c r="G71" s="73"/>
      <c r="H71" s="73"/>
      <c r="I71" s="73"/>
      <c r="J71" s="73"/>
      <c r="K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X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O71" s="73"/>
      <c r="AP71" s="73"/>
      <c r="AQ71" s="73"/>
      <c r="AR71" s="73"/>
      <c r="AS71" s="73"/>
      <c r="AT71" s="73"/>
      <c r="AU71" s="73"/>
      <c r="AV71" s="73"/>
      <c r="AW71" s="73"/>
      <c r="AX71" s="73"/>
      <c r="AY71" s="73"/>
      <c r="AZ71" s="73"/>
      <c r="BA71" s="73"/>
      <c r="BB71" s="73"/>
      <c r="BC71" s="73"/>
      <c r="BD71" s="73"/>
      <c r="BE71" s="73"/>
      <c r="BF71" s="72"/>
      <c r="BG71" s="72"/>
      <c r="BH71" s="72"/>
      <c r="BI71" s="72"/>
      <c r="BJ71" s="72"/>
      <c r="BK71" s="72"/>
      <c r="BL71" s="72"/>
      <c r="BM71" s="72"/>
      <c r="BN71" s="72"/>
    </row>
    <row r="72" spans="1:66" x14ac:dyDescent="0.2">
      <c r="A72" s="73"/>
      <c r="B72" s="73"/>
      <c r="C72" s="73"/>
      <c r="D72" s="73"/>
      <c r="E72" s="73"/>
      <c r="F72" s="73"/>
      <c r="G72" s="73"/>
      <c r="H72" s="73"/>
      <c r="I72" s="73"/>
      <c r="J72" s="73"/>
      <c r="K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X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O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2"/>
      <c r="BG72" s="72"/>
      <c r="BH72" s="72"/>
      <c r="BI72" s="72"/>
      <c r="BJ72" s="72"/>
      <c r="BK72" s="72"/>
      <c r="BL72" s="72"/>
      <c r="BM72" s="72"/>
      <c r="BN72" s="72"/>
    </row>
    <row r="73" spans="1:66" x14ac:dyDescent="0.2">
      <c r="A73" s="73"/>
      <c r="B73" s="73"/>
      <c r="C73" s="73"/>
      <c r="D73" s="73"/>
      <c r="E73" s="73"/>
      <c r="F73" s="73"/>
      <c r="G73" s="73"/>
      <c r="H73" s="73"/>
      <c r="I73" s="73"/>
      <c r="J73" s="73"/>
      <c r="K73" s="73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X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  <c r="AJ73" s="73"/>
      <c r="AK73" s="73"/>
      <c r="AL73" s="73"/>
      <c r="AM73" s="73"/>
      <c r="AN73" s="73"/>
      <c r="AO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3"/>
      <c r="BA73" s="73"/>
      <c r="BB73" s="73"/>
      <c r="BC73" s="73"/>
      <c r="BD73" s="73"/>
      <c r="BE73" s="73"/>
      <c r="BF73" s="72"/>
      <c r="BG73" s="72"/>
      <c r="BH73" s="72"/>
      <c r="BI73" s="72"/>
      <c r="BJ73" s="72"/>
      <c r="BK73" s="72"/>
      <c r="BL73" s="72"/>
      <c r="BM73" s="72"/>
      <c r="BN73" s="72"/>
    </row>
    <row r="74" spans="1:66" x14ac:dyDescent="0.2">
      <c r="A74" s="73"/>
      <c r="B74" s="73"/>
      <c r="C74" s="73"/>
      <c r="D74" s="73"/>
      <c r="E74" s="73"/>
      <c r="F74" s="73"/>
      <c r="G74" s="73"/>
      <c r="H74" s="73"/>
      <c r="I74" s="73"/>
      <c r="J74" s="73"/>
      <c r="K74" s="73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X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  <c r="AI74" s="73"/>
      <c r="AJ74" s="73"/>
      <c r="AK74" s="73"/>
      <c r="AL74" s="73"/>
      <c r="AM74" s="73"/>
      <c r="AN74" s="73"/>
      <c r="AO74" s="73"/>
      <c r="AP74" s="73"/>
      <c r="AQ74" s="73"/>
      <c r="AR74" s="73"/>
      <c r="AS74" s="73"/>
      <c r="AT74" s="73"/>
      <c r="AU74" s="73"/>
      <c r="AV74" s="73"/>
      <c r="AW74" s="73"/>
      <c r="AX74" s="73"/>
      <c r="AY74" s="73"/>
      <c r="AZ74" s="73"/>
      <c r="BA74" s="73"/>
      <c r="BB74" s="73"/>
      <c r="BC74" s="73"/>
      <c r="BD74" s="73"/>
      <c r="BE74" s="73"/>
      <c r="BF74" s="72"/>
      <c r="BG74" s="72"/>
      <c r="BH74" s="72"/>
      <c r="BI74" s="72"/>
      <c r="BJ74" s="72"/>
      <c r="BK74" s="72"/>
      <c r="BL74" s="72"/>
      <c r="BM74" s="72"/>
      <c r="BN74" s="72"/>
    </row>
    <row r="75" spans="1:66" x14ac:dyDescent="0.2">
      <c r="A75" s="73"/>
      <c r="B75" s="73"/>
      <c r="C75" s="73"/>
      <c r="D75" s="73"/>
      <c r="E75" s="73"/>
      <c r="F75" s="73"/>
      <c r="G75" s="73"/>
      <c r="H75" s="73"/>
      <c r="I75" s="73"/>
      <c r="J75" s="73"/>
      <c r="K75" s="73"/>
      <c r="L75" s="73"/>
      <c r="M75" s="73"/>
      <c r="N75" s="73"/>
      <c r="O75" s="73"/>
      <c r="P75" s="73"/>
      <c r="Q75" s="73"/>
      <c r="R75" s="73"/>
      <c r="S75" s="73"/>
      <c r="T75" s="73"/>
      <c r="U75" s="73"/>
      <c r="V75" s="73"/>
      <c r="W75" s="73"/>
      <c r="X75" s="73"/>
      <c r="Y75" s="73"/>
      <c r="Z75" s="73"/>
      <c r="AA75" s="73"/>
      <c r="AB75" s="73"/>
      <c r="AC75" s="73"/>
      <c r="AD75" s="73"/>
      <c r="AE75" s="73"/>
      <c r="AF75" s="73"/>
      <c r="AG75" s="73"/>
      <c r="AH75" s="73"/>
      <c r="AI75" s="73"/>
      <c r="AJ75" s="73"/>
      <c r="AK75" s="73"/>
      <c r="AL75" s="73"/>
      <c r="AM75" s="73"/>
      <c r="AN75" s="73"/>
      <c r="AO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3"/>
      <c r="BA75" s="73"/>
      <c r="BB75" s="73"/>
      <c r="BC75" s="73"/>
      <c r="BD75" s="73"/>
      <c r="BE75" s="73"/>
      <c r="BF75" s="72"/>
      <c r="BG75" s="72"/>
      <c r="BH75" s="72"/>
      <c r="BI75" s="72"/>
      <c r="BJ75" s="72"/>
      <c r="BK75" s="72"/>
      <c r="BL75" s="72"/>
      <c r="BM75" s="72"/>
      <c r="BN75" s="72"/>
    </row>
    <row r="76" spans="1:66" x14ac:dyDescent="0.2">
      <c r="A76" s="73"/>
      <c r="B76" s="73"/>
      <c r="C76" s="73"/>
      <c r="D76" s="73"/>
      <c r="E76" s="73"/>
      <c r="F76" s="73"/>
      <c r="G76" s="73"/>
      <c r="H76" s="73"/>
      <c r="I76" s="73"/>
      <c r="J76" s="73"/>
      <c r="K76" s="73"/>
      <c r="L76" s="73"/>
      <c r="M76" s="73"/>
      <c r="N76" s="73"/>
      <c r="O76" s="73"/>
      <c r="P76" s="73"/>
      <c r="Q76" s="73"/>
      <c r="R76" s="73"/>
      <c r="S76" s="73"/>
      <c r="T76" s="73"/>
      <c r="U76" s="73"/>
      <c r="V76" s="73"/>
      <c r="W76" s="73"/>
      <c r="X76" s="73"/>
      <c r="Y76" s="73"/>
      <c r="Z76" s="73"/>
      <c r="AA76" s="73"/>
      <c r="AB76" s="73"/>
      <c r="AC76" s="73"/>
      <c r="AD76" s="73"/>
      <c r="AE76" s="73"/>
      <c r="AF76" s="73"/>
      <c r="AG76" s="73"/>
      <c r="AH76" s="73"/>
      <c r="AI76" s="73"/>
      <c r="AJ76" s="73"/>
      <c r="AK76" s="73"/>
      <c r="AL76" s="73"/>
      <c r="AM76" s="73"/>
      <c r="AN76" s="73"/>
      <c r="AO76" s="73"/>
      <c r="AP76" s="73"/>
      <c r="AQ76" s="73"/>
      <c r="AR76" s="73"/>
      <c r="AS76" s="73"/>
      <c r="AT76" s="73"/>
      <c r="AU76" s="73"/>
      <c r="AV76" s="73"/>
      <c r="AW76" s="73"/>
      <c r="AX76" s="73"/>
      <c r="AY76" s="73"/>
      <c r="AZ76" s="73"/>
      <c r="BA76" s="73"/>
      <c r="BB76" s="73"/>
      <c r="BC76" s="73"/>
      <c r="BD76" s="73"/>
      <c r="BE76" s="73"/>
      <c r="BF76" s="72"/>
      <c r="BG76" s="72"/>
      <c r="BH76" s="72"/>
      <c r="BI76" s="72"/>
      <c r="BJ76" s="72"/>
      <c r="BK76" s="72"/>
      <c r="BL76" s="72"/>
      <c r="BM76" s="72"/>
      <c r="BN76" s="72"/>
    </row>
    <row r="77" spans="1:66" x14ac:dyDescent="0.2">
      <c r="A77" s="73"/>
      <c r="B77" s="73"/>
      <c r="C77" s="73"/>
      <c r="D77" s="73"/>
      <c r="E77" s="73"/>
      <c r="F77" s="73"/>
      <c r="G77" s="73"/>
      <c r="H77" s="73"/>
      <c r="I77" s="73"/>
      <c r="J77" s="73"/>
      <c r="K77" s="73"/>
      <c r="L77" s="73"/>
      <c r="M77" s="73"/>
      <c r="N77" s="73"/>
      <c r="O77" s="73"/>
      <c r="P77" s="73"/>
      <c r="Q77" s="73"/>
      <c r="R77" s="73"/>
      <c r="S77" s="73"/>
      <c r="T77" s="73"/>
      <c r="U77" s="73"/>
      <c r="V77" s="73"/>
      <c r="W77" s="73"/>
      <c r="X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  <c r="AI77" s="73"/>
      <c r="AJ77" s="73"/>
      <c r="AK77" s="73"/>
      <c r="AL77" s="73"/>
      <c r="AM77" s="73"/>
      <c r="AN77" s="73"/>
      <c r="AO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3"/>
      <c r="BA77" s="73"/>
      <c r="BB77" s="73"/>
      <c r="BC77" s="73"/>
      <c r="BD77" s="73"/>
      <c r="BE77" s="73"/>
      <c r="BF77" s="72"/>
      <c r="BG77" s="72"/>
      <c r="BH77" s="72"/>
      <c r="BI77" s="72"/>
      <c r="BJ77" s="72"/>
      <c r="BK77" s="72"/>
      <c r="BL77" s="72"/>
      <c r="BM77" s="72"/>
      <c r="BN77" s="72"/>
    </row>
    <row r="78" spans="1:66" x14ac:dyDescent="0.2">
      <c r="A78" s="73"/>
      <c r="B78" s="73"/>
      <c r="C78" s="73"/>
      <c r="D78" s="73"/>
      <c r="E78" s="73"/>
      <c r="F78" s="73"/>
      <c r="G78" s="73"/>
      <c r="H78" s="73"/>
      <c r="I78" s="73"/>
      <c r="J78" s="73"/>
      <c r="K78" s="73"/>
      <c r="L78" s="73"/>
      <c r="M78" s="73"/>
      <c r="N78" s="73"/>
      <c r="O78" s="73"/>
      <c r="P78" s="73"/>
      <c r="Q78" s="73"/>
      <c r="R78" s="73"/>
      <c r="S78" s="73"/>
      <c r="T78" s="73"/>
      <c r="U78" s="73"/>
      <c r="V78" s="73"/>
      <c r="W78" s="73"/>
      <c r="X78" s="73"/>
      <c r="Y78" s="73"/>
      <c r="Z78" s="73"/>
      <c r="AA78" s="73"/>
      <c r="AB78" s="73"/>
      <c r="AC78" s="73"/>
      <c r="AD78" s="73"/>
      <c r="AE78" s="73"/>
      <c r="AF78" s="73"/>
      <c r="AG78" s="73"/>
      <c r="AH78" s="73"/>
      <c r="AI78" s="73"/>
      <c r="AJ78" s="73"/>
      <c r="AK78" s="73"/>
      <c r="AL78" s="73"/>
      <c r="AM78" s="73"/>
      <c r="AN78" s="73"/>
      <c r="AO78" s="73"/>
      <c r="AP78" s="73"/>
      <c r="AQ78" s="73"/>
      <c r="AR78" s="73"/>
      <c r="AS78" s="73"/>
      <c r="AT78" s="73"/>
      <c r="AU78" s="73"/>
      <c r="AV78" s="73"/>
      <c r="AW78" s="73"/>
      <c r="AX78" s="73"/>
      <c r="AY78" s="73"/>
      <c r="AZ78" s="73"/>
      <c r="BA78" s="73"/>
      <c r="BB78" s="73"/>
      <c r="BC78" s="73"/>
      <c r="BD78" s="73"/>
      <c r="BE78" s="73"/>
      <c r="BF78" s="72"/>
      <c r="BG78" s="72"/>
      <c r="BH78" s="72"/>
      <c r="BI78" s="72"/>
      <c r="BJ78" s="72"/>
      <c r="BK78" s="72"/>
      <c r="BL78" s="72"/>
      <c r="BM78" s="72"/>
      <c r="BN78" s="72"/>
    </row>
    <row r="79" spans="1:66" x14ac:dyDescent="0.2">
      <c r="A79" s="73"/>
      <c r="B79" s="73"/>
      <c r="C79" s="73"/>
      <c r="D79" s="73"/>
      <c r="E79" s="73"/>
      <c r="F79" s="73"/>
      <c r="G79" s="73"/>
      <c r="H79" s="73"/>
      <c r="I79" s="73"/>
      <c r="J79" s="73"/>
      <c r="K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X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O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2"/>
      <c r="BG79" s="72"/>
      <c r="BH79" s="72"/>
      <c r="BI79" s="72"/>
      <c r="BJ79" s="72"/>
      <c r="BK79" s="72"/>
      <c r="BL79" s="72"/>
      <c r="BM79" s="72"/>
      <c r="BN79" s="72"/>
    </row>
    <row r="80" spans="1:66" x14ac:dyDescent="0.2">
      <c r="A80" s="73"/>
      <c r="B80" s="73"/>
      <c r="C80" s="73"/>
      <c r="D80" s="73"/>
      <c r="E80" s="73"/>
      <c r="F80" s="73"/>
      <c r="G80" s="73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O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2"/>
      <c r="BG80" s="72"/>
      <c r="BH80" s="72"/>
      <c r="BI80" s="72"/>
      <c r="BJ80" s="72"/>
      <c r="BK80" s="72"/>
      <c r="BL80" s="72"/>
      <c r="BM80" s="72"/>
      <c r="BN80" s="72"/>
    </row>
    <row r="81" spans="1:66" x14ac:dyDescent="0.2">
      <c r="A81" s="73"/>
      <c r="B81" s="73"/>
      <c r="C81" s="73"/>
      <c r="D81" s="73"/>
      <c r="E81" s="73"/>
      <c r="F81" s="73"/>
      <c r="G81" s="73"/>
      <c r="H81" s="73"/>
      <c r="I81" s="73"/>
      <c r="J81" s="73"/>
      <c r="K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X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  <c r="AN81" s="73"/>
      <c r="AO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3"/>
      <c r="BA81" s="73"/>
      <c r="BB81" s="73"/>
      <c r="BC81" s="73"/>
      <c r="BD81" s="73"/>
      <c r="BE81" s="73"/>
      <c r="BF81" s="72"/>
      <c r="BG81" s="72"/>
      <c r="BH81" s="72"/>
      <c r="BI81" s="72"/>
      <c r="BJ81" s="72"/>
      <c r="BK81" s="72"/>
      <c r="BL81" s="72"/>
      <c r="BM81" s="72"/>
      <c r="BN81" s="72"/>
    </row>
    <row r="82" spans="1:66" x14ac:dyDescent="0.2">
      <c r="A82" s="73"/>
      <c r="B82" s="73"/>
      <c r="C82" s="73"/>
      <c r="D82" s="73"/>
      <c r="E82" s="73"/>
      <c r="F82" s="73"/>
      <c r="G82" s="73"/>
      <c r="H82" s="73"/>
      <c r="I82" s="73"/>
      <c r="J82" s="73"/>
      <c r="K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X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  <c r="AN82" s="73"/>
      <c r="AO82" s="73"/>
      <c r="AP82" s="73"/>
      <c r="AQ82" s="73"/>
      <c r="AR82" s="73"/>
      <c r="AS82" s="73"/>
      <c r="AT82" s="73"/>
      <c r="AU82" s="73"/>
      <c r="AV82" s="73"/>
      <c r="AW82" s="73"/>
      <c r="AX82" s="73"/>
      <c r="AY82" s="73"/>
      <c r="AZ82" s="73"/>
      <c r="BA82" s="73"/>
      <c r="BB82" s="73"/>
      <c r="BC82" s="73"/>
      <c r="BD82" s="73"/>
      <c r="BE82" s="73"/>
      <c r="BF82" s="72"/>
      <c r="BG82" s="72"/>
      <c r="BH82" s="72"/>
      <c r="BI82" s="72"/>
      <c r="BJ82" s="72"/>
      <c r="BK82" s="72"/>
      <c r="BL82" s="72"/>
      <c r="BM82" s="72"/>
      <c r="BN82" s="72"/>
    </row>
    <row r="83" spans="1:66" x14ac:dyDescent="0.2">
      <c r="A83" s="73"/>
      <c r="B83" s="73"/>
      <c r="C83" s="73"/>
      <c r="D83" s="73"/>
      <c r="E83" s="73"/>
      <c r="F83" s="73"/>
      <c r="G83" s="73"/>
      <c r="H83" s="73"/>
      <c r="I83" s="73"/>
      <c r="J83" s="73"/>
      <c r="K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X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  <c r="AN83" s="73"/>
      <c r="AO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3"/>
      <c r="BA83" s="73"/>
      <c r="BB83" s="73"/>
      <c r="BC83" s="73"/>
      <c r="BD83" s="73"/>
      <c r="BE83" s="73"/>
      <c r="BF83" s="72"/>
      <c r="BG83" s="72"/>
      <c r="BH83" s="72"/>
      <c r="BI83" s="72"/>
      <c r="BJ83" s="72"/>
      <c r="BK83" s="72"/>
      <c r="BL83" s="72"/>
      <c r="BM83" s="72"/>
      <c r="BN83" s="72"/>
    </row>
    <row r="84" spans="1:66" x14ac:dyDescent="0.2">
      <c r="A84" s="73"/>
      <c r="B84" s="73"/>
      <c r="C84" s="73"/>
      <c r="D84" s="73"/>
      <c r="E84" s="73"/>
      <c r="F84" s="73"/>
      <c r="G84" s="73"/>
      <c r="H84" s="73"/>
      <c r="I84" s="73"/>
      <c r="J84" s="73"/>
      <c r="K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X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  <c r="AN84" s="73"/>
      <c r="AO84" s="73"/>
      <c r="AP84" s="73"/>
      <c r="AQ84" s="73"/>
      <c r="AR84" s="73"/>
      <c r="AS84" s="73"/>
      <c r="AT84" s="73"/>
      <c r="AU84" s="73"/>
      <c r="AV84" s="73"/>
      <c r="AW84" s="73"/>
      <c r="AX84" s="73"/>
      <c r="AY84" s="73"/>
      <c r="AZ84" s="73"/>
      <c r="BA84" s="73"/>
      <c r="BB84" s="73"/>
      <c r="BC84" s="73"/>
      <c r="BD84" s="73"/>
      <c r="BE84" s="73"/>
      <c r="BF84" s="72"/>
      <c r="BG84" s="72"/>
      <c r="BH84" s="72"/>
      <c r="BI84" s="72"/>
      <c r="BJ84" s="72"/>
      <c r="BK84" s="72"/>
      <c r="BL84" s="72"/>
      <c r="BM84" s="72"/>
      <c r="BN84" s="72"/>
    </row>
    <row r="85" spans="1:66" x14ac:dyDescent="0.2">
      <c r="A85" s="73"/>
      <c r="B85" s="73"/>
      <c r="C85" s="73"/>
      <c r="D85" s="73"/>
      <c r="E85" s="73"/>
      <c r="F85" s="73"/>
      <c r="G85" s="73"/>
      <c r="H85" s="73"/>
      <c r="I85" s="73"/>
      <c r="J85" s="73"/>
      <c r="K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X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  <c r="AN85" s="73"/>
      <c r="AO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3"/>
      <c r="BA85" s="73"/>
      <c r="BB85" s="73"/>
      <c r="BC85" s="73"/>
      <c r="BD85" s="73"/>
      <c r="BE85" s="73"/>
      <c r="BF85" s="72"/>
      <c r="BG85" s="72"/>
      <c r="BH85" s="72"/>
      <c r="BI85" s="72"/>
      <c r="BJ85" s="72"/>
      <c r="BK85" s="72"/>
      <c r="BL85" s="72"/>
      <c r="BM85" s="72"/>
      <c r="BN85" s="72"/>
    </row>
    <row r="86" spans="1:66" x14ac:dyDescent="0.2">
      <c r="A86" s="73"/>
      <c r="B86" s="73"/>
      <c r="C86" s="73"/>
      <c r="D86" s="73"/>
      <c r="E86" s="73"/>
      <c r="F86" s="73"/>
      <c r="G86" s="73"/>
      <c r="H86" s="73"/>
      <c r="I86" s="73"/>
      <c r="J86" s="73"/>
      <c r="K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O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2"/>
      <c r="BG86" s="72"/>
      <c r="BH86" s="72"/>
      <c r="BI86" s="72"/>
      <c r="BJ86" s="72"/>
      <c r="BK86" s="72"/>
      <c r="BL86" s="72"/>
      <c r="BM86" s="72"/>
      <c r="BN86" s="72"/>
    </row>
    <row r="87" spans="1:66" x14ac:dyDescent="0.2">
      <c r="A87" s="73"/>
      <c r="B87" s="73"/>
      <c r="C87" s="73"/>
      <c r="D87" s="73"/>
      <c r="E87" s="73"/>
      <c r="F87" s="73"/>
      <c r="G87" s="73"/>
      <c r="H87" s="73"/>
      <c r="I87" s="73"/>
      <c r="J87" s="73"/>
      <c r="K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X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  <c r="AN87" s="73"/>
      <c r="AO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3"/>
      <c r="BA87" s="73"/>
      <c r="BB87" s="73"/>
      <c r="BC87" s="73"/>
      <c r="BD87" s="73"/>
      <c r="BE87" s="73"/>
      <c r="BF87" s="72"/>
      <c r="BG87" s="72"/>
      <c r="BH87" s="72"/>
      <c r="BI87" s="72"/>
      <c r="BJ87" s="72"/>
      <c r="BK87" s="72"/>
      <c r="BL87" s="72"/>
      <c r="BM87" s="72"/>
      <c r="BN87" s="72"/>
    </row>
    <row r="88" spans="1:66" x14ac:dyDescent="0.2">
      <c r="A88" s="73"/>
      <c r="B88" s="73"/>
      <c r="C88" s="73"/>
      <c r="D88" s="73"/>
      <c r="E88" s="73"/>
      <c r="F88" s="73"/>
      <c r="G88" s="73"/>
      <c r="H88" s="73"/>
      <c r="I88" s="73"/>
      <c r="J88" s="73"/>
      <c r="K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X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  <c r="AN88" s="73"/>
      <c r="AO88" s="73"/>
      <c r="AP88" s="73"/>
      <c r="AQ88" s="73"/>
      <c r="AR88" s="73"/>
      <c r="AS88" s="73"/>
      <c r="AT88" s="73"/>
      <c r="AU88" s="73"/>
      <c r="AV88" s="73"/>
      <c r="AW88" s="73"/>
      <c r="AX88" s="73"/>
      <c r="AY88" s="73"/>
      <c r="AZ88" s="73"/>
      <c r="BA88" s="73"/>
      <c r="BB88" s="73"/>
      <c r="BC88" s="73"/>
      <c r="BD88" s="73"/>
      <c r="BE88" s="73"/>
      <c r="BF88" s="72"/>
      <c r="BG88" s="72"/>
      <c r="BH88" s="72"/>
      <c r="BI88" s="72"/>
      <c r="BJ88" s="72"/>
      <c r="BK88" s="72"/>
      <c r="BL88" s="72"/>
      <c r="BM88" s="72"/>
      <c r="BN88" s="72"/>
    </row>
    <row r="89" spans="1:66" x14ac:dyDescent="0.2">
      <c r="A89" s="73"/>
      <c r="B89" s="73"/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X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  <c r="AN89" s="73"/>
      <c r="AO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3"/>
      <c r="BA89" s="73"/>
      <c r="BB89" s="73"/>
      <c r="BC89" s="73"/>
      <c r="BD89" s="73"/>
      <c r="BE89" s="73"/>
      <c r="BF89" s="72"/>
      <c r="BG89" s="72"/>
      <c r="BH89" s="72"/>
      <c r="BI89" s="72"/>
      <c r="BJ89" s="72"/>
      <c r="BK89" s="72"/>
      <c r="BL89" s="72"/>
      <c r="BM89" s="72"/>
      <c r="BN89" s="72"/>
    </row>
    <row r="90" spans="1:66" x14ac:dyDescent="0.2">
      <c r="A90" s="73"/>
      <c r="B90" s="73"/>
      <c r="C90" s="73"/>
      <c r="D90" s="73"/>
      <c r="E90" s="73"/>
      <c r="F90" s="73"/>
      <c r="G90" s="73"/>
      <c r="H90" s="73"/>
      <c r="I90" s="73"/>
      <c r="J90" s="73"/>
      <c r="K90" s="73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X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  <c r="AJ90" s="73"/>
      <c r="AK90" s="73"/>
      <c r="AL90" s="73"/>
      <c r="AM90" s="73"/>
      <c r="AN90" s="73"/>
      <c r="AO90" s="73"/>
      <c r="AP90" s="73"/>
      <c r="AQ90" s="73"/>
      <c r="AR90" s="73"/>
      <c r="AS90" s="73"/>
      <c r="AT90" s="73"/>
      <c r="AU90" s="73"/>
      <c r="AV90" s="73"/>
      <c r="AW90" s="73"/>
      <c r="AX90" s="73"/>
      <c r="AY90" s="73"/>
      <c r="AZ90" s="73"/>
      <c r="BA90" s="73"/>
      <c r="BB90" s="73"/>
      <c r="BC90" s="73"/>
      <c r="BD90" s="73"/>
      <c r="BE90" s="73"/>
      <c r="BF90" s="72"/>
      <c r="BG90" s="72"/>
      <c r="BH90" s="72"/>
      <c r="BI90" s="72"/>
      <c r="BJ90" s="72"/>
      <c r="BK90" s="72"/>
      <c r="BL90" s="72"/>
      <c r="BM90" s="72"/>
      <c r="BN90" s="72"/>
    </row>
    <row r="91" spans="1:66" x14ac:dyDescent="0.2">
      <c r="A91" s="73"/>
      <c r="B91" s="73"/>
      <c r="C91" s="73"/>
      <c r="D91" s="73"/>
      <c r="E91" s="73"/>
      <c r="F91" s="73"/>
      <c r="G91" s="73"/>
      <c r="H91" s="73"/>
      <c r="I91" s="73"/>
      <c r="J91" s="73"/>
      <c r="K91" s="73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X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  <c r="AM91" s="73"/>
      <c r="AN91" s="73"/>
      <c r="AO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3"/>
      <c r="BA91" s="73"/>
      <c r="BB91" s="73"/>
      <c r="BC91" s="73"/>
      <c r="BD91" s="73"/>
      <c r="BE91" s="73"/>
      <c r="BF91" s="72"/>
      <c r="BG91" s="72"/>
      <c r="BH91" s="72"/>
      <c r="BI91" s="72"/>
      <c r="BJ91" s="72"/>
      <c r="BK91" s="72"/>
      <c r="BL91" s="72"/>
      <c r="BM91" s="72"/>
      <c r="BN91" s="72"/>
    </row>
    <row r="92" spans="1:66" x14ac:dyDescent="0.2">
      <c r="A92" s="73"/>
      <c r="B92" s="73"/>
      <c r="C92" s="73"/>
      <c r="D92" s="73"/>
      <c r="E92" s="73"/>
      <c r="F92" s="73"/>
      <c r="G92" s="73"/>
      <c r="H92" s="73"/>
      <c r="I92" s="73"/>
      <c r="J92" s="73"/>
      <c r="K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X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O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2"/>
      <c r="BG92" s="72"/>
      <c r="BH92" s="72"/>
      <c r="BI92" s="72"/>
      <c r="BJ92" s="72"/>
      <c r="BK92" s="72"/>
      <c r="BL92" s="72"/>
      <c r="BM92" s="72"/>
      <c r="BN92" s="72"/>
    </row>
    <row r="93" spans="1:66" x14ac:dyDescent="0.2">
      <c r="A93" s="73"/>
      <c r="B93" s="73"/>
      <c r="C93" s="73"/>
      <c r="D93" s="73"/>
      <c r="E93" s="73"/>
      <c r="F93" s="73"/>
      <c r="G93" s="73"/>
      <c r="H93" s="73"/>
      <c r="I93" s="73"/>
      <c r="J93" s="73"/>
      <c r="K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X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O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73"/>
      <c r="BB93" s="73"/>
      <c r="BC93" s="73"/>
      <c r="BD93" s="73"/>
      <c r="BE93" s="73"/>
      <c r="BF93" s="72"/>
      <c r="BG93" s="72"/>
      <c r="BH93" s="72"/>
      <c r="BI93" s="72"/>
      <c r="BJ93" s="72"/>
      <c r="BK93" s="72"/>
      <c r="BL93" s="72"/>
      <c r="BM93" s="72"/>
      <c r="BN93" s="72"/>
    </row>
    <row r="94" spans="1:66" x14ac:dyDescent="0.2">
      <c r="A94" s="73"/>
      <c r="B94" s="73"/>
      <c r="C94" s="73"/>
      <c r="D94" s="73"/>
      <c r="E94" s="73"/>
      <c r="F94" s="73"/>
      <c r="G94" s="73"/>
      <c r="H94" s="73"/>
      <c r="I94" s="73"/>
      <c r="J94" s="73"/>
      <c r="K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X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L94" s="73"/>
      <c r="AM94" s="73"/>
      <c r="AN94" s="73"/>
      <c r="AO94" s="73"/>
      <c r="AP94" s="73"/>
      <c r="AQ94" s="73"/>
      <c r="AR94" s="73"/>
      <c r="AS94" s="73"/>
      <c r="AT94" s="73"/>
      <c r="AU94" s="73"/>
      <c r="AV94" s="73"/>
      <c r="AW94" s="73"/>
      <c r="AX94" s="73"/>
      <c r="AY94" s="73"/>
      <c r="AZ94" s="73"/>
      <c r="BA94" s="73"/>
      <c r="BB94" s="73"/>
      <c r="BC94" s="73"/>
      <c r="BD94" s="73"/>
      <c r="BE94" s="73"/>
      <c r="BF94" s="72"/>
      <c r="BG94" s="72"/>
      <c r="BH94" s="72"/>
      <c r="BI94" s="72"/>
      <c r="BJ94" s="72"/>
      <c r="BK94" s="72"/>
      <c r="BL94" s="72"/>
      <c r="BM94" s="72"/>
      <c r="BN94" s="72"/>
    </row>
    <row r="95" spans="1:66" x14ac:dyDescent="0.2">
      <c r="A95" s="73"/>
      <c r="B95" s="73"/>
      <c r="C95" s="73"/>
      <c r="D95" s="73"/>
      <c r="E95" s="73"/>
      <c r="F95" s="73"/>
      <c r="G95" s="73"/>
      <c r="H95" s="73"/>
      <c r="I95" s="73"/>
      <c r="J95" s="73"/>
      <c r="K95" s="73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X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73"/>
      <c r="AM95" s="73"/>
      <c r="AN95" s="73"/>
      <c r="AO95" s="73"/>
      <c r="AP95" s="73"/>
      <c r="AQ95" s="73"/>
      <c r="AR95" s="73"/>
      <c r="AS95" s="73"/>
      <c r="AT95" s="73"/>
      <c r="AU95" s="73"/>
      <c r="AV95" s="73"/>
      <c r="AW95" s="73"/>
      <c r="AX95" s="73"/>
      <c r="AY95" s="73"/>
      <c r="AZ95" s="73"/>
      <c r="BA95" s="73"/>
      <c r="BB95" s="73"/>
      <c r="BC95" s="73"/>
      <c r="BD95" s="73"/>
      <c r="BE95" s="73"/>
      <c r="BF95" s="72"/>
      <c r="BG95" s="72"/>
      <c r="BH95" s="72"/>
      <c r="BI95" s="72"/>
      <c r="BJ95" s="72"/>
      <c r="BK95" s="72"/>
      <c r="BL95" s="72"/>
      <c r="BM95" s="72"/>
      <c r="BN95" s="72"/>
    </row>
    <row r="96" spans="1:66" x14ac:dyDescent="0.2">
      <c r="A96" s="73"/>
      <c r="B96" s="73"/>
      <c r="C96" s="73"/>
      <c r="D96" s="73"/>
      <c r="E96" s="73"/>
      <c r="F96" s="73"/>
      <c r="G96" s="73"/>
      <c r="H96" s="73"/>
      <c r="I96" s="73"/>
      <c r="J96" s="73"/>
      <c r="K96" s="73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X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3"/>
      <c r="AK96" s="73"/>
      <c r="AL96" s="73"/>
      <c r="AM96" s="73"/>
      <c r="AN96" s="73"/>
      <c r="AO96" s="73"/>
      <c r="AP96" s="73"/>
      <c r="AQ96" s="73"/>
      <c r="AR96" s="73"/>
      <c r="AS96" s="73"/>
      <c r="AT96" s="73"/>
      <c r="AU96" s="73"/>
      <c r="AV96" s="73"/>
      <c r="AW96" s="73"/>
      <c r="AX96" s="73"/>
      <c r="AY96" s="73"/>
      <c r="AZ96" s="73"/>
      <c r="BA96" s="73"/>
      <c r="BB96" s="73"/>
      <c r="BC96" s="73"/>
      <c r="BD96" s="73"/>
      <c r="BE96" s="73"/>
      <c r="BF96" s="72"/>
      <c r="BG96" s="72"/>
      <c r="BH96" s="72"/>
      <c r="BI96" s="72"/>
      <c r="BJ96" s="72"/>
      <c r="BK96" s="72"/>
      <c r="BL96" s="72"/>
      <c r="BM96" s="72"/>
      <c r="BN96" s="72"/>
    </row>
    <row r="97" spans="1:66" x14ac:dyDescent="0.2">
      <c r="A97" s="73"/>
      <c r="B97" s="73"/>
      <c r="C97" s="73"/>
      <c r="D97" s="73"/>
      <c r="E97" s="73"/>
      <c r="F97" s="73"/>
      <c r="G97" s="73"/>
      <c r="H97" s="73"/>
      <c r="I97" s="73"/>
      <c r="J97" s="73"/>
      <c r="K97" s="73"/>
      <c r="L97" s="73"/>
      <c r="M97" s="73"/>
      <c r="N97" s="73"/>
      <c r="O97" s="73"/>
      <c r="P97" s="73"/>
      <c r="Q97" s="73"/>
      <c r="R97" s="73"/>
      <c r="S97" s="73"/>
      <c r="T97" s="73"/>
      <c r="U97" s="73"/>
      <c r="V97" s="73"/>
      <c r="W97" s="73"/>
      <c r="X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  <c r="AJ97" s="73"/>
      <c r="AK97" s="73"/>
      <c r="AL97" s="73"/>
      <c r="AM97" s="73"/>
      <c r="AN97" s="73"/>
      <c r="AO97" s="73"/>
      <c r="AP97" s="73"/>
      <c r="AQ97" s="73"/>
      <c r="AR97" s="73"/>
      <c r="AS97" s="73"/>
      <c r="AT97" s="73"/>
      <c r="AU97" s="73"/>
      <c r="AV97" s="73"/>
      <c r="AW97" s="73"/>
      <c r="AX97" s="73"/>
      <c r="AY97" s="73"/>
      <c r="AZ97" s="73"/>
      <c r="BA97" s="73"/>
      <c r="BB97" s="73"/>
      <c r="BC97" s="73"/>
      <c r="BD97" s="73"/>
      <c r="BE97" s="73"/>
      <c r="BF97" s="72"/>
      <c r="BG97" s="72"/>
      <c r="BH97" s="72"/>
      <c r="BI97" s="72"/>
      <c r="BJ97" s="72"/>
      <c r="BK97" s="72"/>
      <c r="BL97" s="72"/>
      <c r="BM97" s="72"/>
      <c r="BN97" s="72"/>
    </row>
    <row r="98" spans="1:66" x14ac:dyDescent="0.2">
      <c r="A98" s="73"/>
      <c r="B98" s="73"/>
      <c r="C98" s="73"/>
      <c r="D98" s="73"/>
      <c r="E98" s="73"/>
      <c r="F98" s="73"/>
      <c r="G98" s="73"/>
      <c r="H98" s="73"/>
      <c r="I98" s="73"/>
      <c r="J98" s="73"/>
      <c r="K98" s="73"/>
      <c r="L98" s="73"/>
      <c r="M98" s="73"/>
      <c r="N98" s="73"/>
      <c r="O98" s="73"/>
      <c r="P98" s="73"/>
      <c r="Q98" s="73"/>
      <c r="R98" s="73"/>
      <c r="S98" s="73"/>
      <c r="T98" s="73"/>
      <c r="U98" s="73"/>
      <c r="V98" s="73"/>
      <c r="W98" s="73"/>
      <c r="X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  <c r="AJ98" s="73"/>
      <c r="AK98" s="73"/>
      <c r="AL98" s="73"/>
      <c r="AM98" s="73"/>
      <c r="AN98" s="73"/>
      <c r="AO98" s="73"/>
      <c r="AP98" s="73"/>
      <c r="AQ98" s="73"/>
      <c r="AR98" s="73"/>
      <c r="AS98" s="73"/>
      <c r="AT98" s="73"/>
      <c r="AU98" s="73"/>
      <c r="AV98" s="73"/>
      <c r="AW98" s="73"/>
      <c r="AX98" s="73"/>
      <c r="AY98" s="73"/>
      <c r="AZ98" s="73"/>
      <c r="BA98" s="73"/>
      <c r="BB98" s="73"/>
      <c r="BC98" s="73"/>
      <c r="BD98" s="73"/>
      <c r="BE98" s="73"/>
      <c r="BF98" s="72"/>
      <c r="BG98" s="72"/>
      <c r="BH98" s="72"/>
      <c r="BI98" s="72"/>
      <c r="BJ98" s="72"/>
      <c r="BK98" s="72"/>
      <c r="BL98" s="72"/>
      <c r="BM98" s="72"/>
      <c r="BN98" s="72"/>
    </row>
    <row r="99" spans="1:66" x14ac:dyDescent="0.2">
      <c r="A99" s="73"/>
      <c r="B99" s="73"/>
      <c r="C99" s="73"/>
      <c r="D99" s="73"/>
      <c r="E99" s="73"/>
      <c r="F99" s="73"/>
      <c r="G99" s="73"/>
      <c r="H99" s="73"/>
      <c r="I99" s="73"/>
      <c r="J99" s="73"/>
      <c r="K99" s="73"/>
      <c r="L99" s="73"/>
      <c r="M99" s="73"/>
      <c r="N99" s="73"/>
      <c r="O99" s="73"/>
      <c r="P99" s="73"/>
      <c r="Q99" s="73"/>
      <c r="R99" s="73"/>
      <c r="S99" s="73"/>
      <c r="T99" s="73"/>
      <c r="U99" s="73"/>
      <c r="V99" s="73"/>
      <c r="W99" s="73"/>
      <c r="X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  <c r="AI99" s="73"/>
      <c r="AJ99" s="73"/>
      <c r="AK99" s="73"/>
      <c r="AL99" s="73"/>
      <c r="AM99" s="73"/>
      <c r="AN99" s="73"/>
      <c r="AO99" s="73"/>
      <c r="AP99" s="73"/>
      <c r="AQ99" s="73"/>
      <c r="AR99" s="73"/>
      <c r="AS99" s="73"/>
      <c r="AT99" s="73"/>
      <c r="AU99" s="73"/>
      <c r="AV99" s="73"/>
      <c r="AW99" s="73"/>
      <c r="AX99" s="73"/>
      <c r="AY99" s="73"/>
      <c r="AZ99" s="73"/>
      <c r="BA99" s="73"/>
      <c r="BB99" s="73"/>
      <c r="BC99" s="73"/>
      <c r="BD99" s="73"/>
      <c r="BE99" s="73"/>
      <c r="BF99" s="72"/>
      <c r="BG99" s="72"/>
      <c r="BH99" s="72"/>
      <c r="BI99" s="72"/>
      <c r="BJ99" s="72"/>
      <c r="BK99" s="72"/>
      <c r="BL99" s="72"/>
      <c r="BM99" s="72"/>
      <c r="BN99" s="72"/>
    </row>
    <row r="100" spans="1:66" x14ac:dyDescent="0.2">
      <c r="A100" s="73"/>
      <c r="B100" s="73"/>
      <c r="C100" s="73"/>
      <c r="D100" s="73"/>
      <c r="E100" s="73"/>
      <c r="F100" s="73"/>
      <c r="G100" s="73"/>
      <c r="H100" s="73"/>
      <c r="I100" s="73"/>
      <c r="J100" s="73"/>
      <c r="K100" s="73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X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O100" s="73"/>
      <c r="AP100" s="73"/>
      <c r="AQ100" s="73"/>
      <c r="AR100" s="73"/>
      <c r="AS100" s="73"/>
      <c r="AT100" s="73"/>
      <c r="AU100" s="73"/>
      <c r="AV100" s="73"/>
      <c r="AW100" s="73"/>
      <c r="AX100" s="73"/>
      <c r="AY100" s="73"/>
      <c r="AZ100" s="73"/>
      <c r="BA100" s="73"/>
      <c r="BB100" s="73"/>
      <c r="BC100" s="73"/>
      <c r="BD100" s="73"/>
      <c r="BE100" s="73"/>
      <c r="BF100" s="72"/>
      <c r="BG100" s="72"/>
      <c r="BH100" s="72"/>
      <c r="BI100" s="72"/>
      <c r="BJ100" s="72"/>
      <c r="BK100" s="72"/>
      <c r="BL100" s="72"/>
      <c r="BM100" s="72"/>
      <c r="BN100" s="72"/>
    </row>
    <row r="101" spans="1:66" x14ac:dyDescent="0.2">
      <c r="A101" s="73"/>
      <c r="B101" s="73"/>
      <c r="C101" s="73"/>
      <c r="D101" s="73"/>
      <c r="E101" s="73"/>
      <c r="F101" s="73"/>
      <c r="G101" s="73"/>
      <c r="H101" s="73"/>
      <c r="I101" s="73"/>
      <c r="J101" s="73"/>
      <c r="K101" s="73"/>
      <c r="L101" s="73"/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X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73"/>
      <c r="AN101" s="73"/>
      <c r="AO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3"/>
      <c r="BA101" s="73"/>
      <c r="BB101" s="73"/>
      <c r="BC101" s="73"/>
      <c r="BD101" s="73"/>
      <c r="BE101" s="73"/>
      <c r="BF101" s="72"/>
      <c r="BG101" s="72"/>
      <c r="BH101" s="72"/>
      <c r="BI101" s="72"/>
      <c r="BJ101" s="72"/>
      <c r="BK101" s="72"/>
      <c r="BL101" s="72"/>
      <c r="BM101" s="72"/>
      <c r="BN101" s="72"/>
    </row>
    <row r="102" spans="1:66" x14ac:dyDescent="0.2">
      <c r="A102" s="73"/>
      <c r="B102" s="73"/>
      <c r="C102" s="73"/>
      <c r="D102" s="73"/>
      <c r="E102" s="73"/>
      <c r="F102" s="73"/>
      <c r="G102" s="73"/>
      <c r="H102" s="73"/>
      <c r="I102" s="73"/>
      <c r="J102" s="73"/>
      <c r="K102" s="73"/>
      <c r="L102" s="73"/>
      <c r="M102" s="73"/>
      <c r="N102" s="73"/>
      <c r="O102" s="73"/>
      <c r="P102" s="73"/>
      <c r="Q102" s="73"/>
      <c r="R102" s="73"/>
      <c r="S102" s="73"/>
      <c r="T102" s="73"/>
      <c r="U102" s="73"/>
      <c r="V102" s="73"/>
      <c r="W102" s="73"/>
      <c r="X102" s="73"/>
      <c r="Y102" s="73"/>
      <c r="Z102" s="73"/>
      <c r="AA102" s="73"/>
      <c r="AB102" s="73"/>
      <c r="AC102" s="73"/>
      <c r="AD102" s="73"/>
      <c r="AE102" s="73"/>
      <c r="AF102" s="73"/>
      <c r="AG102" s="73"/>
      <c r="AH102" s="73"/>
      <c r="AI102" s="73"/>
      <c r="AJ102" s="73"/>
      <c r="AK102" s="73"/>
      <c r="AL102" s="73"/>
      <c r="AM102" s="73"/>
      <c r="AN102" s="73"/>
      <c r="AO102" s="73"/>
      <c r="AP102" s="73"/>
      <c r="AQ102" s="73"/>
      <c r="AR102" s="73"/>
      <c r="AS102" s="73"/>
      <c r="AT102" s="73"/>
      <c r="AU102" s="73"/>
      <c r="AV102" s="73"/>
      <c r="AW102" s="73"/>
      <c r="AX102" s="73"/>
      <c r="AY102" s="73"/>
      <c r="AZ102" s="73"/>
      <c r="BA102" s="73"/>
      <c r="BB102" s="73"/>
      <c r="BC102" s="73"/>
      <c r="BD102" s="73"/>
      <c r="BE102" s="73"/>
      <c r="BF102" s="72"/>
      <c r="BG102" s="72"/>
      <c r="BH102" s="72"/>
      <c r="BI102" s="72"/>
      <c r="BJ102" s="72"/>
      <c r="BK102" s="72"/>
      <c r="BL102" s="72"/>
      <c r="BM102" s="72"/>
      <c r="BN102" s="72"/>
    </row>
    <row r="103" spans="1:66" x14ac:dyDescent="0.2">
      <c r="A103" s="73"/>
      <c r="B103" s="73"/>
      <c r="C103" s="73"/>
      <c r="D103" s="73"/>
      <c r="E103" s="73"/>
      <c r="F103" s="73"/>
      <c r="G103" s="73"/>
      <c r="H103" s="73"/>
      <c r="I103" s="73"/>
      <c r="J103" s="73"/>
      <c r="K103" s="73"/>
      <c r="L103" s="73"/>
      <c r="M103" s="73"/>
      <c r="N103" s="73"/>
      <c r="O103" s="73"/>
      <c r="P103" s="73"/>
      <c r="Q103" s="73"/>
      <c r="R103" s="73"/>
      <c r="S103" s="73"/>
      <c r="T103" s="73"/>
      <c r="U103" s="73"/>
      <c r="V103" s="73"/>
      <c r="W103" s="73"/>
      <c r="X103" s="73"/>
      <c r="Y103" s="73"/>
      <c r="Z103" s="73"/>
      <c r="AA103" s="73"/>
      <c r="AB103" s="73"/>
      <c r="AC103" s="73"/>
      <c r="AD103" s="73"/>
      <c r="AE103" s="73"/>
      <c r="AF103" s="73"/>
      <c r="AG103" s="73"/>
      <c r="AH103" s="73"/>
      <c r="AI103" s="73"/>
      <c r="AJ103" s="73"/>
      <c r="AK103" s="73"/>
      <c r="AL103" s="73"/>
      <c r="AM103" s="73"/>
      <c r="AN103" s="73"/>
      <c r="AO103" s="73"/>
      <c r="AP103" s="73"/>
      <c r="AQ103" s="73"/>
      <c r="AR103" s="73"/>
      <c r="AS103" s="73"/>
      <c r="AT103" s="73"/>
      <c r="AU103" s="73"/>
      <c r="AV103" s="73"/>
      <c r="AW103" s="73"/>
      <c r="AX103" s="73"/>
      <c r="AY103" s="73"/>
      <c r="AZ103" s="73"/>
      <c r="BA103" s="73"/>
      <c r="BB103" s="73"/>
      <c r="BC103" s="73"/>
      <c r="BD103" s="73"/>
      <c r="BE103" s="73"/>
      <c r="BF103" s="72"/>
      <c r="BG103" s="72"/>
      <c r="BH103" s="72"/>
      <c r="BI103" s="72"/>
      <c r="BJ103" s="72"/>
      <c r="BK103" s="72"/>
      <c r="BL103" s="72"/>
      <c r="BM103" s="72"/>
      <c r="BN103" s="72"/>
    </row>
    <row r="104" spans="1:66" x14ac:dyDescent="0.2">
      <c r="A104" s="73"/>
      <c r="B104" s="73"/>
      <c r="C104" s="73"/>
      <c r="D104" s="73"/>
      <c r="E104" s="73"/>
      <c r="F104" s="73"/>
      <c r="G104" s="73"/>
      <c r="H104" s="73"/>
      <c r="I104" s="73"/>
      <c r="J104" s="73"/>
      <c r="K104" s="73"/>
      <c r="L104" s="73"/>
      <c r="M104" s="73"/>
      <c r="N104" s="73"/>
      <c r="O104" s="73"/>
      <c r="P104" s="73"/>
      <c r="Q104" s="73"/>
      <c r="R104" s="73"/>
      <c r="S104" s="73"/>
      <c r="T104" s="73"/>
      <c r="U104" s="73"/>
      <c r="V104" s="73"/>
      <c r="W104" s="73"/>
      <c r="X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  <c r="AI104" s="73"/>
      <c r="AJ104" s="73"/>
      <c r="AK104" s="73"/>
      <c r="AL104" s="73"/>
      <c r="AM104" s="73"/>
      <c r="AN104" s="73"/>
      <c r="AO104" s="73"/>
      <c r="AP104" s="73"/>
      <c r="AQ104" s="73"/>
      <c r="AR104" s="73"/>
      <c r="AS104" s="73"/>
      <c r="AT104" s="73"/>
      <c r="AU104" s="73"/>
      <c r="AV104" s="73"/>
      <c r="AW104" s="73"/>
      <c r="AX104" s="73"/>
      <c r="AY104" s="73"/>
      <c r="AZ104" s="73"/>
      <c r="BA104" s="73"/>
      <c r="BB104" s="73"/>
      <c r="BC104" s="73"/>
      <c r="BD104" s="73"/>
      <c r="BE104" s="73"/>
      <c r="BF104" s="72"/>
      <c r="BG104" s="72"/>
      <c r="BH104" s="72"/>
      <c r="BI104" s="72"/>
      <c r="BJ104" s="72"/>
      <c r="BK104" s="72"/>
      <c r="BL104" s="72"/>
      <c r="BM104" s="72"/>
      <c r="BN104" s="72"/>
    </row>
    <row r="105" spans="1:66" x14ac:dyDescent="0.2">
      <c r="A105" s="73"/>
      <c r="B105" s="73"/>
      <c r="C105" s="73"/>
      <c r="D105" s="73"/>
      <c r="E105" s="73"/>
      <c r="F105" s="73"/>
      <c r="G105" s="73"/>
      <c r="H105" s="73"/>
      <c r="I105" s="73"/>
      <c r="J105" s="73"/>
      <c r="K105" s="73"/>
      <c r="L105" s="73"/>
      <c r="M105" s="73"/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X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73"/>
      <c r="AN105" s="73"/>
      <c r="AO105" s="73"/>
      <c r="AP105" s="73"/>
      <c r="AQ105" s="73"/>
      <c r="AR105" s="73"/>
      <c r="AS105" s="73"/>
      <c r="AT105" s="73"/>
      <c r="AU105" s="73"/>
      <c r="AV105" s="73"/>
      <c r="AW105" s="73"/>
      <c r="AX105" s="73"/>
      <c r="AY105" s="73"/>
      <c r="AZ105" s="73"/>
      <c r="BA105" s="73"/>
      <c r="BB105" s="73"/>
      <c r="BC105" s="73"/>
      <c r="BD105" s="73"/>
      <c r="BE105" s="73"/>
      <c r="BF105" s="72"/>
      <c r="BG105" s="72"/>
      <c r="BH105" s="72"/>
      <c r="BI105" s="72"/>
      <c r="BJ105" s="72"/>
      <c r="BK105" s="72"/>
      <c r="BL105" s="72"/>
      <c r="BM105" s="72"/>
      <c r="BN105" s="72"/>
    </row>
    <row r="106" spans="1:66" x14ac:dyDescent="0.2">
      <c r="A106" s="73"/>
      <c r="B106" s="73"/>
      <c r="C106" s="73"/>
      <c r="D106" s="73"/>
      <c r="E106" s="73"/>
      <c r="F106" s="73"/>
      <c r="G106" s="73"/>
      <c r="H106" s="73"/>
      <c r="I106" s="73"/>
      <c r="J106" s="73"/>
      <c r="K106" s="73"/>
      <c r="L106" s="73"/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O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2"/>
      <c r="BG106" s="72"/>
      <c r="BH106" s="72"/>
      <c r="BI106" s="72"/>
      <c r="BJ106" s="72"/>
      <c r="BK106" s="72"/>
      <c r="BL106" s="72"/>
      <c r="BM106" s="72"/>
      <c r="BN106" s="72"/>
    </row>
    <row r="107" spans="1:66" x14ac:dyDescent="0.2">
      <c r="A107" s="73"/>
      <c r="B107" s="73"/>
      <c r="C107" s="73"/>
      <c r="D107" s="73"/>
      <c r="E107" s="73"/>
      <c r="F107" s="73"/>
      <c r="G107" s="73"/>
      <c r="H107" s="73"/>
      <c r="I107" s="73"/>
      <c r="J107" s="73"/>
      <c r="K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X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  <c r="AJ107" s="73"/>
      <c r="AK107" s="73"/>
      <c r="AL107" s="73"/>
      <c r="AM107" s="73"/>
      <c r="AN107" s="73"/>
      <c r="AO107" s="73"/>
      <c r="AP107" s="73"/>
      <c r="AQ107" s="73"/>
      <c r="AR107" s="73"/>
      <c r="AS107" s="73"/>
      <c r="AT107" s="73"/>
      <c r="AU107" s="73"/>
      <c r="AV107" s="73"/>
      <c r="AW107" s="73"/>
      <c r="AX107" s="73"/>
      <c r="AY107" s="73"/>
      <c r="AZ107" s="73"/>
      <c r="BA107" s="73"/>
      <c r="BB107" s="73"/>
      <c r="BC107" s="73"/>
      <c r="BD107" s="73"/>
      <c r="BE107" s="73"/>
      <c r="BF107" s="72"/>
      <c r="BG107" s="72"/>
      <c r="BH107" s="72"/>
      <c r="BI107" s="72"/>
      <c r="BJ107" s="72"/>
      <c r="BK107" s="72"/>
      <c r="BL107" s="72"/>
      <c r="BM107" s="72"/>
      <c r="BN107" s="72"/>
    </row>
    <row r="108" spans="1:66" x14ac:dyDescent="0.2">
      <c r="A108" s="73"/>
      <c r="B108" s="73"/>
      <c r="C108" s="73"/>
      <c r="D108" s="73"/>
      <c r="E108" s="73"/>
      <c r="F108" s="73"/>
      <c r="G108" s="73"/>
      <c r="H108" s="73"/>
      <c r="I108" s="73"/>
      <c r="J108" s="73"/>
      <c r="K108" s="73"/>
      <c r="L108" s="73"/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X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  <c r="AJ108" s="73"/>
      <c r="AK108" s="73"/>
      <c r="AL108" s="73"/>
      <c r="AM108" s="73"/>
      <c r="AN108" s="73"/>
      <c r="AO108" s="73"/>
      <c r="AP108" s="73"/>
      <c r="AQ108" s="73"/>
      <c r="AR108" s="73"/>
      <c r="AS108" s="73"/>
      <c r="AT108" s="73"/>
      <c r="AU108" s="73"/>
      <c r="AV108" s="73"/>
      <c r="AW108" s="73"/>
      <c r="AX108" s="73"/>
      <c r="AY108" s="73"/>
      <c r="AZ108" s="73"/>
      <c r="BA108" s="73"/>
      <c r="BB108" s="73"/>
      <c r="BC108" s="73"/>
      <c r="BD108" s="73"/>
      <c r="BE108" s="73"/>
      <c r="BF108" s="72"/>
      <c r="BG108" s="72"/>
      <c r="BH108" s="72"/>
      <c r="BI108" s="72"/>
      <c r="BJ108" s="72"/>
      <c r="BK108" s="72"/>
      <c r="BL108" s="72"/>
      <c r="BM108" s="72"/>
      <c r="BN108" s="72"/>
    </row>
    <row r="109" spans="1:66" x14ac:dyDescent="0.2">
      <c r="A109" s="73"/>
      <c r="B109" s="73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X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  <c r="AJ109" s="73"/>
      <c r="AK109" s="73"/>
      <c r="AL109" s="73"/>
      <c r="AM109" s="73"/>
      <c r="AN109" s="73"/>
      <c r="AO109" s="73"/>
      <c r="AP109" s="73"/>
      <c r="AQ109" s="73"/>
      <c r="AR109" s="73"/>
      <c r="AS109" s="73"/>
      <c r="AT109" s="73"/>
      <c r="AU109" s="73"/>
      <c r="AV109" s="73"/>
      <c r="AW109" s="73"/>
      <c r="AX109" s="73"/>
      <c r="AY109" s="73"/>
      <c r="AZ109" s="73"/>
      <c r="BA109" s="73"/>
      <c r="BB109" s="73"/>
      <c r="BC109" s="73"/>
      <c r="BD109" s="73"/>
      <c r="BE109" s="73"/>
      <c r="BF109" s="72"/>
      <c r="BG109" s="72"/>
      <c r="BH109" s="72"/>
      <c r="BI109" s="72"/>
      <c r="BJ109" s="72"/>
      <c r="BK109" s="72"/>
      <c r="BL109" s="72"/>
      <c r="BM109" s="72"/>
      <c r="BN109" s="72"/>
    </row>
    <row r="110" spans="1:66" x14ac:dyDescent="0.2">
      <c r="A110" s="73"/>
      <c r="B110" s="73"/>
      <c r="C110" s="73"/>
      <c r="D110" s="73"/>
      <c r="E110" s="73"/>
      <c r="F110" s="73"/>
      <c r="G110" s="73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X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3"/>
      <c r="AI110" s="73"/>
      <c r="AJ110" s="73"/>
      <c r="AK110" s="73"/>
      <c r="AL110" s="73"/>
      <c r="AM110" s="73"/>
      <c r="AN110" s="73"/>
      <c r="AO110" s="73"/>
      <c r="AP110" s="73"/>
      <c r="AQ110" s="73"/>
      <c r="AR110" s="73"/>
      <c r="AS110" s="73"/>
      <c r="AT110" s="73"/>
      <c r="AU110" s="73"/>
      <c r="AV110" s="73"/>
      <c r="AW110" s="73"/>
      <c r="AX110" s="73"/>
      <c r="AY110" s="73"/>
      <c r="AZ110" s="73"/>
      <c r="BA110" s="73"/>
      <c r="BB110" s="73"/>
      <c r="BC110" s="73"/>
      <c r="BD110" s="73"/>
      <c r="BE110" s="73"/>
      <c r="BF110" s="72"/>
      <c r="BG110" s="72"/>
      <c r="BH110" s="72"/>
      <c r="BI110" s="72"/>
      <c r="BJ110" s="72"/>
      <c r="BK110" s="72"/>
      <c r="BL110" s="72"/>
      <c r="BM110" s="72"/>
      <c r="BN110" s="72"/>
    </row>
    <row r="111" spans="1:66" x14ac:dyDescent="0.2">
      <c r="A111" s="73"/>
      <c r="B111" s="73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X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73"/>
      <c r="AN111" s="73"/>
      <c r="AO111" s="73"/>
      <c r="AP111" s="73"/>
      <c r="AQ111" s="73"/>
      <c r="AR111" s="73"/>
      <c r="AS111" s="73"/>
      <c r="AT111" s="73"/>
      <c r="AU111" s="73"/>
      <c r="AV111" s="73"/>
      <c r="AW111" s="73"/>
      <c r="AX111" s="73"/>
      <c r="AY111" s="73"/>
      <c r="AZ111" s="73"/>
      <c r="BA111" s="73"/>
      <c r="BB111" s="73"/>
      <c r="BC111" s="73"/>
      <c r="BD111" s="73"/>
      <c r="BE111" s="73"/>
      <c r="BF111" s="72"/>
      <c r="BG111" s="72"/>
      <c r="BH111" s="72"/>
      <c r="BI111" s="72"/>
      <c r="BJ111" s="72"/>
      <c r="BK111" s="72"/>
      <c r="BL111" s="72"/>
      <c r="BM111" s="72"/>
      <c r="BN111" s="72"/>
    </row>
    <row r="112" spans="1:66" x14ac:dyDescent="0.2">
      <c r="A112" s="73"/>
      <c r="B112" s="73"/>
      <c r="C112" s="73"/>
      <c r="D112" s="73"/>
      <c r="E112" s="73"/>
      <c r="F112" s="73"/>
      <c r="G112" s="73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O112" s="73"/>
      <c r="AP112" s="73"/>
      <c r="AQ112" s="73"/>
      <c r="AR112" s="73"/>
      <c r="AS112" s="73"/>
      <c r="AT112" s="73"/>
      <c r="AU112" s="73"/>
      <c r="AV112" s="73"/>
      <c r="AW112" s="73"/>
      <c r="AX112" s="73"/>
      <c r="AY112" s="73"/>
      <c r="AZ112" s="73"/>
      <c r="BA112" s="73"/>
      <c r="BB112" s="73"/>
      <c r="BC112" s="73"/>
      <c r="BD112" s="73"/>
      <c r="BE112" s="73"/>
      <c r="BF112" s="72"/>
      <c r="BG112" s="72"/>
      <c r="BH112" s="72"/>
      <c r="BI112" s="72"/>
      <c r="BJ112" s="72"/>
      <c r="BK112" s="72"/>
      <c r="BL112" s="72"/>
      <c r="BM112" s="72"/>
      <c r="BN112" s="72"/>
    </row>
    <row r="113" spans="1:66" x14ac:dyDescent="0.2">
      <c r="A113" s="73"/>
      <c r="B113" s="73"/>
      <c r="C113" s="73"/>
      <c r="D113" s="73"/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X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  <c r="AI113" s="73"/>
      <c r="AJ113" s="73"/>
      <c r="AK113" s="73"/>
      <c r="AL113" s="73"/>
      <c r="AM113" s="73"/>
      <c r="AN113" s="73"/>
      <c r="AO113" s="73"/>
      <c r="AP113" s="73"/>
      <c r="AQ113" s="73"/>
      <c r="AR113" s="73"/>
      <c r="AS113" s="73"/>
      <c r="AT113" s="73"/>
      <c r="AU113" s="73"/>
      <c r="AV113" s="73"/>
      <c r="AW113" s="73"/>
      <c r="AX113" s="73"/>
      <c r="AY113" s="73"/>
      <c r="AZ113" s="73"/>
      <c r="BA113" s="73"/>
      <c r="BB113" s="73"/>
      <c r="BC113" s="73"/>
      <c r="BD113" s="73"/>
      <c r="BE113" s="73"/>
      <c r="BF113" s="72"/>
      <c r="BG113" s="72"/>
      <c r="BH113" s="72"/>
      <c r="BI113" s="72"/>
      <c r="BJ113" s="72"/>
      <c r="BK113" s="72"/>
      <c r="BL113" s="72"/>
      <c r="BM113" s="72"/>
      <c r="BN113" s="72"/>
    </row>
    <row r="114" spans="1:66" x14ac:dyDescent="0.2">
      <c r="A114" s="73"/>
      <c r="B114" s="73"/>
      <c r="C114" s="73"/>
      <c r="D114" s="73"/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X114" s="73"/>
      <c r="Y114" s="73"/>
      <c r="Z114" s="73"/>
      <c r="AA114" s="73"/>
      <c r="AB114" s="73"/>
      <c r="AC114" s="73"/>
      <c r="AD114" s="73"/>
      <c r="AE114" s="73"/>
      <c r="AF114" s="73"/>
      <c r="AG114" s="73"/>
      <c r="AH114" s="73"/>
      <c r="AI114" s="73"/>
      <c r="AJ114" s="73"/>
      <c r="AK114" s="73"/>
      <c r="AL114" s="73"/>
      <c r="AM114" s="73"/>
      <c r="AN114" s="73"/>
      <c r="AO114" s="73"/>
      <c r="AP114" s="73"/>
      <c r="AQ114" s="73"/>
      <c r="AR114" s="73"/>
      <c r="AS114" s="73"/>
      <c r="AT114" s="73"/>
      <c r="AU114" s="73"/>
      <c r="AV114" s="73"/>
      <c r="AW114" s="73"/>
      <c r="AX114" s="73"/>
      <c r="AY114" s="73"/>
      <c r="AZ114" s="73"/>
      <c r="BA114" s="73"/>
      <c r="BB114" s="73"/>
      <c r="BC114" s="73"/>
      <c r="BD114" s="73"/>
      <c r="BE114" s="73"/>
      <c r="BF114" s="72"/>
      <c r="BG114" s="72"/>
      <c r="BH114" s="72"/>
      <c r="BI114" s="72"/>
      <c r="BJ114" s="72"/>
      <c r="BK114" s="72"/>
      <c r="BL114" s="72"/>
      <c r="BM114" s="72"/>
      <c r="BN114" s="72"/>
    </row>
    <row r="115" spans="1:66" x14ac:dyDescent="0.2">
      <c r="A115" s="73"/>
      <c r="B115" s="73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X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73"/>
      <c r="AN115" s="73"/>
      <c r="AO115" s="73"/>
      <c r="AP115" s="73"/>
      <c r="AQ115" s="73"/>
      <c r="AR115" s="73"/>
      <c r="AS115" s="73"/>
      <c r="AT115" s="73"/>
      <c r="AU115" s="73"/>
      <c r="AV115" s="73"/>
      <c r="AW115" s="73"/>
      <c r="AX115" s="73"/>
      <c r="AY115" s="73"/>
      <c r="AZ115" s="73"/>
      <c r="BA115" s="73"/>
      <c r="BB115" s="73"/>
      <c r="BC115" s="73"/>
      <c r="BD115" s="73"/>
      <c r="BE115" s="73"/>
      <c r="BF115" s="72"/>
      <c r="BG115" s="72"/>
      <c r="BH115" s="72"/>
      <c r="BI115" s="72"/>
      <c r="BJ115" s="72"/>
      <c r="BK115" s="72"/>
      <c r="BL115" s="72"/>
      <c r="BM115" s="72"/>
      <c r="BN115" s="72"/>
    </row>
    <row r="116" spans="1:66" x14ac:dyDescent="0.2">
      <c r="A116" s="73"/>
      <c r="B116" s="73"/>
      <c r="C116" s="73"/>
      <c r="D116" s="73"/>
      <c r="E116" s="73"/>
      <c r="F116" s="73"/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X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3"/>
      <c r="AI116" s="73"/>
      <c r="AJ116" s="73"/>
      <c r="AK116" s="73"/>
      <c r="AL116" s="73"/>
      <c r="AM116" s="73"/>
      <c r="AN116" s="73"/>
      <c r="AO116" s="73"/>
      <c r="AP116" s="73"/>
      <c r="AQ116" s="73"/>
      <c r="AR116" s="73"/>
      <c r="AS116" s="73"/>
      <c r="AT116" s="73"/>
      <c r="AU116" s="73"/>
      <c r="AV116" s="73"/>
      <c r="AW116" s="73"/>
      <c r="AX116" s="73"/>
      <c r="AY116" s="73"/>
      <c r="AZ116" s="73"/>
      <c r="BA116" s="73"/>
      <c r="BB116" s="73"/>
      <c r="BC116" s="73"/>
      <c r="BD116" s="73"/>
      <c r="BE116" s="73"/>
      <c r="BF116" s="72"/>
      <c r="BG116" s="72"/>
      <c r="BH116" s="72"/>
      <c r="BI116" s="72"/>
      <c r="BJ116" s="72"/>
      <c r="BK116" s="72"/>
      <c r="BL116" s="72"/>
      <c r="BM116" s="72"/>
      <c r="BN116" s="72"/>
    </row>
    <row r="117" spans="1:66" x14ac:dyDescent="0.2">
      <c r="A117" s="73"/>
      <c r="B117" s="73"/>
      <c r="C117" s="73"/>
      <c r="D117" s="73"/>
      <c r="E117" s="73"/>
      <c r="F117" s="73"/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X117" s="73"/>
      <c r="Y117" s="73"/>
      <c r="Z117" s="73"/>
      <c r="AA117" s="73"/>
      <c r="AB117" s="73"/>
      <c r="AC117" s="73"/>
      <c r="AD117" s="73"/>
      <c r="AE117" s="73"/>
      <c r="AF117" s="73"/>
      <c r="AG117" s="73"/>
      <c r="AH117" s="73"/>
      <c r="AI117" s="73"/>
      <c r="AJ117" s="73"/>
      <c r="AK117" s="73"/>
      <c r="AL117" s="73"/>
      <c r="AM117" s="73"/>
      <c r="AN117" s="73"/>
      <c r="AO117" s="73"/>
      <c r="AP117" s="73"/>
      <c r="AQ117" s="73"/>
      <c r="AR117" s="73"/>
      <c r="AS117" s="73"/>
      <c r="AT117" s="73"/>
      <c r="AU117" s="73"/>
      <c r="AV117" s="73"/>
      <c r="AW117" s="73"/>
      <c r="AX117" s="73"/>
      <c r="AY117" s="73"/>
      <c r="AZ117" s="73"/>
      <c r="BA117" s="73"/>
      <c r="BB117" s="73"/>
      <c r="BC117" s="73"/>
      <c r="BD117" s="73"/>
      <c r="BE117" s="73"/>
      <c r="BF117" s="72"/>
      <c r="BG117" s="72"/>
      <c r="BH117" s="72"/>
      <c r="BI117" s="72"/>
      <c r="BJ117" s="72"/>
      <c r="BK117" s="72"/>
      <c r="BL117" s="72"/>
      <c r="BM117" s="72"/>
      <c r="BN117" s="72"/>
    </row>
    <row r="118" spans="1:66" x14ac:dyDescent="0.2">
      <c r="A118" s="73"/>
      <c r="B118" s="73"/>
      <c r="C118" s="73"/>
      <c r="D118" s="73"/>
      <c r="E118" s="73"/>
      <c r="F118" s="73"/>
      <c r="G118" s="73"/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X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3"/>
      <c r="AI118" s="73"/>
      <c r="AJ118" s="73"/>
      <c r="AK118" s="73"/>
      <c r="AL118" s="73"/>
      <c r="AM118" s="73"/>
      <c r="AN118" s="73"/>
      <c r="AO118" s="73"/>
      <c r="AP118" s="73"/>
      <c r="AQ118" s="73"/>
      <c r="AR118" s="73"/>
      <c r="AS118" s="73"/>
      <c r="AT118" s="73"/>
      <c r="AU118" s="73"/>
      <c r="AV118" s="73"/>
      <c r="AW118" s="73"/>
      <c r="AX118" s="73"/>
      <c r="AY118" s="73"/>
      <c r="AZ118" s="73"/>
      <c r="BA118" s="73"/>
      <c r="BB118" s="73"/>
      <c r="BC118" s="73"/>
      <c r="BD118" s="73"/>
      <c r="BE118" s="73"/>
      <c r="BF118" s="72"/>
      <c r="BG118" s="72"/>
      <c r="BH118" s="72"/>
      <c r="BI118" s="72"/>
      <c r="BJ118" s="72"/>
      <c r="BK118" s="72"/>
      <c r="BL118" s="72"/>
      <c r="BM118" s="72"/>
      <c r="BN118" s="72"/>
    </row>
    <row r="119" spans="1:66" x14ac:dyDescent="0.2">
      <c r="A119" s="73"/>
      <c r="B119" s="73"/>
      <c r="C119" s="73"/>
      <c r="D119" s="73"/>
      <c r="E119" s="73"/>
      <c r="F119" s="73"/>
      <c r="G119" s="73"/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X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3"/>
      <c r="AI119" s="73"/>
      <c r="AJ119" s="73"/>
      <c r="AK119" s="73"/>
      <c r="AL119" s="73"/>
      <c r="AM119" s="73"/>
      <c r="AN119" s="73"/>
      <c r="AO119" s="73"/>
      <c r="AP119" s="73"/>
      <c r="AQ119" s="73"/>
      <c r="AR119" s="73"/>
      <c r="AS119" s="73"/>
      <c r="AT119" s="73"/>
      <c r="AU119" s="73"/>
      <c r="AV119" s="73"/>
      <c r="AW119" s="73"/>
      <c r="AX119" s="73"/>
      <c r="AY119" s="73"/>
      <c r="AZ119" s="73"/>
      <c r="BA119" s="73"/>
      <c r="BB119" s="73"/>
      <c r="BC119" s="73"/>
      <c r="BD119" s="73"/>
      <c r="BE119" s="73"/>
      <c r="BF119" s="72"/>
      <c r="BG119" s="72"/>
      <c r="BH119" s="72"/>
      <c r="BI119" s="72"/>
      <c r="BJ119" s="72"/>
      <c r="BK119" s="72"/>
      <c r="BL119" s="72"/>
      <c r="BM119" s="72"/>
      <c r="BN119" s="72"/>
    </row>
    <row r="120" spans="1:66" x14ac:dyDescent="0.2">
      <c r="A120" s="73"/>
      <c r="B120" s="73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X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3"/>
      <c r="AI120" s="73"/>
      <c r="AJ120" s="73"/>
      <c r="AK120" s="73"/>
      <c r="AL120" s="73"/>
      <c r="AM120" s="73"/>
      <c r="AN120" s="73"/>
      <c r="AO120" s="73"/>
      <c r="AP120" s="73"/>
      <c r="AQ120" s="73"/>
      <c r="AR120" s="73"/>
      <c r="AS120" s="73"/>
      <c r="AT120" s="73"/>
      <c r="AU120" s="73"/>
      <c r="AV120" s="73"/>
      <c r="AW120" s="73"/>
      <c r="AX120" s="73"/>
      <c r="AY120" s="73"/>
      <c r="AZ120" s="73"/>
      <c r="BA120" s="73"/>
      <c r="BB120" s="73"/>
      <c r="BC120" s="73"/>
      <c r="BD120" s="73"/>
      <c r="BE120" s="73"/>
      <c r="BF120" s="72"/>
      <c r="BG120" s="72"/>
      <c r="BH120" s="72"/>
      <c r="BI120" s="72"/>
      <c r="BJ120" s="72"/>
      <c r="BK120" s="72"/>
      <c r="BL120" s="72"/>
      <c r="BM120" s="72"/>
      <c r="BN120" s="72"/>
    </row>
    <row r="121" spans="1:66" x14ac:dyDescent="0.2">
      <c r="A121" s="73"/>
      <c r="B121" s="73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X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73"/>
      <c r="AI121" s="73"/>
      <c r="AJ121" s="73"/>
      <c r="AK121" s="73"/>
      <c r="AL121" s="73"/>
      <c r="AM121" s="73"/>
      <c r="AN121" s="73"/>
      <c r="AO121" s="73"/>
      <c r="AP121" s="73"/>
      <c r="AQ121" s="73"/>
      <c r="AR121" s="73"/>
      <c r="AS121" s="73"/>
      <c r="AT121" s="73"/>
      <c r="AU121" s="73"/>
      <c r="AV121" s="73"/>
      <c r="AW121" s="73"/>
      <c r="AX121" s="73"/>
      <c r="AY121" s="73"/>
      <c r="AZ121" s="73"/>
      <c r="BA121" s="73"/>
      <c r="BB121" s="73"/>
      <c r="BC121" s="73"/>
      <c r="BD121" s="73"/>
      <c r="BE121" s="73"/>
      <c r="BF121" s="72"/>
      <c r="BG121" s="72"/>
      <c r="BH121" s="72"/>
      <c r="BI121" s="72"/>
      <c r="BJ121" s="72"/>
      <c r="BK121" s="72"/>
      <c r="BL121" s="72"/>
      <c r="BM121" s="72"/>
      <c r="BN121" s="72"/>
    </row>
    <row r="122" spans="1:66" x14ac:dyDescent="0.2">
      <c r="A122" s="73"/>
      <c r="B122" s="73"/>
      <c r="C122" s="73"/>
      <c r="D122" s="73"/>
      <c r="E122" s="73"/>
      <c r="F122" s="73"/>
      <c r="G122" s="73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X122" s="73"/>
      <c r="Y122" s="73"/>
      <c r="Z122" s="73"/>
      <c r="AA122" s="73"/>
      <c r="AB122" s="73"/>
      <c r="AC122" s="73"/>
      <c r="AD122" s="73"/>
      <c r="AE122" s="73"/>
      <c r="AF122" s="73"/>
      <c r="AG122" s="73"/>
      <c r="AH122" s="73"/>
      <c r="AI122" s="73"/>
      <c r="AJ122" s="73"/>
      <c r="AK122" s="73"/>
      <c r="AL122" s="73"/>
      <c r="AM122" s="73"/>
      <c r="AN122" s="73"/>
      <c r="AO122" s="73"/>
      <c r="AP122" s="73"/>
      <c r="AQ122" s="73"/>
      <c r="AR122" s="73"/>
      <c r="AS122" s="73"/>
      <c r="AT122" s="73"/>
      <c r="AU122" s="73"/>
      <c r="AV122" s="73"/>
      <c r="AW122" s="73"/>
      <c r="AX122" s="73"/>
      <c r="AY122" s="73"/>
      <c r="AZ122" s="73"/>
      <c r="BA122" s="73"/>
      <c r="BB122" s="73"/>
      <c r="BC122" s="73"/>
      <c r="BD122" s="73"/>
      <c r="BE122" s="73"/>
      <c r="BF122" s="72"/>
      <c r="BG122" s="72"/>
      <c r="BH122" s="72"/>
      <c r="BI122" s="72"/>
      <c r="BJ122" s="72"/>
      <c r="BK122" s="72"/>
      <c r="BL122" s="72"/>
      <c r="BM122" s="72"/>
      <c r="BN122" s="72"/>
    </row>
    <row r="123" spans="1:66" x14ac:dyDescent="0.2">
      <c r="A123" s="73"/>
      <c r="B123" s="73"/>
      <c r="C123" s="73"/>
      <c r="D123" s="73"/>
      <c r="E123" s="73"/>
      <c r="F123" s="73"/>
      <c r="G123" s="73"/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X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3"/>
      <c r="AI123" s="73"/>
      <c r="AJ123" s="73"/>
      <c r="AK123" s="73"/>
      <c r="AL123" s="73"/>
      <c r="AM123" s="73"/>
      <c r="AN123" s="73"/>
      <c r="AO123" s="73"/>
      <c r="AP123" s="73"/>
      <c r="AQ123" s="73"/>
      <c r="AR123" s="73"/>
      <c r="AS123" s="73"/>
      <c r="AT123" s="73"/>
      <c r="AU123" s="73"/>
      <c r="AV123" s="73"/>
      <c r="AW123" s="73"/>
      <c r="AX123" s="73"/>
      <c r="AY123" s="73"/>
      <c r="AZ123" s="73"/>
      <c r="BA123" s="73"/>
      <c r="BB123" s="73"/>
      <c r="BC123" s="73"/>
      <c r="BD123" s="73"/>
      <c r="BE123" s="73"/>
      <c r="BF123" s="72"/>
      <c r="BG123" s="72"/>
      <c r="BH123" s="72"/>
      <c r="BI123" s="72"/>
      <c r="BJ123" s="72"/>
      <c r="BK123" s="72"/>
      <c r="BL123" s="72"/>
      <c r="BM123" s="72"/>
      <c r="BN123" s="72"/>
    </row>
    <row r="124" spans="1:66" x14ac:dyDescent="0.2">
      <c r="A124" s="73"/>
      <c r="B124" s="73"/>
      <c r="C124" s="73"/>
      <c r="D124" s="73"/>
      <c r="E124" s="73"/>
      <c r="F124" s="73"/>
      <c r="G124" s="73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X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3"/>
      <c r="AI124" s="73"/>
      <c r="AJ124" s="73"/>
      <c r="AK124" s="73"/>
      <c r="AL124" s="73"/>
      <c r="AM124" s="73"/>
      <c r="AN124" s="73"/>
      <c r="AO124" s="73"/>
      <c r="AP124" s="73"/>
      <c r="AQ124" s="73"/>
      <c r="AR124" s="73"/>
      <c r="AS124" s="73"/>
      <c r="AT124" s="73"/>
      <c r="AU124" s="73"/>
      <c r="AV124" s="73"/>
      <c r="AW124" s="73"/>
      <c r="AX124" s="73"/>
      <c r="AY124" s="73"/>
      <c r="AZ124" s="73"/>
      <c r="BA124" s="73"/>
      <c r="BB124" s="73"/>
      <c r="BC124" s="73"/>
      <c r="BD124" s="73"/>
      <c r="BE124" s="73"/>
      <c r="BF124" s="72"/>
      <c r="BG124" s="72"/>
      <c r="BH124" s="72"/>
      <c r="BI124" s="72"/>
      <c r="BJ124" s="72"/>
      <c r="BK124" s="72"/>
      <c r="BL124" s="72"/>
      <c r="BM124" s="72"/>
      <c r="BN124" s="72"/>
    </row>
    <row r="125" spans="1:66" x14ac:dyDescent="0.2">
      <c r="A125" s="73"/>
      <c r="B125" s="73"/>
      <c r="C125" s="73"/>
      <c r="D125" s="73"/>
      <c r="E125" s="73"/>
      <c r="F125" s="73"/>
      <c r="G125" s="73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X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3"/>
      <c r="AI125" s="73"/>
      <c r="AJ125" s="73"/>
      <c r="AK125" s="73"/>
      <c r="AL125" s="73"/>
      <c r="AM125" s="73"/>
      <c r="AN125" s="73"/>
      <c r="AO125" s="73"/>
      <c r="AP125" s="73"/>
      <c r="AQ125" s="73"/>
      <c r="AR125" s="73"/>
      <c r="AS125" s="73"/>
      <c r="AT125" s="73"/>
      <c r="AU125" s="73"/>
      <c r="AV125" s="73"/>
      <c r="AW125" s="73"/>
      <c r="AX125" s="73"/>
      <c r="AY125" s="73"/>
      <c r="AZ125" s="73"/>
      <c r="BA125" s="73"/>
      <c r="BB125" s="73"/>
      <c r="BC125" s="73"/>
      <c r="BD125" s="73"/>
      <c r="BE125" s="73"/>
      <c r="BF125" s="72"/>
      <c r="BG125" s="72"/>
      <c r="BH125" s="72"/>
      <c r="BI125" s="72"/>
      <c r="BJ125" s="72"/>
      <c r="BK125" s="72"/>
      <c r="BL125" s="72"/>
      <c r="BM125" s="72"/>
      <c r="BN125" s="72"/>
    </row>
    <row r="126" spans="1:66" x14ac:dyDescent="0.2">
      <c r="A126" s="73"/>
      <c r="B126" s="73"/>
      <c r="C126" s="73"/>
      <c r="D126" s="73"/>
      <c r="E126" s="73"/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X126" s="73"/>
      <c r="Y126" s="73"/>
      <c r="Z126" s="73"/>
      <c r="AA126" s="73"/>
      <c r="AB126" s="73"/>
      <c r="AC126" s="73"/>
      <c r="AD126" s="73"/>
      <c r="AE126" s="73"/>
      <c r="AF126" s="73"/>
      <c r="AG126" s="73"/>
      <c r="AH126" s="73"/>
      <c r="AI126" s="73"/>
      <c r="AJ126" s="73"/>
      <c r="AK126" s="73"/>
      <c r="AL126" s="73"/>
      <c r="AM126" s="73"/>
      <c r="AN126" s="73"/>
      <c r="AO126" s="73"/>
      <c r="AP126" s="73"/>
      <c r="AQ126" s="73"/>
      <c r="AR126" s="73"/>
      <c r="AS126" s="73"/>
      <c r="AT126" s="73"/>
      <c r="AU126" s="73"/>
      <c r="AV126" s="73"/>
      <c r="AW126" s="73"/>
      <c r="AX126" s="73"/>
      <c r="AY126" s="73"/>
      <c r="AZ126" s="73"/>
      <c r="BA126" s="73"/>
      <c r="BB126" s="73"/>
      <c r="BC126" s="73"/>
      <c r="BD126" s="73"/>
      <c r="BE126" s="73"/>
      <c r="BF126" s="72"/>
      <c r="BG126" s="72"/>
      <c r="BH126" s="72"/>
      <c r="BI126" s="72"/>
      <c r="BJ126" s="72"/>
      <c r="BK126" s="72"/>
      <c r="BL126" s="72"/>
      <c r="BM126" s="72"/>
      <c r="BN126" s="72"/>
    </row>
    <row r="127" spans="1:66" x14ac:dyDescent="0.2">
      <c r="A127" s="73"/>
      <c r="B127" s="73"/>
      <c r="C127" s="73"/>
      <c r="D127" s="73"/>
      <c r="E127" s="73"/>
      <c r="F127" s="73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X127" s="73"/>
      <c r="Y127" s="73"/>
      <c r="Z127" s="73"/>
      <c r="AA127" s="73"/>
      <c r="AB127" s="73"/>
      <c r="AC127" s="73"/>
      <c r="AD127" s="73"/>
      <c r="AE127" s="73"/>
      <c r="AF127" s="73"/>
      <c r="AG127" s="73"/>
      <c r="AH127" s="73"/>
      <c r="AI127" s="73"/>
      <c r="AJ127" s="73"/>
      <c r="AK127" s="73"/>
      <c r="AL127" s="73"/>
      <c r="AM127" s="73"/>
      <c r="AN127" s="73"/>
      <c r="AO127" s="73"/>
      <c r="AP127" s="73"/>
      <c r="AQ127" s="73"/>
      <c r="AR127" s="73"/>
      <c r="AS127" s="73"/>
      <c r="AT127" s="73"/>
      <c r="AU127" s="73"/>
      <c r="AV127" s="73"/>
      <c r="AW127" s="73"/>
      <c r="AX127" s="73"/>
      <c r="AY127" s="73"/>
      <c r="AZ127" s="73"/>
      <c r="BA127" s="73"/>
      <c r="BB127" s="73"/>
      <c r="BC127" s="73"/>
      <c r="BD127" s="73"/>
      <c r="BE127" s="73"/>
      <c r="BF127" s="72"/>
      <c r="BG127" s="72"/>
      <c r="BH127" s="72"/>
      <c r="BI127" s="72"/>
      <c r="BJ127" s="72"/>
      <c r="BK127" s="72"/>
      <c r="BL127" s="72"/>
      <c r="BM127" s="72"/>
      <c r="BN127" s="72"/>
    </row>
    <row r="128" spans="1:66" x14ac:dyDescent="0.2">
      <c r="A128" s="73"/>
      <c r="B128" s="73"/>
      <c r="C128" s="73"/>
      <c r="D128" s="73"/>
      <c r="E128" s="73"/>
      <c r="F128" s="73"/>
      <c r="G128" s="73"/>
      <c r="H128" s="7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X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3"/>
      <c r="AI128" s="73"/>
      <c r="AJ128" s="73"/>
      <c r="AK128" s="73"/>
      <c r="AL128" s="73"/>
      <c r="AM128" s="73"/>
      <c r="AN128" s="73"/>
      <c r="AO128" s="73"/>
      <c r="AP128" s="73"/>
      <c r="AQ128" s="73"/>
      <c r="AR128" s="73"/>
      <c r="AS128" s="73"/>
      <c r="AT128" s="73"/>
      <c r="AU128" s="73"/>
      <c r="AV128" s="73"/>
      <c r="AW128" s="73"/>
      <c r="AX128" s="73"/>
      <c r="AY128" s="73"/>
      <c r="AZ128" s="73"/>
      <c r="BA128" s="73"/>
      <c r="BB128" s="73"/>
      <c r="BC128" s="73"/>
      <c r="BD128" s="73"/>
      <c r="BE128" s="73"/>
      <c r="BF128" s="72"/>
      <c r="BG128" s="72"/>
      <c r="BH128" s="72"/>
      <c r="BI128" s="72"/>
      <c r="BJ128" s="72"/>
      <c r="BK128" s="72"/>
      <c r="BL128" s="72"/>
      <c r="BM128" s="72"/>
      <c r="BN128" s="72"/>
    </row>
    <row r="129" spans="1:66" x14ac:dyDescent="0.2">
      <c r="A129" s="73"/>
      <c r="B129" s="73"/>
      <c r="C129" s="73"/>
      <c r="D129" s="73"/>
      <c r="E129" s="73"/>
      <c r="F129" s="73"/>
      <c r="G129" s="73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X129" s="73"/>
      <c r="Y129" s="73"/>
      <c r="Z129" s="73"/>
      <c r="AA129" s="73"/>
      <c r="AB129" s="73"/>
      <c r="AC129" s="73"/>
      <c r="AD129" s="73"/>
      <c r="AE129" s="73"/>
      <c r="AF129" s="73"/>
      <c r="AG129" s="73"/>
      <c r="AH129" s="73"/>
      <c r="AI129" s="73"/>
      <c r="AJ129" s="73"/>
      <c r="AK129" s="73"/>
      <c r="AL129" s="73"/>
      <c r="AM129" s="73"/>
      <c r="AN129" s="73"/>
      <c r="AO129" s="73"/>
      <c r="AP129" s="73"/>
      <c r="AQ129" s="73"/>
      <c r="AR129" s="73"/>
      <c r="AS129" s="73"/>
      <c r="AT129" s="73"/>
      <c r="AU129" s="73"/>
      <c r="AV129" s="73"/>
      <c r="AW129" s="73"/>
      <c r="AX129" s="73"/>
      <c r="AY129" s="73"/>
      <c r="AZ129" s="73"/>
      <c r="BA129" s="73"/>
      <c r="BB129" s="73"/>
      <c r="BC129" s="73"/>
      <c r="BD129" s="73"/>
      <c r="BE129" s="73"/>
      <c r="BF129" s="72"/>
      <c r="BG129" s="72"/>
      <c r="BH129" s="72"/>
      <c r="BI129" s="72"/>
      <c r="BJ129" s="72"/>
      <c r="BK129" s="72"/>
      <c r="BL129" s="72"/>
      <c r="BM129" s="72"/>
      <c r="BN129" s="72"/>
    </row>
    <row r="130" spans="1:66" x14ac:dyDescent="0.2">
      <c r="A130" s="73"/>
      <c r="B130" s="73"/>
      <c r="C130" s="73"/>
      <c r="D130" s="73"/>
      <c r="E130" s="73"/>
      <c r="F130" s="73"/>
      <c r="G130" s="73"/>
      <c r="H130" s="7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X130" s="73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  <c r="AJ130" s="73"/>
      <c r="AK130" s="73"/>
      <c r="AL130" s="73"/>
      <c r="AM130" s="73"/>
      <c r="AN130" s="73"/>
      <c r="AO130" s="73"/>
      <c r="AP130" s="73"/>
      <c r="AQ130" s="73"/>
      <c r="AR130" s="73"/>
      <c r="AS130" s="73"/>
      <c r="AT130" s="73"/>
      <c r="AU130" s="73"/>
      <c r="AV130" s="73"/>
      <c r="AW130" s="73"/>
      <c r="AX130" s="73"/>
      <c r="AY130" s="73"/>
      <c r="AZ130" s="73"/>
      <c r="BA130" s="73"/>
      <c r="BB130" s="73"/>
      <c r="BC130" s="73"/>
      <c r="BD130" s="73"/>
      <c r="BE130" s="73"/>
      <c r="BF130" s="72"/>
      <c r="BG130" s="72"/>
      <c r="BH130" s="72"/>
      <c r="BI130" s="72"/>
      <c r="BJ130" s="72"/>
      <c r="BK130" s="72"/>
      <c r="BL130" s="72"/>
      <c r="BM130" s="72"/>
      <c r="BN130" s="72"/>
    </row>
    <row r="131" spans="1:66" x14ac:dyDescent="0.2">
      <c r="A131" s="73"/>
      <c r="B131" s="73"/>
      <c r="C131" s="73"/>
      <c r="D131" s="73"/>
      <c r="E131" s="73"/>
      <c r="F131" s="73"/>
      <c r="G131" s="73"/>
      <c r="H131" s="7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X131" s="73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73"/>
      <c r="AN131" s="73"/>
      <c r="AO131" s="73"/>
      <c r="AP131" s="73"/>
      <c r="AQ131" s="73"/>
      <c r="AR131" s="73"/>
      <c r="AS131" s="73"/>
      <c r="AT131" s="73"/>
      <c r="AU131" s="73"/>
      <c r="AV131" s="73"/>
      <c r="AW131" s="73"/>
      <c r="AX131" s="73"/>
      <c r="AY131" s="73"/>
      <c r="AZ131" s="73"/>
      <c r="BA131" s="73"/>
      <c r="BB131" s="73"/>
      <c r="BC131" s="73"/>
      <c r="BD131" s="73"/>
      <c r="BE131" s="73"/>
      <c r="BF131" s="72"/>
      <c r="BG131" s="72"/>
      <c r="BH131" s="72"/>
      <c r="BI131" s="72"/>
      <c r="BJ131" s="72"/>
      <c r="BK131" s="72"/>
      <c r="BL131" s="72"/>
      <c r="BM131" s="72"/>
      <c r="BN131" s="72"/>
    </row>
    <row r="132" spans="1:66" x14ac:dyDescent="0.2">
      <c r="A132" s="73"/>
      <c r="B132" s="73"/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X132" s="73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  <c r="AJ132" s="73"/>
      <c r="AK132" s="73"/>
      <c r="AL132" s="73"/>
      <c r="AM132" s="73"/>
      <c r="AN132" s="73"/>
      <c r="AO132" s="73"/>
      <c r="AP132" s="73"/>
      <c r="AQ132" s="73"/>
      <c r="AR132" s="73"/>
      <c r="AS132" s="73"/>
      <c r="AT132" s="73"/>
      <c r="AU132" s="73"/>
      <c r="AV132" s="73"/>
      <c r="AW132" s="73"/>
      <c r="AX132" s="73"/>
      <c r="AY132" s="73"/>
      <c r="AZ132" s="73"/>
      <c r="BA132" s="73"/>
      <c r="BB132" s="73"/>
      <c r="BC132" s="73"/>
      <c r="BD132" s="73"/>
      <c r="BE132" s="73"/>
      <c r="BF132" s="72"/>
      <c r="BG132" s="72"/>
      <c r="BH132" s="72"/>
      <c r="BI132" s="72"/>
      <c r="BJ132" s="72"/>
      <c r="BK132" s="72"/>
      <c r="BL132" s="72"/>
      <c r="BM132" s="72"/>
      <c r="BN132" s="72"/>
    </row>
    <row r="133" spans="1:66" x14ac:dyDescent="0.2">
      <c r="A133" s="73"/>
      <c r="B133" s="73"/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X133" s="73"/>
      <c r="Y133" s="73"/>
      <c r="Z133" s="73"/>
      <c r="AA133" s="73"/>
      <c r="AB133" s="73"/>
      <c r="AC133" s="73"/>
      <c r="AD133" s="73"/>
      <c r="AE133" s="73"/>
      <c r="AF133" s="73"/>
      <c r="AG133" s="73"/>
      <c r="AH133" s="73"/>
      <c r="AI133" s="73"/>
      <c r="AJ133" s="73"/>
      <c r="AK133" s="73"/>
      <c r="AL133" s="73"/>
      <c r="AM133" s="73"/>
      <c r="AN133" s="73"/>
      <c r="AO133" s="73"/>
      <c r="AP133" s="73"/>
      <c r="AQ133" s="73"/>
      <c r="AR133" s="73"/>
      <c r="AS133" s="73"/>
      <c r="AT133" s="73"/>
      <c r="AU133" s="73"/>
      <c r="AV133" s="73"/>
      <c r="AW133" s="73"/>
      <c r="AX133" s="73"/>
      <c r="AY133" s="73"/>
      <c r="AZ133" s="73"/>
      <c r="BA133" s="73"/>
      <c r="BB133" s="73"/>
      <c r="BC133" s="73"/>
      <c r="BD133" s="73"/>
      <c r="BE133" s="73"/>
      <c r="BF133" s="72"/>
      <c r="BG133" s="72"/>
      <c r="BH133" s="72"/>
      <c r="BI133" s="72"/>
      <c r="BJ133" s="72"/>
      <c r="BK133" s="72"/>
      <c r="BL133" s="72"/>
      <c r="BM133" s="72"/>
      <c r="BN133" s="72"/>
    </row>
    <row r="134" spans="1:66" x14ac:dyDescent="0.2">
      <c r="A134" s="73"/>
      <c r="B134" s="73"/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X134" s="73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  <c r="AI134" s="73"/>
      <c r="AJ134" s="73"/>
      <c r="AK134" s="73"/>
      <c r="AL134" s="73"/>
      <c r="AM134" s="73"/>
      <c r="AN134" s="73"/>
      <c r="AO134" s="73"/>
      <c r="AP134" s="73"/>
      <c r="AQ134" s="73"/>
      <c r="AR134" s="73"/>
      <c r="AS134" s="73"/>
      <c r="AT134" s="73"/>
      <c r="AU134" s="73"/>
      <c r="AV134" s="73"/>
      <c r="AW134" s="73"/>
      <c r="AX134" s="73"/>
      <c r="AY134" s="73"/>
      <c r="AZ134" s="73"/>
      <c r="BA134" s="73"/>
      <c r="BB134" s="73"/>
      <c r="BC134" s="73"/>
      <c r="BD134" s="73"/>
      <c r="BE134" s="73"/>
      <c r="BF134" s="72"/>
      <c r="BG134" s="72"/>
      <c r="BH134" s="72"/>
      <c r="BI134" s="72"/>
      <c r="BJ134" s="72"/>
      <c r="BK134" s="72"/>
      <c r="BL134" s="72"/>
      <c r="BM134" s="72"/>
      <c r="BN134" s="72"/>
    </row>
    <row r="135" spans="1:66" x14ac:dyDescent="0.2">
      <c r="A135" s="73"/>
      <c r="B135" s="73"/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X135" s="73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  <c r="AM135" s="73"/>
      <c r="AN135" s="73"/>
      <c r="AO135" s="73"/>
      <c r="AP135" s="73"/>
      <c r="AQ135" s="73"/>
      <c r="AR135" s="73"/>
      <c r="AS135" s="73"/>
      <c r="AT135" s="73"/>
      <c r="AU135" s="73"/>
      <c r="AV135" s="73"/>
      <c r="AW135" s="73"/>
      <c r="AX135" s="73"/>
      <c r="AY135" s="73"/>
      <c r="AZ135" s="73"/>
      <c r="BA135" s="73"/>
      <c r="BB135" s="73"/>
      <c r="BC135" s="73"/>
      <c r="BD135" s="73"/>
      <c r="BE135" s="73"/>
      <c r="BF135" s="72"/>
      <c r="BG135" s="72"/>
      <c r="BH135" s="72"/>
      <c r="BI135" s="72"/>
      <c r="BJ135" s="72"/>
      <c r="BK135" s="72"/>
      <c r="BL135" s="72"/>
      <c r="BM135" s="72"/>
      <c r="BN135" s="72"/>
    </row>
    <row r="136" spans="1:66" x14ac:dyDescent="0.2">
      <c r="A136" s="73"/>
      <c r="B136" s="73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X136" s="73"/>
      <c r="Y136" s="73"/>
      <c r="Z136" s="73"/>
      <c r="AA136" s="73"/>
      <c r="AB136" s="73"/>
      <c r="AC136" s="73"/>
      <c r="AD136" s="73"/>
      <c r="AE136" s="73"/>
      <c r="AF136" s="73"/>
      <c r="AG136" s="73"/>
      <c r="AH136" s="73"/>
      <c r="AI136" s="73"/>
      <c r="AJ136" s="73"/>
      <c r="AK136" s="73"/>
      <c r="AL136" s="73"/>
      <c r="AM136" s="73"/>
      <c r="AN136" s="73"/>
      <c r="AO136" s="73"/>
      <c r="AP136" s="73"/>
      <c r="AQ136" s="73"/>
      <c r="AR136" s="73"/>
      <c r="AS136" s="73"/>
      <c r="AT136" s="73"/>
      <c r="AU136" s="73"/>
      <c r="AV136" s="73"/>
      <c r="AW136" s="73"/>
      <c r="AX136" s="73"/>
      <c r="AY136" s="73"/>
      <c r="AZ136" s="73"/>
      <c r="BA136" s="73"/>
      <c r="BB136" s="73"/>
      <c r="BC136" s="73"/>
      <c r="BD136" s="73"/>
      <c r="BE136" s="73"/>
      <c r="BF136" s="72"/>
      <c r="BG136" s="72"/>
      <c r="BH136" s="72"/>
      <c r="BI136" s="72"/>
      <c r="BJ136" s="72"/>
      <c r="BK136" s="72"/>
      <c r="BL136" s="72"/>
      <c r="BM136" s="72"/>
      <c r="BN136" s="72"/>
    </row>
    <row r="137" spans="1:66" x14ac:dyDescent="0.2">
      <c r="A137" s="73"/>
      <c r="B137" s="73"/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X137" s="73"/>
      <c r="Y137" s="73"/>
      <c r="Z137" s="73"/>
      <c r="AA137" s="73"/>
      <c r="AB137" s="73"/>
      <c r="AC137" s="73"/>
      <c r="AD137" s="73"/>
      <c r="AE137" s="73"/>
      <c r="AF137" s="73"/>
      <c r="AG137" s="73"/>
      <c r="AH137" s="73"/>
      <c r="AI137" s="73"/>
      <c r="AJ137" s="73"/>
      <c r="AK137" s="73"/>
      <c r="AL137" s="73"/>
      <c r="AM137" s="73"/>
      <c r="AN137" s="73"/>
      <c r="AO137" s="73"/>
      <c r="AP137" s="73"/>
      <c r="AQ137" s="73"/>
      <c r="AR137" s="73"/>
      <c r="AS137" s="73"/>
      <c r="AT137" s="73"/>
      <c r="AU137" s="73"/>
      <c r="AV137" s="73"/>
      <c r="AW137" s="73"/>
      <c r="AX137" s="73"/>
      <c r="AY137" s="73"/>
      <c r="AZ137" s="73"/>
      <c r="BA137" s="73"/>
      <c r="BB137" s="73"/>
      <c r="BC137" s="73"/>
      <c r="BD137" s="73"/>
      <c r="BE137" s="73"/>
      <c r="BF137" s="72"/>
      <c r="BG137" s="72"/>
      <c r="BH137" s="72"/>
      <c r="BI137" s="72"/>
      <c r="BJ137" s="72"/>
      <c r="BK137" s="72"/>
      <c r="BL137" s="72"/>
      <c r="BM137" s="72"/>
      <c r="BN137" s="72"/>
    </row>
    <row r="138" spans="1:66" x14ac:dyDescent="0.2">
      <c r="A138" s="73"/>
      <c r="B138" s="73"/>
      <c r="C138" s="73"/>
      <c r="D138" s="73"/>
      <c r="E138" s="73"/>
      <c r="F138" s="73"/>
      <c r="G138" s="73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X138" s="73"/>
      <c r="Y138" s="73"/>
      <c r="Z138" s="73"/>
      <c r="AA138" s="73"/>
      <c r="AB138" s="73"/>
      <c r="AC138" s="73"/>
      <c r="AD138" s="73"/>
      <c r="AE138" s="73"/>
      <c r="AF138" s="73"/>
      <c r="AG138" s="73"/>
      <c r="AH138" s="73"/>
      <c r="AI138" s="73"/>
      <c r="AJ138" s="73"/>
      <c r="AK138" s="73"/>
      <c r="AL138" s="73"/>
      <c r="AM138" s="73"/>
      <c r="AN138" s="73"/>
      <c r="AO138" s="73"/>
      <c r="AP138" s="73"/>
      <c r="AQ138" s="73"/>
      <c r="AR138" s="73"/>
      <c r="AS138" s="73"/>
      <c r="AT138" s="73"/>
      <c r="AU138" s="73"/>
      <c r="AV138" s="73"/>
      <c r="AW138" s="73"/>
      <c r="AX138" s="73"/>
      <c r="AY138" s="73"/>
      <c r="AZ138" s="73"/>
      <c r="BA138" s="73"/>
      <c r="BB138" s="73"/>
      <c r="BC138" s="73"/>
      <c r="BD138" s="73"/>
      <c r="BE138" s="73"/>
      <c r="BF138" s="72"/>
      <c r="BG138" s="72"/>
      <c r="BH138" s="72"/>
      <c r="BI138" s="72"/>
      <c r="BJ138" s="72"/>
      <c r="BK138" s="72"/>
      <c r="BL138" s="72"/>
      <c r="BM138" s="72"/>
      <c r="BN138" s="72"/>
    </row>
    <row r="139" spans="1:66" x14ac:dyDescent="0.2">
      <c r="A139" s="73"/>
      <c r="B139" s="73"/>
      <c r="C139" s="73"/>
      <c r="D139" s="73"/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X139" s="73"/>
      <c r="Y139" s="73"/>
      <c r="Z139" s="73"/>
      <c r="AA139" s="73"/>
      <c r="AB139" s="73"/>
      <c r="AC139" s="73"/>
      <c r="AD139" s="73"/>
      <c r="AE139" s="73"/>
      <c r="AF139" s="73"/>
      <c r="AG139" s="73"/>
      <c r="AH139" s="73"/>
      <c r="AI139" s="73"/>
      <c r="AJ139" s="73"/>
      <c r="AK139" s="73"/>
      <c r="AL139" s="73"/>
      <c r="AM139" s="73"/>
      <c r="AN139" s="73"/>
      <c r="AO139" s="73"/>
      <c r="AP139" s="73"/>
      <c r="AQ139" s="73"/>
      <c r="AR139" s="73"/>
      <c r="AS139" s="73"/>
      <c r="AT139" s="73"/>
      <c r="AU139" s="73"/>
      <c r="AV139" s="73"/>
      <c r="AW139" s="73"/>
      <c r="AX139" s="73"/>
      <c r="AY139" s="73"/>
      <c r="AZ139" s="73"/>
      <c r="BA139" s="73"/>
      <c r="BB139" s="73"/>
      <c r="BC139" s="73"/>
      <c r="BD139" s="73"/>
      <c r="BE139" s="73"/>
      <c r="BF139" s="72"/>
      <c r="BG139" s="72"/>
      <c r="BH139" s="72"/>
      <c r="BI139" s="72"/>
      <c r="BJ139" s="72"/>
      <c r="BK139" s="72"/>
      <c r="BL139" s="72"/>
      <c r="BM139" s="72"/>
      <c r="BN139" s="72"/>
    </row>
    <row r="140" spans="1:66" x14ac:dyDescent="0.2">
      <c r="A140" s="73"/>
      <c r="B140" s="73"/>
      <c r="C140" s="73"/>
      <c r="D140" s="73"/>
      <c r="E140" s="73"/>
      <c r="F140" s="73"/>
      <c r="G140" s="73"/>
      <c r="H140" s="7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X140" s="73"/>
      <c r="Y140" s="73"/>
      <c r="Z140" s="73"/>
      <c r="AA140" s="73"/>
      <c r="AB140" s="73"/>
      <c r="AC140" s="73"/>
      <c r="AD140" s="73"/>
      <c r="AE140" s="73"/>
      <c r="AF140" s="73"/>
      <c r="AG140" s="73"/>
      <c r="AH140" s="73"/>
      <c r="AI140" s="73"/>
      <c r="AJ140" s="73"/>
      <c r="AK140" s="73"/>
      <c r="AL140" s="73"/>
      <c r="AM140" s="73"/>
      <c r="AN140" s="73"/>
      <c r="AO140" s="73"/>
      <c r="AP140" s="73"/>
      <c r="AQ140" s="73"/>
      <c r="AR140" s="73"/>
      <c r="AS140" s="73"/>
      <c r="AT140" s="73"/>
      <c r="AU140" s="73"/>
      <c r="AV140" s="73"/>
      <c r="AW140" s="73"/>
      <c r="AX140" s="73"/>
      <c r="AY140" s="73"/>
      <c r="AZ140" s="73"/>
      <c r="BA140" s="73"/>
      <c r="BB140" s="73"/>
      <c r="BC140" s="73"/>
      <c r="BD140" s="73"/>
      <c r="BE140" s="73"/>
      <c r="BF140" s="72"/>
      <c r="BG140" s="72"/>
      <c r="BH140" s="72"/>
      <c r="BI140" s="72"/>
      <c r="BJ140" s="72"/>
      <c r="BK140" s="72"/>
      <c r="BL140" s="72"/>
      <c r="BM140" s="72"/>
      <c r="BN140" s="72"/>
    </row>
    <row r="141" spans="1:66" x14ac:dyDescent="0.2">
      <c r="A141" s="73"/>
      <c r="B141" s="73"/>
      <c r="C141" s="73"/>
      <c r="D141" s="73"/>
      <c r="E141" s="73"/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X141" s="73"/>
      <c r="Y141" s="73"/>
      <c r="Z141" s="73"/>
      <c r="AA141" s="73"/>
      <c r="AB141" s="73"/>
      <c r="AC141" s="73"/>
      <c r="AD141" s="73"/>
      <c r="AE141" s="73"/>
      <c r="AF141" s="73"/>
      <c r="AG141" s="73"/>
      <c r="AH141" s="73"/>
      <c r="AI141" s="73"/>
      <c r="AJ141" s="73"/>
      <c r="AK141" s="73"/>
      <c r="AL141" s="73"/>
      <c r="AM141" s="73"/>
      <c r="AN141" s="73"/>
      <c r="AO141" s="73"/>
      <c r="AP141" s="73"/>
      <c r="AQ141" s="73"/>
      <c r="AR141" s="73"/>
      <c r="AS141" s="73"/>
      <c r="AT141" s="73"/>
      <c r="AU141" s="73"/>
      <c r="AV141" s="73"/>
      <c r="AW141" s="73"/>
      <c r="AX141" s="73"/>
      <c r="AY141" s="73"/>
      <c r="AZ141" s="73"/>
      <c r="BA141" s="73"/>
      <c r="BB141" s="73"/>
      <c r="BC141" s="73"/>
      <c r="BD141" s="73"/>
      <c r="BE141" s="73"/>
      <c r="BF141" s="72"/>
      <c r="BG141" s="72"/>
      <c r="BH141" s="72"/>
      <c r="BI141" s="72"/>
      <c r="BJ141" s="72"/>
      <c r="BK141" s="72"/>
      <c r="BL141" s="72"/>
      <c r="BM141" s="72"/>
      <c r="BN141" s="72"/>
    </row>
    <row r="142" spans="1:66" x14ac:dyDescent="0.2">
      <c r="A142" s="73"/>
      <c r="B142" s="73"/>
      <c r="C142" s="73"/>
      <c r="D142" s="73"/>
      <c r="E142" s="73"/>
      <c r="F142" s="73"/>
      <c r="G142" s="73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X142" s="73"/>
      <c r="Y142" s="73"/>
      <c r="Z142" s="73"/>
      <c r="AA142" s="73"/>
      <c r="AB142" s="73"/>
      <c r="AC142" s="73"/>
      <c r="AD142" s="73"/>
      <c r="AE142" s="73"/>
      <c r="AF142" s="73"/>
      <c r="AG142" s="73"/>
      <c r="AH142" s="73"/>
      <c r="AI142" s="73"/>
      <c r="AJ142" s="73"/>
      <c r="AK142" s="73"/>
      <c r="AL142" s="73"/>
      <c r="AM142" s="73"/>
      <c r="AN142" s="73"/>
      <c r="AO142" s="73"/>
      <c r="AP142" s="73"/>
      <c r="AQ142" s="73"/>
      <c r="AR142" s="73"/>
      <c r="AS142" s="73"/>
      <c r="AT142" s="73"/>
      <c r="AU142" s="73"/>
      <c r="AV142" s="73"/>
      <c r="AW142" s="73"/>
      <c r="AX142" s="73"/>
      <c r="AY142" s="73"/>
      <c r="AZ142" s="73"/>
      <c r="BA142" s="73"/>
      <c r="BB142" s="73"/>
      <c r="BC142" s="73"/>
      <c r="BD142" s="73"/>
      <c r="BE142" s="73"/>
      <c r="BF142" s="72"/>
      <c r="BG142" s="72"/>
      <c r="BH142" s="72"/>
      <c r="BI142" s="72"/>
      <c r="BJ142" s="72"/>
      <c r="BK142" s="72"/>
      <c r="BL142" s="72"/>
      <c r="BM142" s="72"/>
      <c r="BN142" s="72"/>
    </row>
    <row r="143" spans="1:66" x14ac:dyDescent="0.2">
      <c r="A143" s="73"/>
      <c r="B143" s="73"/>
      <c r="C143" s="73"/>
      <c r="D143" s="73"/>
      <c r="E143" s="73"/>
      <c r="F143" s="73"/>
      <c r="G143" s="73"/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X143" s="73"/>
      <c r="Y143" s="73"/>
      <c r="Z143" s="73"/>
      <c r="AA143" s="73"/>
      <c r="AB143" s="73"/>
      <c r="AC143" s="73"/>
      <c r="AD143" s="73"/>
      <c r="AE143" s="73"/>
      <c r="AF143" s="73"/>
      <c r="AG143" s="73"/>
      <c r="AH143" s="73"/>
      <c r="AI143" s="73"/>
      <c r="AJ143" s="73"/>
      <c r="AK143" s="73"/>
      <c r="AL143" s="73"/>
      <c r="AM143" s="73"/>
      <c r="AN143" s="73"/>
      <c r="AO143" s="73"/>
      <c r="AP143" s="73"/>
      <c r="AQ143" s="73"/>
      <c r="AR143" s="73"/>
      <c r="AS143" s="73"/>
      <c r="AT143" s="73"/>
      <c r="AU143" s="73"/>
      <c r="AV143" s="73"/>
      <c r="AW143" s="73"/>
      <c r="AX143" s="73"/>
      <c r="AY143" s="73"/>
      <c r="AZ143" s="73"/>
      <c r="BA143" s="73"/>
      <c r="BB143" s="73"/>
      <c r="BC143" s="73"/>
      <c r="BD143" s="73"/>
      <c r="BE143" s="73"/>
      <c r="BF143" s="72"/>
      <c r="BG143" s="72"/>
      <c r="BH143" s="72"/>
      <c r="BI143" s="72"/>
      <c r="BJ143" s="72"/>
      <c r="BK143" s="72"/>
      <c r="BL143" s="72"/>
      <c r="BM143" s="72"/>
      <c r="BN143" s="72"/>
    </row>
    <row r="144" spans="1:66" x14ac:dyDescent="0.2">
      <c r="A144" s="73"/>
      <c r="B144" s="73"/>
      <c r="C144" s="73"/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X144" s="73"/>
      <c r="Y144" s="73"/>
      <c r="Z144" s="73"/>
      <c r="AA144" s="73"/>
      <c r="AB144" s="73"/>
      <c r="AC144" s="73"/>
      <c r="AD144" s="73"/>
      <c r="AE144" s="73"/>
      <c r="AF144" s="73"/>
      <c r="AG144" s="73"/>
      <c r="AH144" s="73"/>
      <c r="AI144" s="73"/>
      <c r="AJ144" s="73"/>
      <c r="AK144" s="73"/>
      <c r="AL144" s="73"/>
      <c r="AM144" s="73"/>
      <c r="AN144" s="73"/>
      <c r="AO144" s="73"/>
      <c r="AP144" s="73"/>
      <c r="AQ144" s="73"/>
      <c r="AR144" s="73"/>
      <c r="AS144" s="73"/>
      <c r="AT144" s="73"/>
      <c r="AU144" s="73"/>
      <c r="AV144" s="73"/>
      <c r="AW144" s="73"/>
      <c r="AX144" s="73"/>
      <c r="AY144" s="73"/>
      <c r="AZ144" s="73"/>
      <c r="BA144" s="73"/>
      <c r="BB144" s="73"/>
      <c r="BC144" s="73"/>
      <c r="BD144" s="73"/>
      <c r="BE144" s="73"/>
      <c r="BF144" s="72"/>
      <c r="BG144" s="72"/>
      <c r="BH144" s="72"/>
      <c r="BI144" s="72"/>
      <c r="BJ144" s="72"/>
      <c r="BK144" s="72"/>
      <c r="BL144" s="72"/>
      <c r="BM144" s="72"/>
      <c r="BN144" s="72"/>
    </row>
    <row r="145" spans="1:66" x14ac:dyDescent="0.2">
      <c r="A145" s="73"/>
      <c r="B145" s="73"/>
      <c r="C145" s="73"/>
      <c r="D145" s="73"/>
      <c r="E145" s="73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X145" s="73"/>
      <c r="Y145" s="73"/>
      <c r="Z145" s="73"/>
      <c r="AA145" s="73"/>
      <c r="AB145" s="73"/>
      <c r="AC145" s="73"/>
      <c r="AD145" s="73"/>
      <c r="AE145" s="73"/>
      <c r="AF145" s="73"/>
      <c r="AG145" s="73"/>
      <c r="AH145" s="73"/>
      <c r="AI145" s="73"/>
      <c r="AJ145" s="73"/>
      <c r="AK145" s="73"/>
      <c r="AL145" s="73"/>
      <c r="AM145" s="73"/>
      <c r="AN145" s="73"/>
      <c r="AO145" s="73"/>
      <c r="AP145" s="73"/>
      <c r="AQ145" s="73"/>
      <c r="AR145" s="73"/>
      <c r="AS145" s="73"/>
      <c r="AT145" s="73"/>
      <c r="AU145" s="73"/>
      <c r="AV145" s="73"/>
      <c r="AW145" s="73"/>
      <c r="AX145" s="73"/>
      <c r="AY145" s="73"/>
      <c r="AZ145" s="73"/>
      <c r="BA145" s="73"/>
      <c r="BB145" s="73"/>
      <c r="BC145" s="73"/>
      <c r="BD145" s="73"/>
      <c r="BE145" s="73"/>
      <c r="BF145" s="72"/>
      <c r="BG145" s="72"/>
      <c r="BH145" s="72"/>
      <c r="BI145" s="72"/>
      <c r="BJ145" s="72"/>
      <c r="BK145" s="72"/>
      <c r="BL145" s="72"/>
      <c r="BM145" s="72"/>
      <c r="BN145" s="72"/>
    </row>
    <row r="146" spans="1:66" x14ac:dyDescent="0.2">
      <c r="A146" s="73"/>
      <c r="B146" s="73"/>
      <c r="C146" s="73"/>
      <c r="D146" s="73"/>
      <c r="E146" s="73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X146" s="73"/>
      <c r="Y146" s="73"/>
      <c r="Z146" s="73"/>
      <c r="AA146" s="73"/>
      <c r="AB146" s="73"/>
      <c r="AC146" s="73"/>
      <c r="AD146" s="73"/>
      <c r="AE146" s="73"/>
      <c r="AF146" s="73"/>
      <c r="AG146" s="73"/>
      <c r="AH146" s="73"/>
      <c r="AI146" s="73"/>
      <c r="AJ146" s="73"/>
      <c r="AK146" s="73"/>
      <c r="AL146" s="73"/>
      <c r="AM146" s="73"/>
      <c r="AN146" s="73"/>
      <c r="AO146" s="73"/>
      <c r="AP146" s="73"/>
      <c r="AQ146" s="73"/>
      <c r="AR146" s="73"/>
      <c r="AS146" s="73"/>
      <c r="AT146" s="73"/>
      <c r="AU146" s="73"/>
      <c r="AV146" s="73"/>
      <c r="AW146" s="73"/>
      <c r="AX146" s="73"/>
      <c r="AY146" s="73"/>
      <c r="AZ146" s="73"/>
      <c r="BA146" s="73"/>
      <c r="BB146" s="73"/>
      <c r="BC146" s="73"/>
      <c r="BD146" s="73"/>
      <c r="BE146" s="73"/>
      <c r="BF146" s="72"/>
      <c r="BG146" s="72"/>
      <c r="BH146" s="72"/>
      <c r="BI146" s="72"/>
      <c r="BJ146" s="72"/>
      <c r="BK146" s="72"/>
      <c r="BL146" s="72"/>
      <c r="BM146" s="72"/>
      <c r="BN146" s="72"/>
    </row>
    <row r="147" spans="1:66" x14ac:dyDescent="0.2">
      <c r="A147" s="73"/>
      <c r="B147" s="73"/>
      <c r="C147" s="73"/>
      <c r="D147" s="73"/>
      <c r="E147" s="73"/>
      <c r="F147" s="73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X147" s="73"/>
      <c r="Y147" s="73"/>
      <c r="Z147" s="73"/>
      <c r="AA147" s="73"/>
      <c r="AB147" s="73"/>
      <c r="AC147" s="73"/>
      <c r="AD147" s="73"/>
      <c r="AE147" s="73"/>
      <c r="AF147" s="73"/>
      <c r="AG147" s="73"/>
      <c r="AH147" s="73"/>
      <c r="AI147" s="73"/>
      <c r="AJ147" s="73"/>
      <c r="AK147" s="73"/>
      <c r="AL147" s="73"/>
      <c r="AM147" s="73"/>
      <c r="AN147" s="73"/>
      <c r="AO147" s="73"/>
      <c r="AP147" s="73"/>
      <c r="AQ147" s="73"/>
      <c r="AR147" s="73"/>
      <c r="AS147" s="73"/>
      <c r="AT147" s="73"/>
      <c r="AU147" s="73"/>
      <c r="AV147" s="73"/>
      <c r="AW147" s="73"/>
      <c r="AX147" s="73"/>
      <c r="AY147" s="73"/>
      <c r="AZ147" s="73"/>
      <c r="BA147" s="73"/>
      <c r="BB147" s="73"/>
      <c r="BC147" s="73"/>
      <c r="BD147" s="73"/>
      <c r="BE147" s="73"/>
      <c r="BF147" s="72"/>
      <c r="BG147" s="72"/>
      <c r="BH147" s="72"/>
      <c r="BI147" s="72"/>
      <c r="BJ147" s="72"/>
      <c r="BK147" s="72"/>
      <c r="BL147" s="72"/>
      <c r="BM147" s="72"/>
      <c r="BN147" s="72"/>
    </row>
    <row r="148" spans="1:66" x14ac:dyDescent="0.2">
      <c r="A148" s="73"/>
      <c r="B148" s="73"/>
      <c r="C148" s="73"/>
      <c r="D148" s="73"/>
      <c r="E148" s="73"/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X148" s="73"/>
      <c r="Y148" s="73"/>
      <c r="Z148" s="73"/>
      <c r="AA148" s="73"/>
      <c r="AB148" s="73"/>
      <c r="AC148" s="73"/>
      <c r="AD148" s="73"/>
      <c r="AE148" s="73"/>
      <c r="AF148" s="73"/>
      <c r="AG148" s="73"/>
      <c r="AH148" s="73"/>
      <c r="AI148" s="73"/>
      <c r="AJ148" s="73"/>
      <c r="AK148" s="73"/>
      <c r="AL148" s="73"/>
      <c r="AM148" s="73"/>
      <c r="AN148" s="73"/>
      <c r="AO148" s="73"/>
      <c r="AP148" s="73"/>
      <c r="AQ148" s="73"/>
      <c r="AR148" s="73"/>
      <c r="AS148" s="73"/>
      <c r="AT148" s="73"/>
      <c r="AU148" s="73"/>
      <c r="AV148" s="73"/>
      <c r="AW148" s="73"/>
      <c r="AX148" s="73"/>
      <c r="AY148" s="73"/>
      <c r="AZ148" s="73"/>
      <c r="BA148" s="73"/>
      <c r="BB148" s="73"/>
      <c r="BC148" s="73"/>
      <c r="BD148" s="73"/>
      <c r="BE148" s="73"/>
      <c r="BF148" s="72"/>
      <c r="BG148" s="72"/>
      <c r="BH148" s="72"/>
      <c r="BI148" s="72"/>
      <c r="BJ148" s="72"/>
      <c r="BK148" s="72"/>
      <c r="BL148" s="72"/>
      <c r="BM148" s="72"/>
      <c r="BN148" s="72"/>
    </row>
    <row r="149" spans="1:66" x14ac:dyDescent="0.2">
      <c r="A149" s="73"/>
      <c r="B149" s="73"/>
      <c r="C149" s="73"/>
      <c r="D149" s="73"/>
      <c r="E149" s="73"/>
      <c r="F149" s="73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X149" s="73"/>
      <c r="Y149" s="73"/>
      <c r="Z149" s="73"/>
      <c r="AA149" s="73"/>
      <c r="AB149" s="73"/>
      <c r="AC149" s="73"/>
      <c r="AD149" s="73"/>
      <c r="AE149" s="73"/>
      <c r="AF149" s="73"/>
      <c r="AG149" s="73"/>
      <c r="AH149" s="73"/>
      <c r="AI149" s="73"/>
      <c r="AJ149" s="73"/>
      <c r="AK149" s="73"/>
      <c r="AL149" s="73"/>
      <c r="AM149" s="73"/>
      <c r="AN149" s="73"/>
      <c r="AO149" s="73"/>
      <c r="AP149" s="73"/>
      <c r="AQ149" s="73"/>
      <c r="AR149" s="73"/>
      <c r="AS149" s="73"/>
      <c r="AT149" s="73"/>
      <c r="AU149" s="73"/>
      <c r="AV149" s="73"/>
      <c r="AW149" s="73"/>
      <c r="AX149" s="73"/>
      <c r="AY149" s="73"/>
      <c r="AZ149" s="73"/>
      <c r="BA149" s="73"/>
      <c r="BB149" s="73"/>
      <c r="BC149" s="73"/>
      <c r="BD149" s="73"/>
      <c r="BE149" s="73"/>
      <c r="BF149" s="72"/>
      <c r="BG149" s="72"/>
      <c r="BH149" s="72"/>
      <c r="BI149" s="72"/>
      <c r="BJ149" s="72"/>
      <c r="BK149" s="72"/>
      <c r="BL149" s="72"/>
      <c r="BM149" s="72"/>
      <c r="BN149" s="72"/>
    </row>
    <row r="150" spans="1:66" x14ac:dyDescent="0.2">
      <c r="A150" s="73"/>
      <c r="B150" s="73"/>
      <c r="C150" s="73"/>
      <c r="D150" s="73"/>
      <c r="E150" s="73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X150" s="73"/>
      <c r="Y150" s="73"/>
      <c r="Z150" s="73"/>
      <c r="AA150" s="73"/>
      <c r="AB150" s="73"/>
      <c r="AC150" s="73"/>
      <c r="AD150" s="73"/>
      <c r="AE150" s="73"/>
      <c r="AF150" s="73"/>
      <c r="AG150" s="73"/>
      <c r="AH150" s="73"/>
      <c r="AI150" s="73"/>
      <c r="AJ150" s="73"/>
      <c r="AK150" s="73"/>
      <c r="AL150" s="73"/>
      <c r="AM150" s="73"/>
      <c r="AN150" s="73"/>
      <c r="AO150" s="73"/>
      <c r="AP150" s="73"/>
      <c r="AQ150" s="73"/>
      <c r="AR150" s="73"/>
      <c r="AS150" s="73"/>
      <c r="AT150" s="73"/>
      <c r="AU150" s="73"/>
      <c r="AV150" s="73"/>
      <c r="AW150" s="73"/>
      <c r="AX150" s="73"/>
      <c r="AY150" s="73"/>
      <c r="AZ150" s="73"/>
      <c r="BA150" s="73"/>
      <c r="BB150" s="73"/>
      <c r="BC150" s="73"/>
      <c r="BD150" s="73"/>
      <c r="BE150" s="73"/>
      <c r="BF150" s="72"/>
      <c r="BG150" s="72"/>
      <c r="BH150" s="72"/>
      <c r="BI150" s="72"/>
      <c r="BJ150" s="72"/>
      <c r="BK150" s="72"/>
      <c r="BL150" s="72"/>
      <c r="BM150" s="72"/>
      <c r="BN150" s="72"/>
    </row>
    <row r="151" spans="1:66" x14ac:dyDescent="0.2">
      <c r="A151" s="73"/>
      <c r="B151" s="73"/>
      <c r="C151" s="73"/>
      <c r="D151" s="73"/>
      <c r="E151" s="73"/>
      <c r="F151" s="73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X151" s="73"/>
      <c r="Y151" s="73"/>
      <c r="Z151" s="73"/>
      <c r="AA151" s="73"/>
      <c r="AB151" s="73"/>
      <c r="AC151" s="73"/>
      <c r="AD151" s="73"/>
      <c r="AE151" s="73"/>
      <c r="AF151" s="73"/>
      <c r="AG151" s="73"/>
      <c r="AH151" s="73"/>
      <c r="AI151" s="73"/>
      <c r="AJ151" s="73"/>
      <c r="AK151" s="73"/>
      <c r="AL151" s="73"/>
      <c r="AM151" s="73"/>
      <c r="AN151" s="73"/>
      <c r="AO151" s="73"/>
      <c r="AP151" s="73"/>
      <c r="AQ151" s="73"/>
      <c r="AR151" s="73"/>
      <c r="AS151" s="73"/>
      <c r="AT151" s="73"/>
      <c r="AU151" s="73"/>
      <c r="AV151" s="73"/>
      <c r="AW151" s="73"/>
      <c r="AX151" s="73"/>
      <c r="AY151" s="73"/>
      <c r="AZ151" s="73"/>
      <c r="BA151" s="73"/>
      <c r="BB151" s="73"/>
      <c r="BC151" s="73"/>
      <c r="BD151" s="73"/>
      <c r="BE151" s="73"/>
      <c r="BF151" s="72"/>
      <c r="BG151" s="72"/>
      <c r="BH151" s="72"/>
      <c r="BI151" s="72"/>
      <c r="BJ151" s="72"/>
      <c r="BK151" s="72"/>
      <c r="BL151" s="72"/>
      <c r="BM151" s="72"/>
      <c r="BN151" s="72"/>
    </row>
    <row r="152" spans="1:66" x14ac:dyDescent="0.2">
      <c r="A152" s="73"/>
      <c r="B152" s="73"/>
      <c r="C152" s="73"/>
      <c r="D152" s="73"/>
      <c r="E152" s="73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X152" s="73"/>
      <c r="Y152" s="73"/>
      <c r="Z152" s="73"/>
      <c r="AA152" s="73"/>
      <c r="AB152" s="73"/>
      <c r="AC152" s="73"/>
      <c r="AD152" s="73"/>
      <c r="AE152" s="73"/>
      <c r="AF152" s="73"/>
      <c r="AG152" s="73"/>
      <c r="AH152" s="73"/>
      <c r="AI152" s="73"/>
      <c r="AJ152" s="73"/>
      <c r="AK152" s="73"/>
      <c r="AL152" s="73"/>
      <c r="AM152" s="73"/>
      <c r="AN152" s="73"/>
      <c r="AO152" s="73"/>
      <c r="AP152" s="73"/>
      <c r="AQ152" s="73"/>
      <c r="AR152" s="73"/>
      <c r="AS152" s="73"/>
      <c r="AT152" s="73"/>
      <c r="AU152" s="73"/>
      <c r="AV152" s="73"/>
      <c r="AW152" s="73"/>
      <c r="AX152" s="73"/>
      <c r="AY152" s="73"/>
      <c r="AZ152" s="73"/>
      <c r="BA152" s="73"/>
      <c r="BB152" s="73"/>
      <c r="BC152" s="73"/>
      <c r="BD152" s="73"/>
      <c r="BE152" s="73"/>
      <c r="BF152" s="72"/>
      <c r="BG152" s="72"/>
      <c r="BH152" s="72"/>
      <c r="BI152" s="72"/>
      <c r="BJ152" s="72"/>
      <c r="BK152" s="72"/>
      <c r="BL152" s="72"/>
      <c r="BM152" s="72"/>
      <c r="BN152" s="72"/>
    </row>
    <row r="153" spans="1:66" x14ac:dyDescent="0.2">
      <c r="A153" s="73"/>
      <c r="B153" s="73"/>
      <c r="C153" s="73"/>
      <c r="D153" s="73"/>
      <c r="E153" s="73"/>
      <c r="F153" s="73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X153" s="73"/>
      <c r="Y153" s="73"/>
      <c r="Z153" s="73"/>
      <c r="AA153" s="73"/>
      <c r="AB153" s="73"/>
      <c r="AC153" s="73"/>
      <c r="AD153" s="73"/>
      <c r="AE153" s="73"/>
      <c r="AF153" s="73"/>
      <c r="AG153" s="73"/>
      <c r="AH153" s="73"/>
      <c r="AI153" s="73"/>
      <c r="AJ153" s="73"/>
      <c r="AK153" s="73"/>
      <c r="AL153" s="73"/>
      <c r="AM153" s="73"/>
      <c r="AN153" s="73"/>
      <c r="AO153" s="73"/>
      <c r="AP153" s="73"/>
      <c r="AQ153" s="73"/>
      <c r="AR153" s="73"/>
      <c r="AS153" s="73"/>
      <c r="AT153" s="73"/>
      <c r="AU153" s="73"/>
      <c r="AV153" s="73"/>
      <c r="AW153" s="73"/>
      <c r="AX153" s="73"/>
      <c r="AY153" s="73"/>
      <c r="AZ153" s="73"/>
      <c r="BA153" s="73"/>
      <c r="BB153" s="73"/>
      <c r="BC153" s="73"/>
      <c r="BD153" s="73"/>
      <c r="BE153" s="73"/>
      <c r="BF153" s="72"/>
      <c r="BG153" s="72"/>
      <c r="BH153" s="72"/>
      <c r="BI153" s="72"/>
      <c r="BJ153" s="72"/>
      <c r="BK153" s="72"/>
      <c r="BL153" s="72"/>
      <c r="BM153" s="72"/>
      <c r="BN153" s="72"/>
    </row>
    <row r="154" spans="1:66" x14ac:dyDescent="0.2">
      <c r="A154" s="73"/>
      <c r="B154" s="73"/>
      <c r="C154" s="73"/>
      <c r="D154" s="73"/>
      <c r="E154" s="73"/>
      <c r="F154" s="73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X154" s="73"/>
      <c r="Y154" s="73"/>
      <c r="Z154" s="73"/>
      <c r="AA154" s="73"/>
      <c r="AB154" s="73"/>
      <c r="AC154" s="73"/>
      <c r="AD154" s="73"/>
      <c r="AE154" s="73"/>
      <c r="AF154" s="73"/>
      <c r="AG154" s="73"/>
      <c r="AH154" s="73"/>
      <c r="AI154" s="73"/>
      <c r="AJ154" s="73"/>
      <c r="AK154" s="73"/>
      <c r="AL154" s="73"/>
      <c r="AM154" s="73"/>
      <c r="AN154" s="73"/>
      <c r="AO154" s="73"/>
      <c r="AP154" s="73"/>
      <c r="AQ154" s="73"/>
      <c r="AR154" s="73"/>
      <c r="AS154" s="73"/>
      <c r="AT154" s="73"/>
      <c r="AU154" s="73"/>
      <c r="AV154" s="73"/>
      <c r="AW154" s="73"/>
      <c r="AX154" s="73"/>
      <c r="AY154" s="73"/>
      <c r="AZ154" s="73"/>
      <c r="BA154" s="73"/>
      <c r="BB154" s="73"/>
      <c r="BC154" s="73"/>
      <c r="BD154" s="73"/>
      <c r="BE154" s="73"/>
      <c r="BF154" s="72"/>
      <c r="BG154" s="72"/>
      <c r="BH154" s="72"/>
      <c r="BI154" s="72"/>
      <c r="BJ154" s="72"/>
      <c r="BK154" s="72"/>
      <c r="BL154" s="72"/>
      <c r="BM154" s="72"/>
      <c r="BN154" s="72"/>
    </row>
    <row r="155" spans="1:66" x14ac:dyDescent="0.2">
      <c r="A155" s="73"/>
      <c r="B155" s="73"/>
      <c r="C155" s="73"/>
      <c r="D155" s="73"/>
      <c r="E155" s="73"/>
      <c r="F155" s="73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X155" s="73"/>
      <c r="Y155" s="73"/>
      <c r="Z155" s="73"/>
      <c r="AA155" s="73"/>
      <c r="AB155" s="73"/>
      <c r="AC155" s="73"/>
      <c r="AD155" s="73"/>
      <c r="AE155" s="73"/>
      <c r="AF155" s="73"/>
      <c r="AG155" s="73"/>
      <c r="AH155" s="73"/>
      <c r="AI155" s="73"/>
      <c r="AJ155" s="73"/>
      <c r="AK155" s="73"/>
      <c r="AL155" s="73"/>
      <c r="AM155" s="73"/>
      <c r="AN155" s="73"/>
      <c r="AO155" s="73"/>
      <c r="AP155" s="73"/>
      <c r="AQ155" s="73"/>
      <c r="AR155" s="73"/>
      <c r="AS155" s="73"/>
      <c r="AT155" s="73"/>
      <c r="AU155" s="73"/>
      <c r="AV155" s="73"/>
      <c r="AW155" s="73"/>
      <c r="AX155" s="73"/>
      <c r="AY155" s="73"/>
      <c r="AZ155" s="73"/>
      <c r="BA155" s="73"/>
      <c r="BB155" s="73"/>
      <c r="BC155" s="73"/>
      <c r="BD155" s="73"/>
      <c r="BE155" s="73"/>
      <c r="BF155" s="72"/>
      <c r="BG155" s="72"/>
      <c r="BH155" s="72"/>
      <c r="BI155" s="72"/>
      <c r="BJ155" s="72"/>
      <c r="BK155" s="72"/>
      <c r="BL155" s="72"/>
      <c r="BM155" s="72"/>
      <c r="BN155" s="72"/>
    </row>
    <row r="156" spans="1:66" x14ac:dyDescent="0.2">
      <c r="A156" s="73"/>
      <c r="B156" s="73"/>
      <c r="C156" s="73"/>
      <c r="D156" s="73"/>
      <c r="E156" s="73"/>
      <c r="F156" s="73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X156" s="73"/>
      <c r="Y156" s="73"/>
      <c r="Z156" s="73"/>
      <c r="AA156" s="73"/>
      <c r="AB156" s="73"/>
      <c r="AC156" s="73"/>
      <c r="AD156" s="73"/>
      <c r="AE156" s="73"/>
      <c r="AF156" s="73"/>
      <c r="AG156" s="73"/>
      <c r="AH156" s="73"/>
      <c r="AI156" s="73"/>
      <c r="AJ156" s="73"/>
      <c r="AK156" s="73"/>
      <c r="AL156" s="73"/>
      <c r="AM156" s="73"/>
      <c r="AN156" s="73"/>
      <c r="AO156" s="73"/>
      <c r="AP156" s="73"/>
      <c r="AQ156" s="73"/>
      <c r="AR156" s="73"/>
      <c r="AS156" s="73"/>
      <c r="AT156" s="73"/>
      <c r="AU156" s="73"/>
      <c r="AV156" s="73"/>
      <c r="AW156" s="73"/>
      <c r="AX156" s="73"/>
      <c r="AY156" s="73"/>
      <c r="AZ156" s="73"/>
      <c r="BA156" s="73"/>
      <c r="BB156" s="73"/>
      <c r="BC156" s="73"/>
      <c r="BD156" s="73"/>
      <c r="BE156" s="73"/>
      <c r="BF156" s="72"/>
      <c r="BG156" s="72"/>
      <c r="BH156" s="72"/>
      <c r="BI156" s="72"/>
      <c r="BJ156" s="72"/>
      <c r="BK156" s="72"/>
      <c r="BL156" s="72"/>
      <c r="BM156" s="72"/>
      <c r="BN156" s="72"/>
    </row>
    <row r="157" spans="1:66" x14ac:dyDescent="0.2">
      <c r="A157" s="73"/>
      <c r="B157" s="73"/>
      <c r="C157" s="73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X157" s="73"/>
      <c r="Y157" s="73"/>
      <c r="Z157" s="73"/>
      <c r="AA157" s="73"/>
      <c r="AB157" s="73"/>
      <c r="AC157" s="73"/>
      <c r="AD157" s="73"/>
      <c r="AE157" s="73"/>
      <c r="AF157" s="73"/>
      <c r="AG157" s="73"/>
      <c r="AH157" s="73"/>
      <c r="AI157" s="73"/>
      <c r="AJ157" s="73"/>
      <c r="AK157" s="73"/>
      <c r="AL157" s="73"/>
      <c r="AM157" s="73"/>
      <c r="AN157" s="73"/>
      <c r="AO157" s="73"/>
      <c r="AP157" s="73"/>
      <c r="AQ157" s="73"/>
      <c r="AR157" s="73"/>
      <c r="AS157" s="73"/>
      <c r="AT157" s="73"/>
      <c r="AU157" s="73"/>
      <c r="AV157" s="73"/>
      <c r="AW157" s="73"/>
      <c r="AX157" s="73"/>
      <c r="AY157" s="73"/>
      <c r="AZ157" s="73"/>
      <c r="BA157" s="73"/>
      <c r="BB157" s="73"/>
      <c r="BC157" s="73"/>
      <c r="BD157" s="73"/>
      <c r="BE157" s="73"/>
      <c r="BF157" s="72"/>
      <c r="BG157" s="72"/>
      <c r="BH157" s="72"/>
      <c r="BI157" s="72"/>
      <c r="BJ157" s="72"/>
      <c r="BK157" s="72"/>
      <c r="BL157" s="72"/>
      <c r="BM157" s="72"/>
      <c r="BN157" s="72"/>
    </row>
    <row r="158" spans="1:66" x14ac:dyDescent="0.2">
      <c r="A158" s="73"/>
      <c r="B158" s="73"/>
      <c r="C158" s="73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X158" s="73"/>
      <c r="Y158" s="73"/>
      <c r="Z158" s="73"/>
      <c r="AA158" s="73"/>
      <c r="AB158" s="73"/>
      <c r="AC158" s="73"/>
      <c r="AD158" s="73"/>
      <c r="AE158" s="73"/>
      <c r="AF158" s="73"/>
      <c r="AG158" s="73"/>
      <c r="AH158" s="73"/>
      <c r="AI158" s="73"/>
      <c r="AJ158" s="73"/>
      <c r="AK158" s="73"/>
      <c r="AL158" s="73"/>
      <c r="AM158" s="73"/>
      <c r="AN158" s="73"/>
      <c r="AO158" s="73"/>
      <c r="AP158" s="73"/>
      <c r="AQ158" s="73"/>
      <c r="AR158" s="73"/>
      <c r="AS158" s="73"/>
      <c r="AT158" s="73"/>
      <c r="AU158" s="73"/>
      <c r="AV158" s="73"/>
      <c r="AW158" s="73"/>
      <c r="AX158" s="73"/>
      <c r="AY158" s="73"/>
      <c r="AZ158" s="73"/>
      <c r="BA158" s="73"/>
      <c r="BB158" s="73"/>
      <c r="BC158" s="73"/>
      <c r="BD158" s="73"/>
      <c r="BE158" s="73"/>
      <c r="BF158" s="72"/>
      <c r="BG158" s="72"/>
      <c r="BH158" s="72"/>
      <c r="BI158" s="72"/>
      <c r="BJ158" s="72"/>
      <c r="BK158" s="72"/>
      <c r="BL158" s="72"/>
      <c r="BM158" s="72"/>
      <c r="BN158" s="72"/>
    </row>
    <row r="159" spans="1:66" x14ac:dyDescent="0.2">
      <c r="A159" s="73"/>
      <c r="B159" s="73"/>
      <c r="C159" s="73"/>
      <c r="D159" s="73"/>
      <c r="E159" s="73"/>
      <c r="F159" s="73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X159" s="73"/>
      <c r="Y159" s="73"/>
      <c r="Z159" s="73"/>
      <c r="AA159" s="73"/>
      <c r="AB159" s="73"/>
      <c r="AC159" s="73"/>
      <c r="AD159" s="73"/>
      <c r="AE159" s="73"/>
      <c r="AF159" s="73"/>
      <c r="AG159" s="73"/>
      <c r="AH159" s="73"/>
      <c r="AI159" s="73"/>
      <c r="AJ159" s="73"/>
      <c r="AK159" s="73"/>
      <c r="AL159" s="73"/>
      <c r="AM159" s="73"/>
      <c r="AN159" s="73"/>
      <c r="AO159" s="73"/>
      <c r="AP159" s="73"/>
      <c r="AQ159" s="73"/>
      <c r="AR159" s="73"/>
      <c r="AS159" s="73"/>
      <c r="AT159" s="73"/>
      <c r="AU159" s="73"/>
      <c r="AV159" s="73"/>
      <c r="AW159" s="73"/>
      <c r="AX159" s="73"/>
      <c r="AY159" s="73"/>
      <c r="AZ159" s="73"/>
      <c r="BA159" s="73"/>
      <c r="BB159" s="73"/>
      <c r="BC159" s="73"/>
      <c r="BD159" s="73"/>
      <c r="BE159" s="73"/>
      <c r="BF159" s="72"/>
      <c r="BG159" s="72"/>
      <c r="BH159" s="72"/>
      <c r="BI159" s="72"/>
      <c r="BJ159" s="72"/>
      <c r="BK159" s="72"/>
      <c r="BL159" s="72"/>
      <c r="BM159" s="72"/>
      <c r="BN159" s="72"/>
    </row>
    <row r="160" spans="1:66" x14ac:dyDescent="0.2">
      <c r="A160" s="73"/>
      <c r="B160" s="73"/>
      <c r="C160" s="73"/>
      <c r="D160" s="73"/>
      <c r="E160" s="73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X160" s="73"/>
      <c r="Y160" s="73"/>
      <c r="Z160" s="73"/>
      <c r="AA160" s="73"/>
      <c r="AB160" s="73"/>
      <c r="AC160" s="73"/>
      <c r="AD160" s="73"/>
      <c r="AE160" s="73"/>
      <c r="AF160" s="73"/>
      <c r="AG160" s="73"/>
      <c r="AH160" s="73"/>
      <c r="AI160" s="73"/>
      <c r="AJ160" s="73"/>
      <c r="AK160" s="73"/>
      <c r="AL160" s="73"/>
      <c r="AM160" s="73"/>
      <c r="AN160" s="73"/>
      <c r="AO160" s="73"/>
      <c r="AP160" s="73"/>
      <c r="AQ160" s="73"/>
      <c r="AR160" s="73"/>
      <c r="AS160" s="73"/>
      <c r="AT160" s="73"/>
      <c r="AU160" s="73"/>
      <c r="AV160" s="73"/>
      <c r="AW160" s="73"/>
      <c r="AX160" s="73"/>
      <c r="AY160" s="73"/>
      <c r="AZ160" s="73"/>
      <c r="BA160" s="73"/>
      <c r="BB160" s="73"/>
      <c r="BC160" s="73"/>
      <c r="BD160" s="73"/>
      <c r="BE160" s="73"/>
      <c r="BF160" s="72"/>
      <c r="BG160" s="72"/>
      <c r="BH160" s="72"/>
      <c r="BI160" s="72"/>
      <c r="BJ160" s="72"/>
      <c r="BK160" s="72"/>
      <c r="BL160" s="72"/>
      <c r="BM160" s="72"/>
      <c r="BN160" s="72"/>
    </row>
    <row r="161" spans="1:66" x14ac:dyDescent="0.2">
      <c r="A161" s="73"/>
      <c r="B161" s="73"/>
      <c r="C161" s="73"/>
      <c r="D161" s="73"/>
      <c r="E161" s="73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X161" s="73"/>
      <c r="Y161" s="73"/>
      <c r="Z161" s="73"/>
      <c r="AA161" s="73"/>
      <c r="AB161" s="73"/>
      <c r="AC161" s="73"/>
      <c r="AD161" s="73"/>
      <c r="AE161" s="73"/>
      <c r="AF161" s="73"/>
      <c r="AG161" s="73"/>
      <c r="AH161" s="73"/>
      <c r="AI161" s="73"/>
      <c r="AJ161" s="73"/>
      <c r="AK161" s="73"/>
      <c r="AL161" s="73"/>
      <c r="AM161" s="73"/>
      <c r="AN161" s="73"/>
      <c r="AO161" s="73"/>
      <c r="AP161" s="73"/>
      <c r="AQ161" s="73"/>
      <c r="AR161" s="73"/>
      <c r="AS161" s="73"/>
      <c r="AT161" s="73"/>
      <c r="AU161" s="73"/>
      <c r="AV161" s="73"/>
      <c r="AW161" s="73"/>
      <c r="AX161" s="73"/>
      <c r="AY161" s="73"/>
      <c r="AZ161" s="73"/>
      <c r="BA161" s="73"/>
      <c r="BB161" s="73"/>
      <c r="BC161" s="73"/>
      <c r="BD161" s="73"/>
      <c r="BE161" s="73"/>
      <c r="BF161" s="72"/>
      <c r="BG161" s="72"/>
      <c r="BH161" s="72"/>
      <c r="BI161" s="72"/>
      <c r="BJ161" s="72"/>
      <c r="BK161" s="72"/>
      <c r="BL161" s="72"/>
      <c r="BM161" s="72"/>
      <c r="BN161" s="72"/>
    </row>
    <row r="162" spans="1:66" x14ac:dyDescent="0.2">
      <c r="A162" s="73"/>
      <c r="B162" s="73"/>
      <c r="C162" s="73"/>
      <c r="D162" s="73"/>
      <c r="E162" s="73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X162" s="73"/>
      <c r="Y162" s="73"/>
      <c r="Z162" s="73"/>
      <c r="AA162" s="73"/>
      <c r="AB162" s="73"/>
      <c r="AC162" s="73"/>
      <c r="AD162" s="73"/>
      <c r="AE162" s="73"/>
      <c r="AF162" s="73"/>
      <c r="AG162" s="73"/>
      <c r="AH162" s="73"/>
      <c r="AI162" s="73"/>
      <c r="AJ162" s="73"/>
      <c r="AK162" s="73"/>
      <c r="AL162" s="73"/>
      <c r="AM162" s="73"/>
      <c r="AN162" s="73"/>
      <c r="AO162" s="73"/>
      <c r="AP162" s="73"/>
      <c r="AQ162" s="73"/>
      <c r="AR162" s="73"/>
      <c r="AS162" s="73"/>
      <c r="AT162" s="73"/>
      <c r="AU162" s="73"/>
      <c r="AV162" s="73"/>
      <c r="AW162" s="73"/>
      <c r="AX162" s="73"/>
      <c r="AY162" s="73"/>
      <c r="AZ162" s="73"/>
      <c r="BA162" s="73"/>
      <c r="BB162" s="73"/>
      <c r="BC162" s="73"/>
      <c r="BD162" s="73"/>
      <c r="BE162" s="73"/>
      <c r="BF162" s="72"/>
      <c r="BG162" s="72"/>
      <c r="BH162" s="72"/>
      <c r="BI162" s="72"/>
      <c r="BJ162" s="72"/>
      <c r="BK162" s="72"/>
      <c r="BL162" s="72"/>
      <c r="BM162" s="72"/>
      <c r="BN162" s="72"/>
    </row>
    <row r="163" spans="1:66" x14ac:dyDescent="0.2">
      <c r="A163" s="73"/>
      <c r="B163" s="73"/>
      <c r="C163" s="73"/>
      <c r="D163" s="73"/>
      <c r="E163" s="73"/>
      <c r="F163" s="73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X163" s="73"/>
      <c r="Y163" s="73"/>
      <c r="Z163" s="73"/>
      <c r="AA163" s="73"/>
      <c r="AB163" s="73"/>
      <c r="AC163" s="73"/>
      <c r="AD163" s="73"/>
      <c r="AE163" s="73"/>
      <c r="AF163" s="73"/>
      <c r="AG163" s="73"/>
      <c r="AH163" s="73"/>
      <c r="AI163" s="73"/>
      <c r="AJ163" s="73"/>
      <c r="AK163" s="73"/>
      <c r="AL163" s="73"/>
      <c r="AM163" s="73"/>
      <c r="AN163" s="73"/>
      <c r="AO163" s="73"/>
      <c r="AP163" s="73"/>
      <c r="AQ163" s="73"/>
      <c r="AR163" s="73"/>
      <c r="AS163" s="73"/>
      <c r="AT163" s="73"/>
      <c r="AU163" s="73"/>
      <c r="AV163" s="73"/>
      <c r="AW163" s="73"/>
      <c r="AX163" s="73"/>
      <c r="AY163" s="73"/>
      <c r="AZ163" s="73"/>
      <c r="BA163" s="73"/>
      <c r="BB163" s="73"/>
      <c r="BC163" s="73"/>
      <c r="BD163" s="73"/>
      <c r="BE163" s="73"/>
      <c r="BF163" s="72"/>
      <c r="BG163" s="72"/>
      <c r="BH163" s="72"/>
      <c r="BI163" s="72"/>
      <c r="BJ163" s="72"/>
      <c r="BK163" s="72"/>
      <c r="BL163" s="72"/>
      <c r="BM163" s="72"/>
      <c r="BN163" s="72"/>
    </row>
    <row r="164" spans="1:66" x14ac:dyDescent="0.2">
      <c r="A164" s="73"/>
      <c r="B164" s="73"/>
      <c r="C164" s="73"/>
      <c r="D164" s="73"/>
      <c r="E164" s="73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X164" s="73"/>
      <c r="Y164" s="73"/>
      <c r="Z164" s="73"/>
      <c r="AA164" s="73"/>
      <c r="AB164" s="73"/>
      <c r="AC164" s="73"/>
      <c r="AD164" s="73"/>
      <c r="AE164" s="73"/>
      <c r="AF164" s="73"/>
      <c r="AG164" s="73"/>
      <c r="AH164" s="73"/>
      <c r="AI164" s="73"/>
      <c r="AJ164" s="73"/>
      <c r="AK164" s="73"/>
      <c r="AL164" s="73"/>
      <c r="AM164" s="73"/>
      <c r="AN164" s="73"/>
      <c r="AO164" s="73"/>
      <c r="AP164" s="73"/>
      <c r="AQ164" s="73"/>
      <c r="AR164" s="73"/>
      <c r="AS164" s="73"/>
      <c r="AT164" s="73"/>
      <c r="AU164" s="73"/>
      <c r="AV164" s="73"/>
      <c r="AW164" s="73"/>
      <c r="AX164" s="73"/>
      <c r="AY164" s="73"/>
      <c r="AZ164" s="73"/>
      <c r="BA164" s="73"/>
      <c r="BB164" s="73"/>
      <c r="BC164" s="73"/>
      <c r="BD164" s="73"/>
      <c r="BE164" s="73"/>
      <c r="BF164" s="72"/>
      <c r="BG164" s="72"/>
      <c r="BH164" s="72"/>
      <c r="BI164" s="72"/>
      <c r="BJ164" s="72"/>
      <c r="BK164" s="72"/>
      <c r="BL164" s="72"/>
      <c r="BM164" s="72"/>
      <c r="BN164" s="72"/>
    </row>
    <row r="165" spans="1:66" x14ac:dyDescent="0.2">
      <c r="A165" s="73"/>
      <c r="B165" s="73"/>
      <c r="C165" s="73"/>
      <c r="D165" s="73"/>
      <c r="E165" s="73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X165" s="73"/>
      <c r="Y165" s="73"/>
      <c r="Z165" s="73"/>
      <c r="AA165" s="73"/>
      <c r="AB165" s="73"/>
      <c r="AC165" s="73"/>
      <c r="AD165" s="73"/>
      <c r="AE165" s="73"/>
      <c r="AF165" s="73"/>
      <c r="AG165" s="73"/>
      <c r="AH165" s="73"/>
      <c r="AI165" s="73"/>
      <c r="AJ165" s="73"/>
      <c r="AK165" s="73"/>
      <c r="AL165" s="73"/>
      <c r="AM165" s="73"/>
      <c r="AN165" s="73"/>
      <c r="AO165" s="73"/>
      <c r="AP165" s="73"/>
      <c r="AQ165" s="73"/>
      <c r="AR165" s="73"/>
      <c r="AS165" s="73"/>
      <c r="AT165" s="73"/>
      <c r="AU165" s="73"/>
      <c r="AV165" s="73"/>
      <c r="AW165" s="73"/>
      <c r="AX165" s="73"/>
      <c r="AY165" s="73"/>
      <c r="AZ165" s="73"/>
      <c r="BA165" s="73"/>
      <c r="BB165" s="73"/>
      <c r="BC165" s="73"/>
      <c r="BD165" s="73"/>
      <c r="BE165" s="73"/>
      <c r="BF165" s="72"/>
      <c r="BG165" s="72"/>
      <c r="BH165" s="72"/>
      <c r="BI165" s="72"/>
      <c r="BJ165" s="72"/>
      <c r="BK165" s="72"/>
      <c r="BL165" s="72"/>
      <c r="BM165" s="72"/>
      <c r="BN165" s="72"/>
    </row>
    <row r="166" spans="1:66" x14ac:dyDescent="0.2">
      <c r="A166" s="73"/>
      <c r="B166" s="73"/>
      <c r="C166" s="73"/>
      <c r="D166" s="73"/>
      <c r="E166" s="73"/>
      <c r="F166" s="73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X166" s="73"/>
      <c r="Y166" s="73"/>
      <c r="Z166" s="73"/>
      <c r="AA166" s="73"/>
      <c r="AB166" s="73"/>
      <c r="AC166" s="73"/>
      <c r="AD166" s="73"/>
      <c r="AE166" s="73"/>
      <c r="AF166" s="73"/>
      <c r="AG166" s="73"/>
      <c r="AH166" s="73"/>
      <c r="AI166" s="73"/>
      <c r="AJ166" s="73"/>
      <c r="AK166" s="73"/>
      <c r="AL166" s="73"/>
      <c r="AM166" s="73"/>
      <c r="AN166" s="73"/>
      <c r="AO166" s="73"/>
      <c r="AP166" s="73"/>
      <c r="AQ166" s="73"/>
      <c r="AR166" s="73"/>
      <c r="AS166" s="73"/>
      <c r="AT166" s="73"/>
      <c r="AU166" s="73"/>
      <c r="AV166" s="73"/>
      <c r="AW166" s="73"/>
      <c r="AX166" s="73"/>
      <c r="AY166" s="73"/>
      <c r="AZ166" s="73"/>
      <c r="BA166" s="73"/>
      <c r="BB166" s="73"/>
      <c r="BC166" s="73"/>
      <c r="BD166" s="73"/>
      <c r="BE166" s="73"/>
      <c r="BF166" s="72"/>
      <c r="BG166" s="72"/>
      <c r="BH166" s="72"/>
      <c r="BI166" s="72"/>
      <c r="BJ166" s="72"/>
      <c r="BK166" s="72"/>
      <c r="BL166" s="72"/>
      <c r="BM166" s="72"/>
      <c r="BN166" s="72"/>
    </row>
    <row r="167" spans="1:66" x14ac:dyDescent="0.2">
      <c r="A167" s="73"/>
      <c r="B167" s="73"/>
      <c r="C167" s="73"/>
      <c r="D167" s="73"/>
      <c r="E167" s="73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X167" s="73"/>
      <c r="Y167" s="73"/>
      <c r="Z167" s="73"/>
      <c r="AA167" s="73"/>
      <c r="AB167" s="73"/>
      <c r="AC167" s="73"/>
      <c r="AD167" s="73"/>
      <c r="AE167" s="73"/>
      <c r="AF167" s="73"/>
      <c r="AG167" s="73"/>
      <c r="AH167" s="73"/>
      <c r="AI167" s="73"/>
      <c r="AJ167" s="73"/>
      <c r="AK167" s="73"/>
      <c r="AL167" s="73"/>
      <c r="AM167" s="73"/>
      <c r="AN167" s="73"/>
      <c r="AO167" s="73"/>
      <c r="AP167" s="73"/>
      <c r="AQ167" s="73"/>
      <c r="AR167" s="73"/>
      <c r="AS167" s="73"/>
      <c r="AT167" s="73"/>
      <c r="AU167" s="73"/>
      <c r="AV167" s="73"/>
      <c r="AW167" s="73"/>
      <c r="AX167" s="73"/>
      <c r="AY167" s="73"/>
      <c r="AZ167" s="73"/>
      <c r="BA167" s="73"/>
      <c r="BB167" s="73"/>
      <c r="BC167" s="73"/>
      <c r="BD167" s="73"/>
      <c r="BE167" s="73"/>
      <c r="BF167" s="72"/>
      <c r="BG167" s="72"/>
      <c r="BH167" s="72"/>
      <c r="BI167" s="72"/>
      <c r="BJ167" s="72"/>
      <c r="BK167" s="72"/>
      <c r="BL167" s="72"/>
      <c r="BM167" s="72"/>
      <c r="BN167" s="72"/>
    </row>
    <row r="168" spans="1:66" x14ac:dyDescent="0.2">
      <c r="A168" s="73"/>
      <c r="B168" s="73"/>
      <c r="C168" s="73"/>
      <c r="D168" s="73"/>
      <c r="E168" s="73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X168" s="73"/>
      <c r="Y168" s="73"/>
      <c r="Z168" s="73"/>
      <c r="AA168" s="73"/>
      <c r="AB168" s="73"/>
      <c r="AC168" s="73"/>
      <c r="AD168" s="73"/>
      <c r="AE168" s="73"/>
      <c r="AF168" s="73"/>
      <c r="AG168" s="73"/>
      <c r="AH168" s="73"/>
      <c r="AI168" s="73"/>
      <c r="AJ168" s="73"/>
      <c r="AK168" s="73"/>
      <c r="AL168" s="73"/>
      <c r="AM168" s="73"/>
      <c r="AN168" s="73"/>
      <c r="AO168" s="73"/>
      <c r="AP168" s="73"/>
      <c r="AQ168" s="73"/>
      <c r="AR168" s="73"/>
      <c r="AS168" s="73"/>
      <c r="AT168" s="73"/>
      <c r="AU168" s="73"/>
      <c r="AV168" s="73"/>
      <c r="AW168" s="73"/>
      <c r="AX168" s="73"/>
      <c r="AY168" s="73"/>
      <c r="AZ168" s="73"/>
      <c r="BA168" s="73"/>
      <c r="BB168" s="73"/>
      <c r="BC168" s="73"/>
      <c r="BD168" s="73"/>
      <c r="BE168" s="73"/>
      <c r="BF168" s="72"/>
      <c r="BG168" s="72"/>
      <c r="BH168" s="72"/>
      <c r="BI168" s="72"/>
      <c r="BJ168" s="72"/>
      <c r="BK168" s="72"/>
      <c r="BL168" s="72"/>
      <c r="BM168" s="72"/>
      <c r="BN168" s="72"/>
    </row>
    <row r="169" spans="1:66" x14ac:dyDescent="0.2">
      <c r="A169" s="73"/>
      <c r="B169" s="73"/>
      <c r="C169" s="73"/>
      <c r="D169" s="73"/>
      <c r="E169" s="73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X169" s="73"/>
      <c r="Y169" s="73"/>
      <c r="Z169" s="73"/>
      <c r="AA169" s="73"/>
      <c r="AB169" s="73"/>
      <c r="AC169" s="73"/>
      <c r="AD169" s="73"/>
      <c r="AE169" s="73"/>
      <c r="AF169" s="73"/>
      <c r="AG169" s="73"/>
      <c r="AH169" s="73"/>
      <c r="AI169" s="73"/>
      <c r="AJ169" s="73"/>
      <c r="AK169" s="73"/>
      <c r="AL169" s="73"/>
      <c r="AM169" s="73"/>
      <c r="AN169" s="73"/>
      <c r="AO169" s="73"/>
      <c r="AP169" s="73"/>
      <c r="AQ169" s="73"/>
      <c r="AR169" s="73"/>
      <c r="AS169" s="73"/>
      <c r="AT169" s="73"/>
      <c r="AU169" s="73"/>
      <c r="AV169" s="73"/>
      <c r="AW169" s="73"/>
      <c r="AX169" s="73"/>
      <c r="AY169" s="73"/>
      <c r="AZ169" s="73"/>
      <c r="BA169" s="73"/>
      <c r="BB169" s="73"/>
      <c r="BC169" s="73"/>
      <c r="BD169" s="73"/>
      <c r="BE169" s="73"/>
      <c r="BF169" s="72"/>
      <c r="BG169" s="72"/>
      <c r="BH169" s="72"/>
      <c r="BI169" s="72"/>
      <c r="BJ169" s="72"/>
      <c r="BK169" s="72"/>
      <c r="BL169" s="72"/>
      <c r="BM169" s="72"/>
      <c r="BN169" s="72"/>
    </row>
    <row r="170" spans="1:66" x14ac:dyDescent="0.2">
      <c r="A170" s="73"/>
      <c r="B170" s="73"/>
      <c r="C170" s="73"/>
      <c r="D170" s="73"/>
      <c r="E170" s="73"/>
      <c r="F170" s="73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X170" s="73"/>
      <c r="Y170" s="73"/>
      <c r="Z170" s="73"/>
      <c r="AA170" s="73"/>
      <c r="AB170" s="73"/>
      <c r="AC170" s="73"/>
      <c r="AD170" s="73"/>
      <c r="AE170" s="73"/>
      <c r="AF170" s="73"/>
      <c r="AG170" s="73"/>
      <c r="AH170" s="73"/>
      <c r="AI170" s="73"/>
      <c r="AJ170" s="73"/>
      <c r="AK170" s="73"/>
      <c r="AL170" s="73"/>
      <c r="AM170" s="73"/>
      <c r="AN170" s="73"/>
      <c r="AO170" s="73"/>
      <c r="AP170" s="73"/>
      <c r="AQ170" s="73"/>
      <c r="AR170" s="73"/>
      <c r="AS170" s="73"/>
      <c r="AT170" s="73"/>
      <c r="AU170" s="73"/>
      <c r="AV170" s="73"/>
      <c r="AW170" s="73"/>
      <c r="AX170" s="73"/>
      <c r="AY170" s="73"/>
      <c r="AZ170" s="73"/>
      <c r="BA170" s="73"/>
      <c r="BB170" s="73"/>
      <c r="BC170" s="73"/>
      <c r="BD170" s="73"/>
      <c r="BE170" s="73"/>
      <c r="BF170" s="72"/>
      <c r="BG170" s="72"/>
      <c r="BH170" s="72"/>
      <c r="BI170" s="72"/>
      <c r="BJ170" s="72"/>
      <c r="BK170" s="72"/>
      <c r="BL170" s="72"/>
      <c r="BM170" s="72"/>
      <c r="BN170" s="72"/>
    </row>
    <row r="171" spans="1:66" x14ac:dyDescent="0.2">
      <c r="A171" s="73"/>
      <c r="B171" s="73"/>
      <c r="C171" s="73"/>
      <c r="D171" s="73"/>
      <c r="E171" s="73"/>
      <c r="F171" s="73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X171" s="73"/>
      <c r="Y171" s="73"/>
      <c r="Z171" s="73"/>
      <c r="AA171" s="73"/>
      <c r="AB171" s="73"/>
      <c r="AC171" s="73"/>
      <c r="AD171" s="73"/>
      <c r="AE171" s="73"/>
      <c r="AF171" s="73"/>
      <c r="AG171" s="73"/>
      <c r="AH171" s="73"/>
      <c r="AI171" s="73"/>
      <c r="AJ171" s="73"/>
      <c r="AK171" s="73"/>
      <c r="AL171" s="73"/>
      <c r="AM171" s="73"/>
      <c r="AN171" s="73"/>
      <c r="AO171" s="73"/>
      <c r="AP171" s="73"/>
      <c r="AQ171" s="73"/>
      <c r="AR171" s="73"/>
      <c r="AS171" s="73"/>
      <c r="AT171" s="73"/>
      <c r="AU171" s="73"/>
      <c r="AV171" s="73"/>
      <c r="AW171" s="73"/>
      <c r="AX171" s="73"/>
      <c r="AY171" s="73"/>
      <c r="AZ171" s="73"/>
      <c r="BA171" s="73"/>
      <c r="BB171" s="73"/>
      <c r="BC171" s="73"/>
      <c r="BD171" s="73"/>
      <c r="BE171" s="73"/>
      <c r="BF171" s="72"/>
      <c r="BG171" s="72"/>
      <c r="BH171" s="72"/>
      <c r="BI171" s="72"/>
      <c r="BJ171" s="72"/>
      <c r="BK171" s="72"/>
      <c r="BL171" s="72"/>
      <c r="BM171" s="72"/>
      <c r="BN171" s="72"/>
    </row>
    <row r="172" spans="1:66" x14ac:dyDescent="0.2">
      <c r="A172" s="73"/>
      <c r="B172" s="73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X172" s="73"/>
      <c r="Y172" s="73"/>
      <c r="Z172" s="73"/>
      <c r="AA172" s="73"/>
      <c r="AB172" s="73"/>
      <c r="AC172" s="73"/>
      <c r="AD172" s="73"/>
      <c r="AE172" s="73"/>
      <c r="AF172" s="73"/>
      <c r="AG172" s="73"/>
      <c r="AH172" s="73"/>
      <c r="AI172" s="73"/>
      <c r="AJ172" s="73"/>
      <c r="AK172" s="73"/>
      <c r="AL172" s="73"/>
      <c r="AM172" s="73"/>
      <c r="AN172" s="73"/>
      <c r="AO172" s="73"/>
      <c r="AP172" s="73"/>
      <c r="AQ172" s="73"/>
      <c r="AR172" s="73"/>
      <c r="AS172" s="73"/>
      <c r="AT172" s="73"/>
      <c r="AU172" s="73"/>
      <c r="AV172" s="73"/>
      <c r="AW172" s="73"/>
      <c r="AX172" s="73"/>
      <c r="AY172" s="73"/>
      <c r="AZ172" s="73"/>
      <c r="BA172" s="73"/>
      <c r="BB172" s="73"/>
      <c r="BC172" s="73"/>
      <c r="BD172" s="73"/>
      <c r="BE172" s="73"/>
      <c r="BF172" s="72"/>
      <c r="BG172" s="72"/>
      <c r="BH172" s="72"/>
      <c r="BI172" s="72"/>
      <c r="BJ172" s="72"/>
      <c r="BK172" s="72"/>
      <c r="BL172" s="72"/>
      <c r="BM172" s="72"/>
      <c r="BN172" s="72"/>
    </row>
    <row r="173" spans="1:66" x14ac:dyDescent="0.2">
      <c r="A173" s="73"/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X173" s="73"/>
      <c r="Y173" s="73"/>
      <c r="Z173" s="73"/>
      <c r="AA173" s="73"/>
      <c r="AB173" s="73"/>
      <c r="AC173" s="73"/>
      <c r="AD173" s="73"/>
      <c r="AE173" s="73"/>
      <c r="AF173" s="73"/>
      <c r="AG173" s="73"/>
      <c r="AH173" s="73"/>
      <c r="AI173" s="73"/>
      <c r="AJ173" s="73"/>
      <c r="AK173" s="73"/>
      <c r="AL173" s="73"/>
      <c r="AM173" s="73"/>
      <c r="AN173" s="73"/>
      <c r="AO173" s="73"/>
      <c r="AP173" s="73"/>
      <c r="AQ173" s="73"/>
      <c r="AR173" s="73"/>
      <c r="AS173" s="73"/>
      <c r="AT173" s="73"/>
      <c r="AU173" s="73"/>
      <c r="AV173" s="73"/>
      <c r="AW173" s="73"/>
      <c r="AX173" s="73"/>
      <c r="AY173" s="73"/>
      <c r="AZ173" s="73"/>
      <c r="BA173" s="73"/>
      <c r="BB173" s="73"/>
      <c r="BC173" s="73"/>
      <c r="BD173" s="73"/>
      <c r="BE173" s="73"/>
      <c r="BF173" s="72"/>
      <c r="BG173" s="72"/>
      <c r="BH173" s="72"/>
      <c r="BI173" s="72"/>
      <c r="BJ173" s="72"/>
      <c r="BK173" s="72"/>
      <c r="BL173" s="72"/>
      <c r="BM173" s="72"/>
      <c r="BN173" s="72"/>
    </row>
    <row r="174" spans="1:66" x14ac:dyDescent="0.2">
      <c r="A174" s="73"/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X174" s="73"/>
      <c r="Y174" s="73"/>
      <c r="Z174" s="73"/>
      <c r="AA174" s="73"/>
      <c r="AB174" s="73"/>
      <c r="AC174" s="73"/>
      <c r="AD174" s="73"/>
      <c r="AE174" s="73"/>
      <c r="AF174" s="73"/>
      <c r="AG174" s="73"/>
      <c r="AH174" s="73"/>
      <c r="AI174" s="73"/>
      <c r="AJ174" s="73"/>
      <c r="AK174" s="73"/>
      <c r="AL174" s="73"/>
      <c r="AM174" s="73"/>
      <c r="AN174" s="73"/>
      <c r="AO174" s="73"/>
      <c r="AP174" s="73"/>
      <c r="AQ174" s="73"/>
      <c r="AR174" s="73"/>
      <c r="AS174" s="73"/>
      <c r="AT174" s="73"/>
      <c r="AU174" s="73"/>
      <c r="AV174" s="73"/>
      <c r="AW174" s="73"/>
      <c r="AX174" s="73"/>
      <c r="AY174" s="73"/>
      <c r="AZ174" s="73"/>
      <c r="BA174" s="73"/>
      <c r="BB174" s="73"/>
      <c r="BC174" s="73"/>
      <c r="BD174" s="73"/>
      <c r="BE174" s="73"/>
      <c r="BF174" s="72"/>
      <c r="BG174" s="72"/>
      <c r="BH174" s="72"/>
      <c r="BI174" s="72"/>
      <c r="BJ174" s="72"/>
      <c r="BK174" s="72"/>
      <c r="BL174" s="72"/>
      <c r="BM174" s="72"/>
      <c r="BN174" s="72"/>
    </row>
    <row r="175" spans="1:66" x14ac:dyDescent="0.2">
      <c r="A175" s="73"/>
      <c r="B175" s="73"/>
      <c r="C175" s="73"/>
      <c r="D175" s="73"/>
      <c r="E175" s="73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X175" s="73"/>
      <c r="Y175" s="73"/>
      <c r="Z175" s="73"/>
      <c r="AA175" s="73"/>
      <c r="AB175" s="73"/>
      <c r="AC175" s="73"/>
      <c r="AD175" s="73"/>
      <c r="AE175" s="73"/>
      <c r="AF175" s="73"/>
      <c r="AG175" s="73"/>
      <c r="AH175" s="73"/>
      <c r="AI175" s="73"/>
      <c r="AJ175" s="73"/>
      <c r="AK175" s="73"/>
      <c r="AL175" s="73"/>
      <c r="AM175" s="73"/>
      <c r="AN175" s="73"/>
      <c r="AO175" s="73"/>
      <c r="AP175" s="73"/>
      <c r="AQ175" s="73"/>
      <c r="AR175" s="73"/>
      <c r="AS175" s="73"/>
      <c r="AT175" s="73"/>
      <c r="AU175" s="73"/>
      <c r="AV175" s="73"/>
      <c r="AW175" s="73"/>
      <c r="AX175" s="73"/>
      <c r="AY175" s="73"/>
      <c r="AZ175" s="73"/>
      <c r="BA175" s="73"/>
      <c r="BB175" s="73"/>
      <c r="BC175" s="73"/>
      <c r="BD175" s="73"/>
      <c r="BE175" s="73"/>
      <c r="BF175" s="72"/>
      <c r="BG175" s="72"/>
      <c r="BH175" s="72"/>
      <c r="BI175" s="72"/>
      <c r="BJ175" s="72"/>
      <c r="BK175" s="72"/>
      <c r="BL175" s="72"/>
      <c r="BM175" s="72"/>
      <c r="BN175" s="72"/>
    </row>
    <row r="176" spans="1:66" x14ac:dyDescent="0.2">
      <c r="A176" s="73"/>
      <c r="B176" s="73"/>
      <c r="C176" s="73"/>
      <c r="D176" s="73"/>
      <c r="E176" s="73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X176" s="73"/>
      <c r="Y176" s="73"/>
      <c r="Z176" s="73"/>
      <c r="AA176" s="73"/>
      <c r="AB176" s="73"/>
      <c r="AC176" s="73"/>
      <c r="AD176" s="73"/>
      <c r="AE176" s="73"/>
      <c r="AF176" s="73"/>
      <c r="AG176" s="73"/>
      <c r="AH176" s="73"/>
      <c r="AI176" s="73"/>
      <c r="AJ176" s="73"/>
      <c r="AK176" s="73"/>
      <c r="AL176" s="73"/>
      <c r="AM176" s="73"/>
      <c r="AN176" s="73"/>
      <c r="AO176" s="73"/>
      <c r="AP176" s="73"/>
      <c r="AQ176" s="73"/>
      <c r="AR176" s="73"/>
      <c r="AS176" s="73"/>
      <c r="AT176" s="73"/>
      <c r="AU176" s="73"/>
      <c r="AV176" s="73"/>
      <c r="AW176" s="73"/>
      <c r="AX176" s="73"/>
      <c r="AY176" s="73"/>
      <c r="AZ176" s="73"/>
      <c r="BA176" s="73"/>
      <c r="BB176" s="73"/>
      <c r="BC176" s="73"/>
      <c r="BD176" s="73"/>
      <c r="BE176" s="73"/>
      <c r="BF176" s="72"/>
      <c r="BG176" s="72"/>
      <c r="BH176" s="72"/>
      <c r="BI176" s="72"/>
      <c r="BJ176" s="72"/>
      <c r="BK176" s="72"/>
      <c r="BL176" s="72"/>
      <c r="BM176" s="72"/>
      <c r="BN176" s="72"/>
    </row>
    <row r="177" spans="1:66" x14ac:dyDescent="0.2">
      <c r="A177" s="73"/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X177" s="73"/>
      <c r="Y177" s="73"/>
      <c r="Z177" s="73"/>
      <c r="AA177" s="73"/>
      <c r="AB177" s="73"/>
      <c r="AC177" s="73"/>
      <c r="AD177" s="73"/>
      <c r="AE177" s="73"/>
      <c r="AF177" s="73"/>
      <c r="AG177" s="73"/>
      <c r="AH177" s="73"/>
      <c r="AI177" s="73"/>
      <c r="AJ177" s="73"/>
      <c r="AK177" s="73"/>
      <c r="AL177" s="73"/>
      <c r="AM177" s="73"/>
      <c r="AN177" s="73"/>
      <c r="AO177" s="73"/>
      <c r="AP177" s="73"/>
      <c r="AQ177" s="73"/>
      <c r="AR177" s="73"/>
      <c r="AS177" s="73"/>
      <c r="AT177" s="73"/>
      <c r="AU177" s="73"/>
      <c r="AV177" s="73"/>
      <c r="AW177" s="73"/>
      <c r="AX177" s="73"/>
      <c r="AY177" s="73"/>
      <c r="AZ177" s="73"/>
      <c r="BA177" s="73"/>
      <c r="BB177" s="73"/>
      <c r="BC177" s="73"/>
      <c r="BD177" s="73"/>
      <c r="BE177" s="73"/>
      <c r="BF177" s="72"/>
      <c r="BG177" s="72"/>
      <c r="BH177" s="72"/>
      <c r="BI177" s="72"/>
      <c r="BJ177" s="72"/>
      <c r="BK177" s="72"/>
      <c r="BL177" s="72"/>
      <c r="BM177" s="72"/>
      <c r="BN177" s="72"/>
    </row>
    <row r="178" spans="1:66" x14ac:dyDescent="0.2">
      <c r="A178" s="73"/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X178" s="73"/>
      <c r="Y178" s="73"/>
      <c r="Z178" s="73"/>
      <c r="AA178" s="73"/>
      <c r="AB178" s="73"/>
      <c r="AC178" s="73"/>
      <c r="AD178" s="73"/>
      <c r="AE178" s="73"/>
      <c r="AF178" s="73"/>
      <c r="AG178" s="73"/>
      <c r="AH178" s="73"/>
      <c r="AI178" s="73"/>
      <c r="AJ178" s="73"/>
      <c r="AK178" s="73"/>
      <c r="AL178" s="73"/>
      <c r="AM178" s="73"/>
      <c r="AN178" s="73"/>
      <c r="AO178" s="73"/>
      <c r="AP178" s="73"/>
      <c r="AQ178" s="73"/>
      <c r="AR178" s="73"/>
      <c r="AS178" s="73"/>
      <c r="AT178" s="73"/>
      <c r="AU178" s="73"/>
      <c r="AV178" s="73"/>
      <c r="AW178" s="73"/>
      <c r="AX178" s="73"/>
      <c r="AY178" s="73"/>
      <c r="AZ178" s="73"/>
      <c r="BA178" s="73"/>
      <c r="BB178" s="73"/>
      <c r="BC178" s="73"/>
      <c r="BD178" s="73"/>
      <c r="BE178" s="73"/>
      <c r="BF178" s="72"/>
      <c r="BG178" s="72"/>
      <c r="BH178" s="72"/>
      <c r="BI178" s="72"/>
      <c r="BJ178" s="72"/>
      <c r="BK178" s="72"/>
      <c r="BL178" s="72"/>
      <c r="BM178" s="72"/>
      <c r="BN178" s="72"/>
    </row>
    <row r="179" spans="1:66" x14ac:dyDescent="0.2">
      <c r="A179" s="73"/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X179" s="73"/>
      <c r="Y179" s="73"/>
      <c r="Z179" s="73"/>
      <c r="AA179" s="73"/>
      <c r="AB179" s="73"/>
      <c r="AC179" s="73"/>
      <c r="AD179" s="73"/>
      <c r="AE179" s="73"/>
      <c r="AF179" s="73"/>
      <c r="AG179" s="73"/>
      <c r="AH179" s="73"/>
      <c r="AI179" s="73"/>
      <c r="AJ179" s="73"/>
      <c r="AK179" s="73"/>
      <c r="AL179" s="73"/>
      <c r="AM179" s="73"/>
      <c r="AN179" s="73"/>
      <c r="AO179" s="73"/>
      <c r="AP179" s="73"/>
      <c r="AQ179" s="73"/>
      <c r="AR179" s="73"/>
      <c r="AS179" s="73"/>
      <c r="AT179" s="73"/>
      <c r="AU179" s="73"/>
      <c r="AV179" s="73"/>
      <c r="AW179" s="73"/>
      <c r="AX179" s="73"/>
      <c r="AY179" s="73"/>
      <c r="AZ179" s="73"/>
      <c r="BA179" s="73"/>
      <c r="BB179" s="73"/>
      <c r="BC179" s="73"/>
      <c r="BD179" s="73"/>
      <c r="BE179" s="73"/>
      <c r="BF179" s="72"/>
      <c r="BG179" s="72"/>
      <c r="BH179" s="72"/>
      <c r="BI179" s="72"/>
      <c r="BJ179" s="72"/>
      <c r="BK179" s="72"/>
      <c r="BL179" s="72"/>
      <c r="BM179" s="72"/>
      <c r="BN179" s="72"/>
    </row>
    <row r="180" spans="1:66" x14ac:dyDescent="0.2">
      <c r="A180" s="73"/>
      <c r="B180" s="73"/>
      <c r="C180" s="73"/>
      <c r="D180" s="73"/>
      <c r="E180" s="73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X180" s="73"/>
      <c r="Y180" s="73"/>
      <c r="Z180" s="73"/>
      <c r="AA180" s="73"/>
      <c r="AB180" s="73"/>
      <c r="AC180" s="73"/>
      <c r="AD180" s="73"/>
      <c r="AE180" s="73"/>
      <c r="AF180" s="73"/>
      <c r="AG180" s="73"/>
      <c r="AH180" s="73"/>
      <c r="AI180" s="73"/>
      <c r="AJ180" s="73"/>
      <c r="AK180" s="73"/>
      <c r="AL180" s="73"/>
      <c r="AM180" s="73"/>
      <c r="AN180" s="73"/>
      <c r="AO180" s="73"/>
      <c r="AP180" s="73"/>
      <c r="AQ180" s="73"/>
      <c r="AR180" s="73"/>
      <c r="AS180" s="73"/>
      <c r="AT180" s="73"/>
      <c r="AU180" s="73"/>
      <c r="AV180" s="73"/>
      <c r="AW180" s="73"/>
      <c r="AX180" s="73"/>
      <c r="AY180" s="73"/>
      <c r="AZ180" s="73"/>
      <c r="BA180" s="73"/>
      <c r="BB180" s="73"/>
      <c r="BC180" s="73"/>
      <c r="BD180" s="73"/>
      <c r="BE180" s="73"/>
      <c r="BF180" s="72"/>
      <c r="BG180" s="72"/>
      <c r="BH180" s="72"/>
      <c r="BI180" s="72"/>
      <c r="BJ180" s="72"/>
      <c r="BK180" s="72"/>
      <c r="BL180" s="72"/>
      <c r="BM180" s="72"/>
      <c r="BN180" s="72"/>
    </row>
    <row r="181" spans="1:66" x14ac:dyDescent="0.2">
      <c r="A181" s="73"/>
      <c r="B181" s="73"/>
      <c r="C181" s="73"/>
      <c r="D181" s="73"/>
      <c r="E181" s="73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X181" s="73"/>
      <c r="Y181" s="73"/>
      <c r="Z181" s="73"/>
      <c r="AA181" s="73"/>
      <c r="AB181" s="73"/>
      <c r="AC181" s="73"/>
      <c r="AD181" s="73"/>
      <c r="AE181" s="73"/>
      <c r="AF181" s="73"/>
      <c r="AG181" s="73"/>
      <c r="AH181" s="73"/>
      <c r="AI181" s="73"/>
      <c r="AJ181" s="73"/>
      <c r="AK181" s="73"/>
      <c r="AL181" s="73"/>
      <c r="AM181" s="73"/>
      <c r="AN181" s="73"/>
      <c r="AO181" s="73"/>
      <c r="AP181" s="73"/>
      <c r="AQ181" s="73"/>
      <c r="AR181" s="73"/>
      <c r="AS181" s="73"/>
      <c r="AT181" s="73"/>
      <c r="AU181" s="73"/>
      <c r="AV181" s="73"/>
      <c r="AW181" s="73"/>
      <c r="AX181" s="73"/>
      <c r="AY181" s="73"/>
      <c r="AZ181" s="73"/>
      <c r="BA181" s="73"/>
      <c r="BB181" s="73"/>
      <c r="BC181" s="73"/>
      <c r="BD181" s="73"/>
      <c r="BE181" s="73"/>
      <c r="BF181" s="72"/>
      <c r="BG181" s="72"/>
      <c r="BH181" s="72"/>
      <c r="BI181" s="72"/>
      <c r="BJ181" s="72"/>
      <c r="BK181" s="72"/>
      <c r="BL181" s="72"/>
      <c r="BM181" s="72"/>
      <c r="BN181" s="72"/>
    </row>
    <row r="182" spans="1:66" x14ac:dyDescent="0.2">
      <c r="A182" s="73"/>
      <c r="B182" s="73"/>
      <c r="C182" s="73"/>
      <c r="D182" s="73"/>
      <c r="E182" s="73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X182" s="73"/>
      <c r="Y182" s="73"/>
      <c r="Z182" s="73"/>
      <c r="AA182" s="73"/>
      <c r="AB182" s="73"/>
      <c r="AC182" s="73"/>
      <c r="AD182" s="73"/>
      <c r="AE182" s="73"/>
      <c r="AF182" s="73"/>
      <c r="AG182" s="73"/>
      <c r="AH182" s="73"/>
      <c r="AI182" s="73"/>
      <c r="AJ182" s="73"/>
      <c r="AK182" s="73"/>
      <c r="AL182" s="73"/>
      <c r="AM182" s="73"/>
      <c r="AN182" s="73"/>
      <c r="AO182" s="73"/>
      <c r="AP182" s="73"/>
      <c r="AQ182" s="73"/>
      <c r="AR182" s="73"/>
      <c r="AS182" s="73"/>
      <c r="AT182" s="73"/>
      <c r="AU182" s="73"/>
      <c r="AV182" s="73"/>
      <c r="AW182" s="73"/>
      <c r="AX182" s="73"/>
      <c r="AY182" s="73"/>
      <c r="AZ182" s="73"/>
      <c r="BA182" s="73"/>
      <c r="BB182" s="73"/>
      <c r="BC182" s="73"/>
      <c r="BD182" s="73"/>
      <c r="BE182" s="73"/>
      <c r="BF182" s="72"/>
      <c r="BG182" s="72"/>
      <c r="BH182" s="72"/>
      <c r="BI182" s="72"/>
      <c r="BJ182" s="72"/>
      <c r="BK182" s="72"/>
      <c r="BL182" s="72"/>
      <c r="BM182" s="72"/>
      <c r="BN182" s="72"/>
    </row>
    <row r="183" spans="1:66" x14ac:dyDescent="0.2">
      <c r="A183" s="73"/>
      <c r="B183" s="73"/>
      <c r="C183" s="73"/>
      <c r="D183" s="73"/>
      <c r="E183" s="73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X183" s="73"/>
      <c r="Y183" s="73"/>
      <c r="Z183" s="73"/>
      <c r="AA183" s="73"/>
      <c r="AB183" s="73"/>
      <c r="AC183" s="73"/>
      <c r="AD183" s="73"/>
      <c r="AE183" s="73"/>
      <c r="AF183" s="73"/>
      <c r="AG183" s="73"/>
      <c r="AH183" s="73"/>
      <c r="AI183" s="73"/>
      <c r="AJ183" s="73"/>
      <c r="AK183" s="73"/>
      <c r="AL183" s="73"/>
      <c r="AM183" s="73"/>
      <c r="AN183" s="73"/>
      <c r="AO183" s="73"/>
      <c r="AP183" s="73"/>
      <c r="AQ183" s="73"/>
      <c r="AR183" s="73"/>
      <c r="AS183" s="73"/>
      <c r="AT183" s="73"/>
      <c r="AU183" s="73"/>
      <c r="AV183" s="73"/>
      <c r="AW183" s="73"/>
      <c r="AX183" s="73"/>
      <c r="AY183" s="73"/>
      <c r="AZ183" s="73"/>
      <c r="BA183" s="73"/>
      <c r="BB183" s="73"/>
      <c r="BC183" s="73"/>
      <c r="BD183" s="73"/>
      <c r="BE183" s="73"/>
      <c r="BF183" s="72"/>
      <c r="BG183" s="72"/>
      <c r="BH183" s="72"/>
      <c r="BI183" s="72"/>
      <c r="BJ183" s="72"/>
      <c r="BK183" s="72"/>
      <c r="BL183" s="72"/>
      <c r="BM183" s="72"/>
      <c r="BN183" s="72"/>
    </row>
    <row r="184" spans="1:66" x14ac:dyDescent="0.2">
      <c r="A184" s="73"/>
      <c r="B184" s="73"/>
      <c r="C184" s="73"/>
      <c r="D184" s="73"/>
      <c r="E184" s="73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X184" s="73"/>
      <c r="Y184" s="73"/>
      <c r="Z184" s="73"/>
      <c r="AA184" s="73"/>
      <c r="AB184" s="73"/>
      <c r="AC184" s="73"/>
      <c r="AD184" s="73"/>
      <c r="AE184" s="73"/>
      <c r="AF184" s="73"/>
      <c r="AG184" s="73"/>
      <c r="AH184" s="73"/>
      <c r="AI184" s="73"/>
      <c r="AJ184" s="73"/>
      <c r="AK184" s="73"/>
      <c r="AL184" s="73"/>
      <c r="AM184" s="73"/>
      <c r="AN184" s="73"/>
      <c r="AO184" s="73"/>
      <c r="AP184" s="73"/>
      <c r="AQ184" s="73"/>
      <c r="AR184" s="73"/>
      <c r="AS184" s="73"/>
      <c r="AT184" s="73"/>
      <c r="AU184" s="73"/>
      <c r="AV184" s="73"/>
      <c r="AW184" s="73"/>
      <c r="AX184" s="73"/>
      <c r="AY184" s="73"/>
      <c r="AZ184" s="73"/>
      <c r="BA184" s="73"/>
      <c r="BB184" s="73"/>
      <c r="BC184" s="73"/>
      <c r="BD184" s="73"/>
      <c r="BE184" s="73"/>
      <c r="BF184" s="72"/>
      <c r="BG184" s="72"/>
      <c r="BH184" s="72"/>
      <c r="BI184" s="72"/>
      <c r="BJ184" s="72"/>
      <c r="BK184" s="72"/>
      <c r="BL184" s="72"/>
      <c r="BM184" s="72"/>
      <c r="BN184" s="72"/>
    </row>
    <row r="185" spans="1:66" x14ac:dyDescent="0.2">
      <c r="A185" s="73"/>
      <c r="B185" s="73"/>
      <c r="C185" s="73"/>
      <c r="D185" s="73"/>
      <c r="E185" s="73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X185" s="73"/>
      <c r="Y185" s="73"/>
      <c r="Z185" s="73"/>
      <c r="AA185" s="73"/>
      <c r="AB185" s="73"/>
      <c r="AC185" s="73"/>
      <c r="AD185" s="73"/>
      <c r="AE185" s="73"/>
      <c r="AF185" s="73"/>
      <c r="AG185" s="73"/>
      <c r="AH185" s="73"/>
      <c r="AI185" s="73"/>
      <c r="AJ185" s="73"/>
      <c r="AK185" s="73"/>
      <c r="AL185" s="73"/>
      <c r="AM185" s="73"/>
      <c r="AN185" s="73"/>
      <c r="AO185" s="73"/>
      <c r="AP185" s="73"/>
      <c r="AQ185" s="73"/>
      <c r="AR185" s="73"/>
      <c r="AS185" s="73"/>
      <c r="AT185" s="73"/>
      <c r="AU185" s="73"/>
      <c r="AV185" s="73"/>
      <c r="AW185" s="73"/>
      <c r="AX185" s="73"/>
      <c r="AY185" s="73"/>
      <c r="AZ185" s="73"/>
      <c r="BA185" s="73"/>
      <c r="BB185" s="73"/>
      <c r="BC185" s="73"/>
      <c r="BD185" s="73"/>
      <c r="BE185" s="73"/>
      <c r="BF185" s="72"/>
      <c r="BG185" s="72"/>
      <c r="BH185" s="72"/>
      <c r="BI185" s="72"/>
      <c r="BJ185" s="72"/>
      <c r="BK185" s="72"/>
      <c r="BL185" s="72"/>
      <c r="BM185" s="72"/>
      <c r="BN185" s="72"/>
    </row>
    <row r="186" spans="1:66" x14ac:dyDescent="0.2">
      <c r="A186" s="73"/>
      <c r="B186" s="73"/>
      <c r="C186" s="73"/>
      <c r="D186" s="73"/>
      <c r="E186" s="73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X186" s="73"/>
      <c r="Y186" s="73"/>
      <c r="Z186" s="73"/>
      <c r="AA186" s="73"/>
      <c r="AB186" s="73"/>
      <c r="AC186" s="73"/>
      <c r="AD186" s="73"/>
      <c r="AE186" s="73"/>
      <c r="AF186" s="73"/>
      <c r="AG186" s="73"/>
      <c r="AH186" s="73"/>
      <c r="AI186" s="73"/>
      <c r="AJ186" s="73"/>
      <c r="AK186" s="73"/>
      <c r="AL186" s="73"/>
      <c r="AM186" s="73"/>
      <c r="AN186" s="73"/>
      <c r="AO186" s="73"/>
      <c r="AP186" s="73"/>
      <c r="AQ186" s="73"/>
      <c r="AR186" s="73"/>
      <c r="AS186" s="73"/>
      <c r="AT186" s="73"/>
      <c r="AU186" s="73"/>
      <c r="AV186" s="73"/>
      <c r="AW186" s="73"/>
      <c r="AX186" s="73"/>
      <c r="AY186" s="73"/>
      <c r="AZ186" s="73"/>
      <c r="BA186" s="73"/>
      <c r="BB186" s="73"/>
      <c r="BC186" s="73"/>
      <c r="BD186" s="73"/>
      <c r="BE186" s="73"/>
      <c r="BF186" s="72"/>
      <c r="BG186" s="72"/>
      <c r="BH186" s="72"/>
      <c r="BI186" s="72"/>
      <c r="BJ186" s="72"/>
      <c r="BK186" s="72"/>
      <c r="BL186" s="72"/>
      <c r="BM186" s="72"/>
      <c r="BN186" s="72"/>
    </row>
    <row r="187" spans="1:66" x14ac:dyDescent="0.2">
      <c r="A187" s="73"/>
      <c r="B187" s="73"/>
      <c r="C187" s="73"/>
      <c r="D187" s="73"/>
      <c r="E187" s="73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X187" s="73"/>
      <c r="Y187" s="73"/>
      <c r="Z187" s="73"/>
      <c r="AA187" s="73"/>
      <c r="AB187" s="73"/>
      <c r="AC187" s="73"/>
      <c r="AD187" s="73"/>
      <c r="AE187" s="73"/>
      <c r="AF187" s="73"/>
      <c r="AG187" s="73"/>
      <c r="AH187" s="73"/>
      <c r="AI187" s="73"/>
      <c r="AJ187" s="73"/>
      <c r="AK187" s="73"/>
      <c r="AL187" s="73"/>
      <c r="AM187" s="73"/>
      <c r="AN187" s="73"/>
      <c r="AO187" s="73"/>
      <c r="AP187" s="73"/>
      <c r="AQ187" s="73"/>
      <c r="AR187" s="73"/>
      <c r="AS187" s="73"/>
      <c r="AT187" s="73"/>
      <c r="AU187" s="73"/>
      <c r="AV187" s="73"/>
      <c r="AW187" s="73"/>
      <c r="AX187" s="73"/>
      <c r="AY187" s="73"/>
      <c r="AZ187" s="73"/>
      <c r="BA187" s="73"/>
      <c r="BB187" s="73"/>
      <c r="BC187" s="73"/>
      <c r="BD187" s="73"/>
      <c r="BE187" s="73"/>
      <c r="BF187" s="72"/>
      <c r="BG187" s="72"/>
      <c r="BH187" s="72"/>
      <c r="BI187" s="72"/>
      <c r="BJ187" s="72"/>
      <c r="BK187" s="72"/>
      <c r="BL187" s="72"/>
      <c r="BM187" s="72"/>
      <c r="BN187" s="72"/>
    </row>
    <row r="188" spans="1:66" x14ac:dyDescent="0.2">
      <c r="A188" s="73"/>
      <c r="B188" s="73"/>
      <c r="C188" s="73"/>
      <c r="D188" s="73"/>
      <c r="E188" s="73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X188" s="73"/>
      <c r="Y188" s="73"/>
      <c r="Z188" s="73"/>
      <c r="AA188" s="73"/>
      <c r="AB188" s="73"/>
      <c r="AC188" s="73"/>
      <c r="AD188" s="73"/>
      <c r="AE188" s="73"/>
      <c r="AF188" s="73"/>
      <c r="AG188" s="73"/>
      <c r="AH188" s="73"/>
      <c r="AI188" s="73"/>
      <c r="AJ188" s="73"/>
      <c r="AK188" s="73"/>
      <c r="AL188" s="73"/>
      <c r="AM188" s="73"/>
      <c r="AN188" s="73"/>
      <c r="AO188" s="73"/>
      <c r="AP188" s="73"/>
      <c r="AQ188" s="73"/>
      <c r="AR188" s="73"/>
      <c r="AS188" s="73"/>
      <c r="AT188" s="73"/>
      <c r="AU188" s="73"/>
      <c r="AV188" s="73"/>
      <c r="AW188" s="73"/>
      <c r="AX188" s="73"/>
      <c r="AY188" s="73"/>
      <c r="AZ188" s="73"/>
      <c r="BA188" s="73"/>
      <c r="BB188" s="73"/>
      <c r="BC188" s="73"/>
      <c r="BD188" s="73"/>
      <c r="BE188" s="73"/>
      <c r="BF188" s="72"/>
      <c r="BG188" s="72"/>
      <c r="BH188" s="72"/>
      <c r="BI188" s="72"/>
      <c r="BJ188" s="72"/>
      <c r="BK188" s="72"/>
      <c r="BL188" s="72"/>
      <c r="BM188" s="72"/>
      <c r="BN188" s="72"/>
    </row>
    <row r="189" spans="1:66" x14ac:dyDescent="0.2">
      <c r="A189" s="73"/>
      <c r="B189" s="73"/>
      <c r="C189" s="73"/>
      <c r="D189" s="73"/>
      <c r="E189" s="73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X189" s="73"/>
      <c r="Y189" s="73"/>
      <c r="Z189" s="73"/>
      <c r="AA189" s="73"/>
      <c r="AB189" s="73"/>
      <c r="AC189" s="73"/>
      <c r="AD189" s="73"/>
      <c r="AE189" s="73"/>
      <c r="AF189" s="73"/>
      <c r="AG189" s="73"/>
      <c r="AH189" s="73"/>
      <c r="AI189" s="73"/>
      <c r="AJ189" s="73"/>
      <c r="AK189" s="73"/>
      <c r="AL189" s="73"/>
      <c r="AM189" s="73"/>
      <c r="AN189" s="73"/>
      <c r="AO189" s="73"/>
      <c r="AP189" s="73"/>
      <c r="AQ189" s="73"/>
      <c r="AR189" s="73"/>
      <c r="AS189" s="73"/>
      <c r="AT189" s="73"/>
      <c r="AU189" s="73"/>
      <c r="AV189" s="73"/>
      <c r="AW189" s="73"/>
      <c r="AX189" s="73"/>
      <c r="AY189" s="73"/>
      <c r="AZ189" s="73"/>
      <c r="BA189" s="73"/>
      <c r="BB189" s="73"/>
      <c r="BC189" s="73"/>
      <c r="BD189" s="73"/>
      <c r="BE189" s="73"/>
      <c r="BF189" s="72"/>
      <c r="BG189" s="72"/>
      <c r="BH189" s="72"/>
      <c r="BI189" s="72"/>
      <c r="BJ189" s="72"/>
      <c r="BK189" s="72"/>
      <c r="BL189" s="72"/>
      <c r="BM189" s="72"/>
      <c r="BN189" s="72"/>
    </row>
    <row r="190" spans="1:66" x14ac:dyDescent="0.2">
      <c r="A190" s="73"/>
      <c r="B190" s="73"/>
      <c r="C190" s="73"/>
      <c r="D190" s="73"/>
      <c r="E190" s="73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X190" s="73"/>
      <c r="Y190" s="73"/>
      <c r="Z190" s="73"/>
      <c r="AA190" s="73"/>
      <c r="AB190" s="73"/>
      <c r="AC190" s="73"/>
      <c r="AD190" s="73"/>
      <c r="AE190" s="73"/>
      <c r="AF190" s="73"/>
      <c r="AG190" s="73"/>
      <c r="AH190" s="73"/>
      <c r="AI190" s="73"/>
      <c r="AJ190" s="73"/>
      <c r="AK190" s="73"/>
      <c r="AL190" s="73"/>
      <c r="AM190" s="73"/>
      <c r="AN190" s="73"/>
      <c r="AO190" s="73"/>
      <c r="AP190" s="73"/>
      <c r="AQ190" s="73"/>
      <c r="AR190" s="73"/>
      <c r="AS190" s="73"/>
      <c r="AT190" s="73"/>
      <c r="AU190" s="73"/>
      <c r="AV190" s="73"/>
      <c r="AW190" s="73"/>
      <c r="AX190" s="73"/>
      <c r="AY190" s="73"/>
      <c r="AZ190" s="73"/>
      <c r="BA190" s="73"/>
      <c r="BB190" s="73"/>
      <c r="BC190" s="73"/>
      <c r="BD190" s="73"/>
      <c r="BE190" s="73"/>
      <c r="BF190" s="72"/>
      <c r="BG190" s="72"/>
      <c r="BH190" s="72"/>
      <c r="BI190" s="72"/>
      <c r="BJ190" s="72"/>
      <c r="BK190" s="72"/>
      <c r="BL190" s="72"/>
      <c r="BM190" s="72"/>
      <c r="BN190" s="72"/>
    </row>
    <row r="191" spans="1:66" x14ac:dyDescent="0.2">
      <c r="A191" s="73"/>
      <c r="B191" s="73"/>
      <c r="C191" s="73"/>
      <c r="D191" s="73"/>
      <c r="E191" s="73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X191" s="73"/>
      <c r="Y191" s="73"/>
      <c r="Z191" s="73"/>
      <c r="AA191" s="73"/>
      <c r="AB191" s="73"/>
      <c r="AC191" s="73"/>
      <c r="AD191" s="73"/>
      <c r="AE191" s="73"/>
      <c r="AF191" s="73"/>
      <c r="AG191" s="73"/>
      <c r="AH191" s="73"/>
      <c r="AI191" s="73"/>
      <c r="AJ191" s="73"/>
      <c r="AK191" s="73"/>
      <c r="AL191" s="73"/>
      <c r="AM191" s="73"/>
      <c r="AN191" s="73"/>
      <c r="AO191" s="73"/>
      <c r="AP191" s="73"/>
      <c r="AQ191" s="73"/>
      <c r="AR191" s="73"/>
      <c r="AS191" s="73"/>
      <c r="AT191" s="73"/>
      <c r="AU191" s="73"/>
      <c r="AV191" s="73"/>
      <c r="AW191" s="73"/>
      <c r="AX191" s="73"/>
      <c r="AY191" s="73"/>
      <c r="AZ191" s="73"/>
      <c r="BA191" s="73"/>
      <c r="BB191" s="73"/>
      <c r="BC191" s="73"/>
      <c r="BD191" s="73"/>
      <c r="BE191" s="73"/>
      <c r="BF191" s="72"/>
      <c r="BG191" s="72"/>
      <c r="BH191" s="72"/>
      <c r="BI191" s="72"/>
      <c r="BJ191" s="72"/>
      <c r="BK191" s="72"/>
      <c r="BL191" s="72"/>
      <c r="BM191" s="72"/>
      <c r="BN191" s="72"/>
    </row>
    <row r="192" spans="1:66" x14ac:dyDescent="0.2">
      <c r="A192" s="73"/>
      <c r="B192" s="73"/>
      <c r="C192" s="73"/>
      <c r="D192" s="73"/>
      <c r="E192" s="73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X192" s="73"/>
      <c r="Y192" s="73"/>
      <c r="Z192" s="73"/>
      <c r="AA192" s="73"/>
      <c r="AB192" s="73"/>
      <c r="AC192" s="73"/>
      <c r="AD192" s="73"/>
      <c r="AE192" s="73"/>
      <c r="AF192" s="73"/>
      <c r="AG192" s="73"/>
      <c r="AH192" s="73"/>
      <c r="AI192" s="73"/>
      <c r="AJ192" s="73"/>
      <c r="AK192" s="73"/>
      <c r="AL192" s="73"/>
      <c r="AM192" s="73"/>
      <c r="AN192" s="73"/>
      <c r="AO192" s="73"/>
      <c r="AP192" s="73"/>
      <c r="AQ192" s="73"/>
      <c r="AR192" s="73"/>
      <c r="AS192" s="73"/>
      <c r="AT192" s="73"/>
      <c r="AU192" s="73"/>
      <c r="AV192" s="73"/>
      <c r="AW192" s="73"/>
      <c r="AX192" s="73"/>
      <c r="AY192" s="73"/>
      <c r="AZ192" s="73"/>
      <c r="BA192" s="73"/>
      <c r="BB192" s="73"/>
      <c r="BC192" s="73"/>
      <c r="BD192" s="73"/>
      <c r="BE192" s="73"/>
      <c r="BF192" s="72"/>
      <c r="BG192" s="72"/>
      <c r="BH192" s="72"/>
      <c r="BI192" s="72"/>
      <c r="BJ192" s="72"/>
      <c r="BK192" s="72"/>
      <c r="BL192" s="72"/>
      <c r="BM192" s="72"/>
      <c r="BN192" s="72"/>
    </row>
    <row r="193" spans="1:66" x14ac:dyDescent="0.2">
      <c r="A193" s="73"/>
      <c r="B193" s="73"/>
      <c r="C193" s="73"/>
      <c r="D193" s="73"/>
      <c r="E193" s="73"/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X193" s="73"/>
      <c r="Y193" s="73"/>
      <c r="Z193" s="73"/>
      <c r="AA193" s="73"/>
      <c r="AB193" s="73"/>
      <c r="AC193" s="73"/>
      <c r="AD193" s="73"/>
      <c r="AE193" s="73"/>
      <c r="AF193" s="73"/>
      <c r="AG193" s="73"/>
      <c r="AH193" s="73"/>
      <c r="AI193" s="73"/>
      <c r="AJ193" s="73"/>
      <c r="AK193" s="73"/>
      <c r="AL193" s="73"/>
      <c r="AM193" s="73"/>
      <c r="AN193" s="73"/>
      <c r="AO193" s="73"/>
      <c r="AP193" s="73"/>
      <c r="AQ193" s="73"/>
      <c r="AR193" s="73"/>
      <c r="AS193" s="73"/>
      <c r="AT193" s="73"/>
      <c r="AU193" s="73"/>
      <c r="AV193" s="73"/>
      <c r="AW193" s="73"/>
      <c r="AX193" s="73"/>
      <c r="AY193" s="73"/>
      <c r="AZ193" s="73"/>
      <c r="BA193" s="73"/>
      <c r="BB193" s="73"/>
      <c r="BC193" s="73"/>
      <c r="BD193" s="73"/>
      <c r="BE193" s="73"/>
      <c r="BF193" s="72"/>
      <c r="BG193" s="72"/>
      <c r="BH193" s="72"/>
      <c r="BI193" s="72"/>
      <c r="BJ193" s="72"/>
      <c r="BK193" s="72"/>
      <c r="BL193" s="72"/>
      <c r="BM193" s="72"/>
      <c r="BN193" s="72"/>
    </row>
    <row r="194" spans="1:66" x14ac:dyDescent="0.2">
      <c r="A194" s="73"/>
      <c r="B194" s="73"/>
      <c r="C194" s="73"/>
      <c r="D194" s="73"/>
      <c r="E194" s="73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X194" s="73"/>
      <c r="Y194" s="73"/>
      <c r="Z194" s="73"/>
      <c r="AA194" s="73"/>
      <c r="AB194" s="73"/>
      <c r="AC194" s="73"/>
      <c r="AD194" s="73"/>
      <c r="AE194" s="73"/>
      <c r="AF194" s="73"/>
      <c r="AG194" s="73"/>
      <c r="AH194" s="73"/>
      <c r="AI194" s="73"/>
      <c r="AJ194" s="73"/>
      <c r="AK194" s="73"/>
      <c r="AL194" s="73"/>
      <c r="AM194" s="73"/>
      <c r="AN194" s="73"/>
      <c r="AO194" s="73"/>
      <c r="AP194" s="73"/>
      <c r="AQ194" s="73"/>
      <c r="AR194" s="73"/>
      <c r="AS194" s="73"/>
      <c r="AT194" s="73"/>
      <c r="AU194" s="73"/>
      <c r="AV194" s="73"/>
      <c r="AW194" s="73"/>
      <c r="AX194" s="73"/>
      <c r="AY194" s="73"/>
      <c r="AZ194" s="73"/>
      <c r="BA194" s="73"/>
      <c r="BB194" s="73"/>
      <c r="BC194" s="73"/>
      <c r="BD194" s="73"/>
      <c r="BE194" s="73"/>
      <c r="BF194" s="72"/>
      <c r="BG194" s="72"/>
      <c r="BH194" s="72"/>
      <c r="BI194" s="72"/>
      <c r="BJ194" s="72"/>
      <c r="BK194" s="72"/>
      <c r="BL194" s="72"/>
      <c r="BM194" s="72"/>
      <c r="BN194" s="72"/>
    </row>
    <row r="195" spans="1:66" x14ac:dyDescent="0.2">
      <c r="A195" s="73"/>
      <c r="B195" s="73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X195" s="73"/>
      <c r="Y195" s="73"/>
      <c r="Z195" s="73"/>
      <c r="AA195" s="73"/>
      <c r="AB195" s="73"/>
      <c r="AC195" s="73"/>
      <c r="AD195" s="73"/>
      <c r="AE195" s="73"/>
      <c r="AF195" s="73"/>
      <c r="AG195" s="73"/>
      <c r="AH195" s="73"/>
      <c r="AI195" s="73"/>
      <c r="AJ195" s="73"/>
      <c r="AK195" s="73"/>
      <c r="AL195" s="73"/>
      <c r="AM195" s="73"/>
      <c r="AN195" s="73"/>
      <c r="AO195" s="73"/>
      <c r="AP195" s="73"/>
      <c r="AQ195" s="73"/>
      <c r="AR195" s="73"/>
      <c r="AS195" s="73"/>
      <c r="AT195" s="73"/>
      <c r="AU195" s="73"/>
      <c r="AV195" s="73"/>
      <c r="AW195" s="73"/>
      <c r="AX195" s="73"/>
      <c r="AY195" s="73"/>
      <c r="AZ195" s="73"/>
      <c r="BA195" s="73"/>
      <c r="BB195" s="73"/>
      <c r="BC195" s="73"/>
      <c r="BD195" s="73"/>
      <c r="BE195" s="73"/>
      <c r="BF195" s="72"/>
      <c r="BG195" s="72"/>
      <c r="BH195" s="72"/>
      <c r="BI195" s="72"/>
      <c r="BJ195" s="72"/>
      <c r="BK195" s="72"/>
      <c r="BL195" s="72"/>
      <c r="BM195" s="72"/>
      <c r="BN195" s="72"/>
    </row>
    <row r="196" spans="1:66" x14ac:dyDescent="0.2">
      <c r="A196" s="73"/>
      <c r="B196" s="73"/>
      <c r="C196" s="73"/>
      <c r="D196" s="73"/>
      <c r="E196" s="73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X196" s="73"/>
      <c r="Y196" s="73"/>
      <c r="Z196" s="73"/>
      <c r="AA196" s="73"/>
      <c r="AB196" s="73"/>
      <c r="AC196" s="73"/>
      <c r="AD196" s="73"/>
      <c r="AE196" s="73"/>
      <c r="AF196" s="73"/>
      <c r="AG196" s="73"/>
      <c r="AH196" s="73"/>
      <c r="AI196" s="73"/>
      <c r="AJ196" s="73"/>
      <c r="AK196" s="73"/>
      <c r="AL196" s="73"/>
      <c r="AM196" s="73"/>
      <c r="AN196" s="73"/>
      <c r="AO196" s="73"/>
      <c r="AP196" s="73"/>
      <c r="AQ196" s="73"/>
      <c r="AR196" s="73"/>
      <c r="AS196" s="73"/>
      <c r="AT196" s="73"/>
      <c r="AU196" s="73"/>
      <c r="AV196" s="73"/>
      <c r="AW196" s="73"/>
      <c r="AX196" s="73"/>
      <c r="AY196" s="73"/>
      <c r="AZ196" s="73"/>
      <c r="BA196" s="73"/>
      <c r="BB196" s="73"/>
      <c r="BC196" s="73"/>
      <c r="BD196" s="73"/>
      <c r="BE196" s="73"/>
      <c r="BF196" s="72"/>
      <c r="BG196" s="72"/>
      <c r="BH196" s="72"/>
      <c r="BI196" s="72"/>
      <c r="BJ196" s="72"/>
      <c r="BK196" s="72"/>
      <c r="BL196" s="72"/>
      <c r="BM196" s="72"/>
      <c r="BN196" s="72"/>
    </row>
    <row r="197" spans="1:66" x14ac:dyDescent="0.2">
      <c r="A197" s="73"/>
      <c r="B197" s="73"/>
      <c r="C197" s="73"/>
      <c r="D197" s="73"/>
      <c r="E197" s="73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X197" s="73"/>
      <c r="Y197" s="73"/>
      <c r="Z197" s="73"/>
      <c r="AA197" s="73"/>
      <c r="AB197" s="73"/>
      <c r="AC197" s="73"/>
      <c r="AD197" s="73"/>
      <c r="AE197" s="73"/>
      <c r="AF197" s="73"/>
      <c r="AG197" s="73"/>
      <c r="AH197" s="73"/>
      <c r="AI197" s="73"/>
      <c r="AJ197" s="73"/>
      <c r="AK197" s="73"/>
      <c r="AL197" s="73"/>
      <c r="AM197" s="73"/>
      <c r="AN197" s="73"/>
      <c r="AO197" s="73"/>
      <c r="AP197" s="73"/>
      <c r="AQ197" s="73"/>
      <c r="AR197" s="73"/>
      <c r="AS197" s="73"/>
      <c r="AT197" s="73"/>
      <c r="AU197" s="73"/>
      <c r="AV197" s="73"/>
      <c r="AW197" s="73"/>
      <c r="AX197" s="73"/>
      <c r="AY197" s="73"/>
      <c r="AZ197" s="73"/>
      <c r="BA197" s="73"/>
      <c r="BB197" s="73"/>
      <c r="BC197" s="73"/>
      <c r="BD197" s="73"/>
      <c r="BE197" s="73"/>
      <c r="BF197" s="72"/>
      <c r="BG197" s="72"/>
      <c r="BH197" s="72"/>
      <c r="BI197" s="72"/>
      <c r="BJ197" s="72"/>
      <c r="BK197" s="72"/>
      <c r="BL197" s="72"/>
      <c r="BM197" s="72"/>
      <c r="BN197" s="72"/>
    </row>
    <row r="198" spans="1:66" x14ac:dyDescent="0.2">
      <c r="A198" s="73"/>
      <c r="B198" s="73"/>
      <c r="C198" s="73"/>
      <c r="D198" s="73"/>
      <c r="E198" s="73"/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X198" s="73"/>
      <c r="Y198" s="73"/>
      <c r="Z198" s="73"/>
      <c r="AA198" s="73"/>
      <c r="AB198" s="73"/>
      <c r="AC198" s="73"/>
      <c r="AD198" s="73"/>
      <c r="AE198" s="73"/>
      <c r="AF198" s="73"/>
      <c r="AG198" s="73"/>
      <c r="AH198" s="73"/>
      <c r="AI198" s="73"/>
      <c r="AJ198" s="73"/>
      <c r="AK198" s="73"/>
      <c r="AL198" s="73"/>
      <c r="AM198" s="73"/>
      <c r="AN198" s="73"/>
      <c r="AO198" s="73"/>
      <c r="AP198" s="73"/>
      <c r="AQ198" s="73"/>
      <c r="AR198" s="73"/>
      <c r="AS198" s="73"/>
      <c r="AT198" s="73"/>
      <c r="AU198" s="73"/>
      <c r="AV198" s="73"/>
      <c r="AW198" s="73"/>
      <c r="AX198" s="73"/>
      <c r="AY198" s="73"/>
      <c r="AZ198" s="73"/>
      <c r="BA198" s="73"/>
      <c r="BB198" s="73"/>
      <c r="BC198" s="73"/>
      <c r="BD198" s="73"/>
      <c r="BE198" s="73"/>
      <c r="BF198" s="72"/>
      <c r="BG198" s="72"/>
      <c r="BH198" s="72"/>
      <c r="BI198" s="72"/>
      <c r="BJ198" s="72"/>
      <c r="BK198" s="72"/>
      <c r="BL198" s="72"/>
      <c r="BM198" s="72"/>
      <c r="BN198" s="72"/>
    </row>
    <row r="199" spans="1:66" x14ac:dyDescent="0.2">
      <c r="A199" s="73"/>
      <c r="B199" s="73"/>
      <c r="C199" s="73"/>
      <c r="D199" s="73"/>
      <c r="E199" s="73"/>
      <c r="F199" s="73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X199" s="73"/>
      <c r="Y199" s="73"/>
      <c r="Z199" s="73"/>
      <c r="AA199" s="73"/>
      <c r="AB199" s="73"/>
      <c r="AC199" s="73"/>
      <c r="AD199" s="73"/>
      <c r="AE199" s="73"/>
      <c r="AF199" s="73"/>
      <c r="AG199" s="73"/>
      <c r="AH199" s="73"/>
      <c r="AI199" s="73"/>
      <c r="AJ199" s="73"/>
      <c r="AK199" s="73"/>
      <c r="AL199" s="73"/>
      <c r="AM199" s="73"/>
      <c r="AN199" s="73"/>
      <c r="AO199" s="73"/>
      <c r="AP199" s="73"/>
      <c r="AQ199" s="73"/>
      <c r="AR199" s="73"/>
      <c r="AS199" s="73"/>
      <c r="AT199" s="73"/>
      <c r="AU199" s="73"/>
      <c r="AV199" s="73"/>
      <c r="AW199" s="73"/>
      <c r="AX199" s="73"/>
      <c r="AY199" s="73"/>
      <c r="AZ199" s="73"/>
      <c r="BA199" s="73"/>
      <c r="BB199" s="73"/>
      <c r="BC199" s="73"/>
      <c r="BD199" s="73"/>
      <c r="BE199" s="73"/>
      <c r="BF199" s="72"/>
      <c r="BG199" s="72"/>
      <c r="BH199" s="72"/>
      <c r="BI199" s="72"/>
      <c r="BJ199" s="72"/>
      <c r="BK199" s="72"/>
      <c r="BL199" s="72"/>
      <c r="BM199" s="72"/>
      <c r="BN199" s="72"/>
    </row>
    <row r="200" spans="1:66" x14ac:dyDescent="0.2">
      <c r="A200" s="73"/>
      <c r="B200" s="73"/>
      <c r="C200" s="73"/>
      <c r="D200" s="73"/>
      <c r="E200" s="73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X200" s="73"/>
      <c r="Y200" s="73"/>
      <c r="Z200" s="73"/>
      <c r="AA200" s="73"/>
      <c r="AB200" s="73"/>
      <c r="AC200" s="73"/>
      <c r="AD200" s="73"/>
      <c r="AE200" s="73"/>
      <c r="AF200" s="73"/>
      <c r="AG200" s="73"/>
      <c r="AH200" s="73"/>
      <c r="AI200" s="73"/>
      <c r="AJ200" s="73"/>
      <c r="AK200" s="73"/>
      <c r="AL200" s="73"/>
      <c r="AM200" s="73"/>
      <c r="AN200" s="73"/>
      <c r="AO200" s="73"/>
      <c r="AP200" s="73"/>
      <c r="AQ200" s="73"/>
      <c r="AR200" s="73"/>
      <c r="AS200" s="73"/>
      <c r="AT200" s="73"/>
      <c r="AU200" s="73"/>
      <c r="AV200" s="73"/>
      <c r="AW200" s="73"/>
      <c r="AX200" s="73"/>
      <c r="AY200" s="73"/>
      <c r="AZ200" s="73"/>
      <c r="BA200" s="73"/>
      <c r="BB200" s="73"/>
      <c r="BC200" s="73"/>
      <c r="BD200" s="73"/>
      <c r="BE200" s="73"/>
      <c r="BF200" s="72"/>
      <c r="BG200" s="72"/>
      <c r="BH200" s="72"/>
      <c r="BI200" s="72"/>
      <c r="BJ200" s="72"/>
      <c r="BK200" s="72"/>
      <c r="BL200" s="72"/>
      <c r="BM200" s="72"/>
      <c r="BN200" s="72"/>
    </row>
    <row r="201" spans="1:66" x14ac:dyDescent="0.2">
      <c r="A201" s="73"/>
      <c r="B201" s="73"/>
      <c r="C201" s="73"/>
      <c r="D201" s="73"/>
      <c r="E201" s="73"/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X201" s="73"/>
      <c r="Y201" s="73"/>
      <c r="Z201" s="73"/>
      <c r="AA201" s="73"/>
      <c r="AB201" s="73"/>
      <c r="AC201" s="73"/>
      <c r="AD201" s="73"/>
      <c r="AE201" s="73"/>
      <c r="AF201" s="73"/>
      <c r="AG201" s="73"/>
      <c r="AH201" s="73"/>
      <c r="AI201" s="73"/>
      <c r="AJ201" s="73"/>
      <c r="AK201" s="73"/>
      <c r="AL201" s="73"/>
      <c r="AM201" s="73"/>
      <c r="AN201" s="73"/>
      <c r="AO201" s="73"/>
      <c r="AP201" s="73"/>
      <c r="AQ201" s="73"/>
      <c r="AR201" s="73"/>
      <c r="AS201" s="73"/>
      <c r="AT201" s="73"/>
      <c r="AU201" s="73"/>
      <c r="AV201" s="73"/>
      <c r="AW201" s="73"/>
      <c r="AX201" s="73"/>
      <c r="AY201" s="73"/>
      <c r="AZ201" s="73"/>
      <c r="BA201" s="73"/>
      <c r="BB201" s="73"/>
      <c r="BC201" s="73"/>
      <c r="BD201" s="73"/>
      <c r="BE201" s="73"/>
      <c r="BF201" s="72"/>
      <c r="BG201" s="72"/>
      <c r="BH201" s="72"/>
      <c r="BI201" s="72"/>
      <c r="BJ201" s="72"/>
      <c r="BK201" s="72"/>
      <c r="BL201" s="72"/>
      <c r="BM201" s="72"/>
      <c r="BN201" s="72"/>
    </row>
    <row r="202" spans="1:66" x14ac:dyDescent="0.2">
      <c r="A202" s="73"/>
      <c r="B202" s="73"/>
      <c r="C202" s="73"/>
      <c r="D202" s="73"/>
      <c r="E202" s="73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X202" s="73"/>
      <c r="Y202" s="73"/>
      <c r="Z202" s="73"/>
      <c r="AA202" s="73"/>
      <c r="AB202" s="73"/>
      <c r="AC202" s="73"/>
      <c r="AD202" s="73"/>
      <c r="AE202" s="73"/>
      <c r="AF202" s="73"/>
      <c r="AG202" s="73"/>
      <c r="AH202" s="73"/>
      <c r="AI202" s="73"/>
      <c r="AJ202" s="73"/>
      <c r="AK202" s="73"/>
      <c r="AL202" s="73"/>
      <c r="AM202" s="73"/>
      <c r="AN202" s="73"/>
      <c r="AO202" s="73"/>
      <c r="AP202" s="73"/>
      <c r="AQ202" s="73"/>
      <c r="AR202" s="73"/>
      <c r="AS202" s="73"/>
      <c r="AT202" s="73"/>
      <c r="AU202" s="73"/>
      <c r="AV202" s="73"/>
      <c r="AW202" s="73"/>
      <c r="AX202" s="73"/>
      <c r="AY202" s="73"/>
      <c r="AZ202" s="73"/>
      <c r="BA202" s="73"/>
      <c r="BB202" s="73"/>
      <c r="BC202" s="73"/>
      <c r="BD202" s="73"/>
      <c r="BE202" s="73"/>
      <c r="BF202" s="72"/>
      <c r="BG202" s="72"/>
      <c r="BH202" s="72"/>
      <c r="BI202" s="72"/>
      <c r="BJ202" s="72"/>
      <c r="BK202" s="72"/>
      <c r="BL202" s="72"/>
      <c r="BM202" s="72"/>
      <c r="BN202" s="72"/>
    </row>
    <row r="203" spans="1:66" x14ac:dyDescent="0.2">
      <c r="A203" s="73"/>
      <c r="B203" s="73"/>
      <c r="C203" s="73"/>
      <c r="D203" s="73"/>
      <c r="E203" s="73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X203" s="73"/>
      <c r="Y203" s="73"/>
      <c r="Z203" s="73"/>
      <c r="AA203" s="73"/>
      <c r="AB203" s="73"/>
      <c r="AC203" s="73"/>
      <c r="AD203" s="73"/>
      <c r="AE203" s="73"/>
      <c r="AF203" s="73"/>
      <c r="AG203" s="73"/>
      <c r="AH203" s="73"/>
      <c r="AI203" s="73"/>
      <c r="AJ203" s="73"/>
      <c r="AK203" s="73"/>
      <c r="AL203" s="73"/>
      <c r="AM203" s="73"/>
      <c r="AN203" s="73"/>
      <c r="AO203" s="73"/>
      <c r="AP203" s="73"/>
      <c r="AQ203" s="73"/>
      <c r="AR203" s="73"/>
      <c r="AS203" s="73"/>
      <c r="AT203" s="73"/>
      <c r="AU203" s="73"/>
      <c r="AV203" s="73"/>
      <c r="AW203" s="73"/>
      <c r="AX203" s="73"/>
      <c r="AY203" s="73"/>
      <c r="AZ203" s="73"/>
      <c r="BA203" s="73"/>
      <c r="BB203" s="73"/>
      <c r="BC203" s="73"/>
      <c r="BD203" s="73"/>
      <c r="BE203" s="73"/>
      <c r="BF203" s="72"/>
      <c r="BG203" s="72"/>
      <c r="BH203" s="72"/>
      <c r="BI203" s="72"/>
      <c r="BJ203" s="72"/>
      <c r="BK203" s="72"/>
      <c r="BL203" s="72"/>
      <c r="BM203" s="72"/>
      <c r="BN203" s="72"/>
    </row>
    <row r="204" spans="1:66" x14ac:dyDescent="0.2">
      <c r="A204" s="73"/>
      <c r="B204" s="73"/>
      <c r="C204" s="73"/>
      <c r="D204" s="73"/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X204" s="73"/>
      <c r="Y204" s="73"/>
      <c r="Z204" s="73"/>
      <c r="AA204" s="73"/>
      <c r="AB204" s="73"/>
      <c r="AC204" s="73"/>
      <c r="AD204" s="73"/>
      <c r="AE204" s="73"/>
      <c r="AF204" s="73"/>
      <c r="AG204" s="73"/>
      <c r="AH204" s="73"/>
      <c r="AI204" s="73"/>
      <c r="AJ204" s="73"/>
      <c r="AK204" s="73"/>
      <c r="AL204" s="73"/>
      <c r="AM204" s="73"/>
      <c r="AN204" s="73"/>
      <c r="AO204" s="73"/>
      <c r="AP204" s="73"/>
      <c r="AQ204" s="73"/>
      <c r="AR204" s="73"/>
      <c r="AS204" s="73"/>
      <c r="AT204" s="73"/>
      <c r="AU204" s="73"/>
      <c r="AV204" s="73"/>
      <c r="AW204" s="73"/>
      <c r="AX204" s="73"/>
      <c r="AY204" s="73"/>
      <c r="AZ204" s="73"/>
      <c r="BA204" s="73"/>
      <c r="BB204" s="73"/>
      <c r="BC204" s="73"/>
      <c r="BD204" s="73"/>
      <c r="BE204" s="73"/>
      <c r="BF204" s="72"/>
      <c r="BG204" s="72"/>
      <c r="BH204" s="72"/>
      <c r="BI204" s="72"/>
      <c r="BJ204" s="72"/>
      <c r="BK204" s="72"/>
      <c r="BL204" s="72"/>
      <c r="BM204" s="72"/>
      <c r="BN204" s="72"/>
    </row>
    <row r="205" spans="1:66" x14ac:dyDescent="0.2">
      <c r="A205" s="73"/>
      <c r="B205" s="73"/>
      <c r="C205" s="73"/>
      <c r="D205" s="73"/>
      <c r="E205" s="73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X205" s="73"/>
      <c r="Y205" s="73"/>
      <c r="Z205" s="73"/>
      <c r="AA205" s="73"/>
      <c r="AB205" s="73"/>
      <c r="AC205" s="73"/>
      <c r="AD205" s="73"/>
      <c r="AE205" s="73"/>
      <c r="AF205" s="73"/>
      <c r="AG205" s="73"/>
      <c r="AH205" s="73"/>
      <c r="AI205" s="73"/>
      <c r="AJ205" s="73"/>
      <c r="AK205" s="73"/>
      <c r="AL205" s="73"/>
      <c r="AM205" s="73"/>
      <c r="AN205" s="73"/>
      <c r="AO205" s="73"/>
      <c r="AP205" s="73"/>
      <c r="AQ205" s="73"/>
      <c r="AR205" s="73"/>
      <c r="AS205" s="73"/>
      <c r="AT205" s="73"/>
      <c r="AU205" s="73"/>
      <c r="AV205" s="73"/>
      <c r="AW205" s="73"/>
      <c r="AX205" s="73"/>
      <c r="AY205" s="73"/>
      <c r="AZ205" s="73"/>
      <c r="BA205" s="73"/>
      <c r="BB205" s="73"/>
      <c r="BC205" s="73"/>
      <c r="BD205" s="73"/>
      <c r="BE205" s="73"/>
      <c r="BF205" s="72"/>
      <c r="BG205" s="72"/>
      <c r="BH205" s="72"/>
      <c r="BI205" s="72"/>
      <c r="BJ205" s="72"/>
      <c r="BK205" s="72"/>
      <c r="BL205" s="72"/>
      <c r="BM205" s="72"/>
      <c r="BN205" s="72"/>
    </row>
    <row r="206" spans="1:66" x14ac:dyDescent="0.2">
      <c r="A206" s="73"/>
      <c r="B206" s="73"/>
      <c r="C206" s="73"/>
      <c r="D206" s="73"/>
      <c r="E206" s="73"/>
      <c r="F206" s="73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X206" s="73"/>
      <c r="Y206" s="73"/>
      <c r="Z206" s="73"/>
      <c r="AA206" s="73"/>
      <c r="AB206" s="73"/>
      <c r="AC206" s="73"/>
      <c r="AD206" s="73"/>
      <c r="AE206" s="73"/>
      <c r="AF206" s="73"/>
      <c r="AG206" s="73"/>
      <c r="AH206" s="73"/>
      <c r="AI206" s="73"/>
      <c r="AJ206" s="73"/>
      <c r="AK206" s="73"/>
      <c r="AL206" s="73"/>
      <c r="AM206" s="73"/>
      <c r="AN206" s="73"/>
      <c r="AO206" s="73"/>
      <c r="AP206" s="73"/>
      <c r="AQ206" s="73"/>
      <c r="AR206" s="73"/>
      <c r="AS206" s="73"/>
      <c r="AT206" s="73"/>
      <c r="AU206" s="73"/>
      <c r="AV206" s="73"/>
      <c r="AW206" s="73"/>
      <c r="AX206" s="73"/>
      <c r="AY206" s="73"/>
      <c r="AZ206" s="73"/>
      <c r="BA206" s="73"/>
      <c r="BB206" s="73"/>
      <c r="BC206" s="73"/>
      <c r="BD206" s="73"/>
      <c r="BE206" s="73"/>
      <c r="BF206" s="72"/>
      <c r="BG206" s="72"/>
      <c r="BH206" s="72"/>
      <c r="BI206" s="72"/>
      <c r="BJ206" s="72"/>
      <c r="BK206" s="72"/>
      <c r="BL206" s="72"/>
      <c r="BM206" s="72"/>
      <c r="BN206" s="72"/>
    </row>
    <row r="207" spans="1:66" x14ac:dyDescent="0.2">
      <c r="A207" s="73"/>
      <c r="B207" s="73"/>
      <c r="C207" s="73"/>
      <c r="D207" s="73"/>
      <c r="E207" s="73"/>
      <c r="F207" s="73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X207" s="73"/>
      <c r="Y207" s="73"/>
      <c r="Z207" s="73"/>
      <c r="AA207" s="73"/>
      <c r="AB207" s="73"/>
      <c r="AC207" s="73"/>
      <c r="AD207" s="73"/>
      <c r="AE207" s="73"/>
      <c r="AF207" s="73"/>
      <c r="AG207" s="73"/>
      <c r="AH207" s="73"/>
      <c r="AI207" s="73"/>
      <c r="AJ207" s="73"/>
      <c r="AK207" s="73"/>
      <c r="AL207" s="73"/>
      <c r="AM207" s="73"/>
      <c r="AN207" s="73"/>
      <c r="AO207" s="73"/>
      <c r="AP207" s="73"/>
      <c r="AQ207" s="73"/>
      <c r="AR207" s="73"/>
      <c r="AS207" s="73"/>
      <c r="AT207" s="73"/>
      <c r="AU207" s="73"/>
      <c r="AV207" s="73"/>
      <c r="AW207" s="73"/>
      <c r="AX207" s="73"/>
      <c r="AY207" s="73"/>
      <c r="AZ207" s="73"/>
      <c r="BA207" s="73"/>
      <c r="BB207" s="73"/>
      <c r="BC207" s="73"/>
      <c r="BD207" s="73"/>
      <c r="BE207" s="73"/>
      <c r="BF207" s="72"/>
      <c r="BG207" s="72"/>
      <c r="BH207" s="72"/>
      <c r="BI207" s="72"/>
      <c r="BJ207" s="72"/>
      <c r="BK207" s="72"/>
      <c r="BL207" s="72"/>
      <c r="BM207" s="72"/>
      <c r="BN207" s="72"/>
    </row>
    <row r="208" spans="1:66" x14ac:dyDescent="0.2">
      <c r="A208" s="73"/>
      <c r="B208" s="73"/>
      <c r="C208" s="73"/>
      <c r="D208" s="73"/>
      <c r="E208" s="73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X208" s="73"/>
      <c r="Y208" s="73"/>
      <c r="Z208" s="73"/>
      <c r="AA208" s="73"/>
      <c r="AB208" s="73"/>
      <c r="AC208" s="73"/>
      <c r="AD208" s="73"/>
      <c r="AE208" s="73"/>
      <c r="AF208" s="73"/>
      <c r="AG208" s="73"/>
      <c r="AH208" s="73"/>
      <c r="AI208" s="73"/>
      <c r="AJ208" s="73"/>
      <c r="AK208" s="73"/>
      <c r="AL208" s="73"/>
      <c r="AM208" s="73"/>
      <c r="AN208" s="73"/>
      <c r="AO208" s="73"/>
      <c r="AP208" s="73"/>
      <c r="AQ208" s="73"/>
      <c r="AR208" s="73"/>
      <c r="AS208" s="73"/>
      <c r="AT208" s="73"/>
      <c r="AU208" s="73"/>
      <c r="AV208" s="73"/>
      <c r="AW208" s="73"/>
      <c r="AX208" s="73"/>
      <c r="AY208" s="73"/>
      <c r="AZ208" s="73"/>
      <c r="BA208" s="73"/>
      <c r="BB208" s="73"/>
      <c r="BC208" s="73"/>
      <c r="BD208" s="73"/>
      <c r="BE208" s="73"/>
      <c r="BF208" s="72"/>
      <c r="BG208" s="72"/>
      <c r="BH208" s="72"/>
      <c r="BI208" s="72"/>
      <c r="BJ208" s="72"/>
      <c r="BK208" s="72"/>
      <c r="BL208" s="72"/>
      <c r="BM208" s="72"/>
      <c r="BN208" s="72"/>
    </row>
    <row r="209" spans="1:66" x14ac:dyDescent="0.2">
      <c r="A209" s="73"/>
      <c r="B209" s="73"/>
      <c r="C209" s="73"/>
      <c r="D209" s="73"/>
      <c r="E209" s="73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X209" s="73"/>
      <c r="Y209" s="73"/>
      <c r="Z209" s="73"/>
      <c r="AA209" s="73"/>
      <c r="AB209" s="73"/>
      <c r="AC209" s="73"/>
      <c r="AD209" s="73"/>
      <c r="AE209" s="73"/>
      <c r="AF209" s="73"/>
      <c r="AG209" s="73"/>
      <c r="AH209" s="73"/>
      <c r="AI209" s="73"/>
      <c r="AJ209" s="73"/>
      <c r="AK209" s="73"/>
      <c r="AL209" s="73"/>
      <c r="AM209" s="73"/>
      <c r="AN209" s="73"/>
      <c r="AO209" s="73"/>
      <c r="AP209" s="73"/>
      <c r="AQ209" s="73"/>
      <c r="AR209" s="73"/>
      <c r="AS209" s="73"/>
      <c r="AT209" s="73"/>
      <c r="AU209" s="73"/>
      <c r="AV209" s="73"/>
      <c r="AW209" s="73"/>
      <c r="AX209" s="73"/>
      <c r="AY209" s="73"/>
      <c r="AZ209" s="73"/>
      <c r="BA209" s="73"/>
      <c r="BB209" s="73"/>
      <c r="BC209" s="73"/>
      <c r="BD209" s="73"/>
      <c r="BE209" s="73"/>
      <c r="BF209" s="72"/>
      <c r="BG209" s="72"/>
      <c r="BH209" s="72"/>
      <c r="BI209" s="72"/>
      <c r="BJ209" s="72"/>
      <c r="BK209" s="72"/>
      <c r="BL209" s="72"/>
      <c r="BM209" s="72"/>
      <c r="BN209" s="72"/>
    </row>
    <row r="210" spans="1:66" x14ac:dyDescent="0.2">
      <c r="A210" s="73"/>
      <c r="B210" s="73"/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X210" s="73"/>
      <c r="Y210" s="73"/>
      <c r="Z210" s="73"/>
      <c r="AA210" s="73"/>
      <c r="AB210" s="73"/>
      <c r="AC210" s="73"/>
      <c r="AD210" s="73"/>
      <c r="AE210" s="73"/>
      <c r="AF210" s="73"/>
      <c r="AG210" s="73"/>
      <c r="AH210" s="73"/>
      <c r="AI210" s="73"/>
      <c r="AJ210" s="73"/>
      <c r="AK210" s="73"/>
      <c r="AL210" s="73"/>
      <c r="AM210" s="73"/>
      <c r="AN210" s="73"/>
      <c r="AO210" s="73"/>
      <c r="AP210" s="73"/>
      <c r="AQ210" s="73"/>
      <c r="AR210" s="73"/>
      <c r="AS210" s="73"/>
      <c r="AT210" s="73"/>
      <c r="AU210" s="73"/>
      <c r="AV210" s="73"/>
      <c r="AW210" s="73"/>
      <c r="AX210" s="73"/>
      <c r="AY210" s="73"/>
      <c r="AZ210" s="73"/>
      <c r="BA210" s="73"/>
      <c r="BB210" s="73"/>
      <c r="BC210" s="73"/>
      <c r="BD210" s="73"/>
      <c r="BE210" s="73"/>
      <c r="BF210" s="72"/>
      <c r="BG210" s="72"/>
      <c r="BH210" s="72"/>
      <c r="BI210" s="72"/>
      <c r="BJ210" s="72"/>
      <c r="BK210" s="72"/>
      <c r="BL210" s="72"/>
      <c r="BM210" s="72"/>
      <c r="BN210" s="72"/>
    </row>
    <row r="211" spans="1:66" x14ac:dyDescent="0.2">
      <c r="A211" s="73"/>
      <c r="B211" s="73"/>
      <c r="C211" s="73"/>
      <c r="D211" s="73"/>
      <c r="E211" s="73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X211" s="73"/>
      <c r="Y211" s="73"/>
      <c r="Z211" s="73"/>
      <c r="AA211" s="73"/>
      <c r="AB211" s="73"/>
      <c r="AC211" s="73"/>
      <c r="AD211" s="73"/>
      <c r="AE211" s="73"/>
      <c r="AF211" s="73"/>
      <c r="AG211" s="73"/>
      <c r="AH211" s="73"/>
      <c r="AI211" s="73"/>
      <c r="AJ211" s="73"/>
      <c r="AK211" s="73"/>
      <c r="AL211" s="73"/>
      <c r="AM211" s="73"/>
      <c r="AN211" s="73"/>
      <c r="AO211" s="73"/>
      <c r="AP211" s="73"/>
      <c r="AQ211" s="73"/>
      <c r="AR211" s="73"/>
      <c r="AS211" s="73"/>
      <c r="AT211" s="73"/>
      <c r="AU211" s="73"/>
      <c r="AV211" s="73"/>
      <c r="AW211" s="73"/>
      <c r="AX211" s="73"/>
      <c r="AY211" s="73"/>
      <c r="AZ211" s="73"/>
      <c r="BA211" s="73"/>
      <c r="BB211" s="73"/>
      <c r="BC211" s="73"/>
      <c r="BD211" s="73"/>
      <c r="BE211" s="73"/>
      <c r="BF211" s="72"/>
      <c r="BG211" s="72"/>
      <c r="BH211" s="72"/>
      <c r="BI211" s="72"/>
      <c r="BJ211" s="72"/>
      <c r="BK211" s="72"/>
      <c r="BL211" s="72"/>
      <c r="BM211" s="72"/>
      <c r="BN211" s="72"/>
    </row>
    <row r="212" spans="1:66" x14ac:dyDescent="0.2">
      <c r="A212" s="73"/>
      <c r="B212" s="73"/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X212" s="73"/>
      <c r="Y212" s="73"/>
      <c r="Z212" s="73"/>
      <c r="AA212" s="73"/>
      <c r="AB212" s="73"/>
      <c r="AC212" s="73"/>
      <c r="AD212" s="73"/>
      <c r="AE212" s="73"/>
      <c r="AF212" s="73"/>
      <c r="AG212" s="73"/>
      <c r="AH212" s="73"/>
      <c r="AI212" s="73"/>
      <c r="AJ212" s="73"/>
      <c r="AK212" s="73"/>
      <c r="AL212" s="73"/>
      <c r="AM212" s="73"/>
      <c r="AN212" s="73"/>
      <c r="AO212" s="73"/>
      <c r="AP212" s="73"/>
      <c r="AQ212" s="73"/>
      <c r="AR212" s="73"/>
      <c r="AS212" s="73"/>
      <c r="AT212" s="73"/>
      <c r="AU212" s="73"/>
      <c r="AV212" s="73"/>
      <c r="AW212" s="73"/>
      <c r="AX212" s="73"/>
      <c r="AY212" s="73"/>
      <c r="AZ212" s="73"/>
      <c r="BA212" s="73"/>
      <c r="BB212" s="73"/>
      <c r="BC212" s="73"/>
      <c r="BD212" s="73"/>
      <c r="BE212" s="73"/>
      <c r="BF212" s="72"/>
      <c r="BG212" s="72"/>
      <c r="BH212" s="72"/>
      <c r="BI212" s="72"/>
      <c r="BJ212" s="72"/>
      <c r="BK212" s="72"/>
      <c r="BL212" s="72"/>
      <c r="BM212" s="72"/>
      <c r="BN212" s="72"/>
    </row>
    <row r="213" spans="1:66" x14ac:dyDescent="0.2">
      <c r="A213" s="73"/>
      <c r="B213" s="73"/>
      <c r="C213" s="73"/>
      <c r="D213" s="73"/>
      <c r="E213" s="73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X213" s="73"/>
      <c r="Y213" s="73"/>
      <c r="Z213" s="73"/>
      <c r="AA213" s="73"/>
      <c r="AB213" s="73"/>
      <c r="AC213" s="73"/>
      <c r="AD213" s="73"/>
      <c r="AE213" s="73"/>
      <c r="AF213" s="73"/>
      <c r="AG213" s="73"/>
      <c r="AH213" s="73"/>
      <c r="AI213" s="73"/>
      <c r="AJ213" s="73"/>
      <c r="AK213" s="73"/>
      <c r="AL213" s="73"/>
      <c r="AM213" s="73"/>
      <c r="AN213" s="73"/>
      <c r="AO213" s="73"/>
      <c r="AP213" s="73"/>
      <c r="AQ213" s="73"/>
      <c r="AR213" s="73"/>
      <c r="AS213" s="73"/>
      <c r="AT213" s="73"/>
      <c r="AU213" s="73"/>
      <c r="AV213" s="73"/>
      <c r="AW213" s="73"/>
      <c r="AX213" s="73"/>
      <c r="AY213" s="73"/>
      <c r="AZ213" s="73"/>
      <c r="BA213" s="73"/>
      <c r="BB213" s="73"/>
      <c r="BC213" s="73"/>
      <c r="BD213" s="73"/>
      <c r="BE213" s="73"/>
      <c r="BF213" s="72"/>
      <c r="BG213" s="72"/>
      <c r="BH213" s="72"/>
      <c r="BI213" s="72"/>
      <c r="BJ213" s="72"/>
      <c r="BK213" s="72"/>
      <c r="BL213" s="72"/>
      <c r="BM213" s="72"/>
      <c r="BN213" s="72"/>
    </row>
    <row r="214" spans="1:66" x14ac:dyDescent="0.2">
      <c r="A214" s="73"/>
      <c r="B214" s="73"/>
      <c r="C214" s="73"/>
      <c r="D214" s="73"/>
      <c r="E214" s="73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X214" s="73"/>
      <c r="Y214" s="73"/>
      <c r="Z214" s="73"/>
      <c r="AA214" s="73"/>
      <c r="AB214" s="73"/>
      <c r="AC214" s="73"/>
      <c r="AD214" s="73"/>
      <c r="AE214" s="73"/>
      <c r="AF214" s="73"/>
      <c r="AG214" s="73"/>
      <c r="AH214" s="73"/>
      <c r="AI214" s="73"/>
      <c r="AJ214" s="73"/>
      <c r="AK214" s="73"/>
      <c r="AL214" s="73"/>
      <c r="AM214" s="73"/>
      <c r="AN214" s="73"/>
      <c r="AO214" s="73"/>
      <c r="AP214" s="73"/>
      <c r="AQ214" s="73"/>
      <c r="AR214" s="73"/>
      <c r="AS214" s="73"/>
      <c r="AT214" s="73"/>
      <c r="AU214" s="73"/>
      <c r="AV214" s="73"/>
      <c r="AW214" s="73"/>
      <c r="AX214" s="73"/>
      <c r="AY214" s="73"/>
      <c r="AZ214" s="73"/>
      <c r="BA214" s="73"/>
      <c r="BB214" s="73"/>
      <c r="BC214" s="73"/>
      <c r="BD214" s="73"/>
      <c r="BE214" s="73"/>
      <c r="BF214" s="72"/>
      <c r="BG214" s="72"/>
      <c r="BH214" s="72"/>
      <c r="BI214" s="72"/>
      <c r="BJ214" s="72"/>
      <c r="BK214" s="72"/>
      <c r="BL214" s="72"/>
      <c r="BM214" s="72"/>
      <c r="BN214" s="72"/>
    </row>
    <row r="215" spans="1:66" x14ac:dyDescent="0.2">
      <c r="A215" s="73"/>
      <c r="B215" s="73"/>
      <c r="C215" s="73"/>
      <c r="D215" s="73"/>
      <c r="E215" s="73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X215" s="73"/>
      <c r="Y215" s="73"/>
      <c r="Z215" s="73"/>
      <c r="AA215" s="73"/>
      <c r="AB215" s="73"/>
      <c r="AC215" s="73"/>
      <c r="AD215" s="73"/>
      <c r="AE215" s="73"/>
      <c r="AF215" s="73"/>
      <c r="AG215" s="73"/>
      <c r="AH215" s="73"/>
      <c r="AI215" s="73"/>
      <c r="AJ215" s="73"/>
      <c r="AK215" s="73"/>
      <c r="AL215" s="73"/>
      <c r="AM215" s="73"/>
      <c r="AN215" s="73"/>
      <c r="AO215" s="73"/>
      <c r="AP215" s="73"/>
      <c r="AQ215" s="73"/>
      <c r="AR215" s="73"/>
      <c r="AS215" s="73"/>
      <c r="AT215" s="73"/>
      <c r="AU215" s="73"/>
      <c r="AV215" s="73"/>
      <c r="AW215" s="73"/>
      <c r="AX215" s="73"/>
      <c r="AY215" s="73"/>
      <c r="AZ215" s="73"/>
      <c r="BA215" s="73"/>
      <c r="BB215" s="73"/>
      <c r="BC215" s="73"/>
      <c r="BD215" s="73"/>
      <c r="BE215" s="73"/>
      <c r="BF215" s="72"/>
      <c r="BG215" s="72"/>
      <c r="BH215" s="72"/>
      <c r="BI215" s="72"/>
      <c r="BJ215" s="72"/>
      <c r="BK215" s="72"/>
      <c r="BL215" s="72"/>
      <c r="BM215" s="72"/>
      <c r="BN215" s="72"/>
    </row>
    <row r="216" spans="1:66" x14ac:dyDescent="0.2">
      <c r="A216" s="73"/>
      <c r="B216" s="73"/>
      <c r="C216" s="73"/>
      <c r="D216" s="73"/>
      <c r="E216" s="73"/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X216" s="73"/>
      <c r="Y216" s="73"/>
      <c r="Z216" s="73"/>
      <c r="AA216" s="73"/>
      <c r="AB216" s="73"/>
      <c r="AC216" s="73"/>
      <c r="AD216" s="73"/>
      <c r="AE216" s="73"/>
      <c r="AF216" s="73"/>
      <c r="AG216" s="73"/>
      <c r="AH216" s="73"/>
      <c r="AI216" s="73"/>
      <c r="AJ216" s="73"/>
      <c r="AK216" s="73"/>
      <c r="AL216" s="73"/>
      <c r="AM216" s="73"/>
      <c r="AN216" s="73"/>
      <c r="AO216" s="73"/>
      <c r="AP216" s="73"/>
      <c r="AQ216" s="73"/>
      <c r="AR216" s="73"/>
      <c r="AS216" s="73"/>
      <c r="AT216" s="73"/>
      <c r="AU216" s="73"/>
      <c r="AV216" s="73"/>
      <c r="AW216" s="73"/>
      <c r="AX216" s="73"/>
      <c r="AY216" s="73"/>
      <c r="AZ216" s="73"/>
      <c r="BA216" s="73"/>
      <c r="BB216" s="73"/>
      <c r="BC216" s="73"/>
      <c r="BD216" s="73"/>
      <c r="BE216" s="73"/>
      <c r="BF216" s="72"/>
      <c r="BG216" s="72"/>
      <c r="BH216" s="72"/>
      <c r="BI216" s="72"/>
      <c r="BJ216" s="72"/>
      <c r="BK216" s="72"/>
      <c r="BL216" s="72"/>
      <c r="BM216" s="72"/>
      <c r="BN216" s="72"/>
    </row>
    <row r="217" spans="1:66" x14ac:dyDescent="0.2">
      <c r="A217" s="73"/>
      <c r="B217" s="73"/>
      <c r="C217" s="73"/>
      <c r="D217" s="73"/>
      <c r="E217" s="73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X217" s="73"/>
      <c r="Y217" s="73"/>
      <c r="Z217" s="73"/>
      <c r="AA217" s="73"/>
      <c r="AB217" s="73"/>
      <c r="AC217" s="73"/>
      <c r="AD217" s="73"/>
      <c r="AE217" s="73"/>
      <c r="AF217" s="73"/>
      <c r="AG217" s="73"/>
      <c r="AH217" s="73"/>
      <c r="AI217" s="73"/>
      <c r="AJ217" s="73"/>
      <c r="AK217" s="73"/>
      <c r="AL217" s="73"/>
      <c r="AM217" s="73"/>
      <c r="AN217" s="73"/>
      <c r="AO217" s="73"/>
      <c r="AP217" s="73"/>
      <c r="AQ217" s="73"/>
      <c r="AR217" s="73"/>
      <c r="AS217" s="73"/>
      <c r="AT217" s="73"/>
      <c r="AU217" s="73"/>
      <c r="AV217" s="73"/>
      <c r="AW217" s="73"/>
      <c r="AX217" s="73"/>
      <c r="AY217" s="73"/>
      <c r="AZ217" s="73"/>
      <c r="BA217" s="73"/>
      <c r="BB217" s="73"/>
      <c r="BC217" s="73"/>
      <c r="BD217" s="73"/>
      <c r="BE217" s="73"/>
      <c r="BF217" s="72"/>
      <c r="BG217" s="72"/>
      <c r="BH217" s="72"/>
      <c r="BI217" s="72"/>
      <c r="BJ217" s="72"/>
      <c r="BK217" s="72"/>
      <c r="BL217" s="72"/>
      <c r="BM217" s="72"/>
      <c r="BN217" s="72"/>
    </row>
    <row r="218" spans="1:66" x14ac:dyDescent="0.2">
      <c r="A218" s="73"/>
      <c r="B218" s="73"/>
      <c r="C218" s="73"/>
      <c r="D218" s="73"/>
      <c r="E218" s="73"/>
      <c r="F218" s="73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X218" s="73"/>
      <c r="Y218" s="73"/>
      <c r="Z218" s="73"/>
      <c r="AA218" s="73"/>
      <c r="AB218" s="73"/>
      <c r="AC218" s="73"/>
      <c r="AD218" s="73"/>
      <c r="AE218" s="73"/>
      <c r="AF218" s="73"/>
      <c r="AG218" s="73"/>
      <c r="AH218" s="73"/>
      <c r="AI218" s="73"/>
      <c r="AJ218" s="73"/>
      <c r="AK218" s="73"/>
      <c r="AL218" s="73"/>
      <c r="AM218" s="73"/>
      <c r="AN218" s="73"/>
      <c r="AO218" s="73"/>
      <c r="AP218" s="73"/>
      <c r="AQ218" s="73"/>
      <c r="AR218" s="73"/>
      <c r="AS218" s="73"/>
      <c r="AT218" s="73"/>
      <c r="AU218" s="73"/>
      <c r="AV218" s="73"/>
      <c r="AW218" s="73"/>
      <c r="AX218" s="73"/>
      <c r="AY218" s="73"/>
      <c r="AZ218" s="73"/>
      <c r="BA218" s="73"/>
      <c r="BB218" s="73"/>
      <c r="BC218" s="73"/>
      <c r="BD218" s="73"/>
      <c r="BE218" s="73"/>
      <c r="BF218" s="72"/>
      <c r="BG218" s="72"/>
      <c r="BH218" s="72"/>
      <c r="BI218" s="72"/>
      <c r="BJ218" s="72"/>
      <c r="BK218" s="72"/>
      <c r="BL218" s="72"/>
      <c r="BM218" s="72"/>
      <c r="BN218" s="72"/>
    </row>
    <row r="219" spans="1:66" x14ac:dyDescent="0.2">
      <c r="A219" s="73"/>
      <c r="B219" s="73"/>
      <c r="C219" s="73"/>
      <c r="D219" s="73"/>
      <c r="E219" s="73"/>
      <c r="F219" s="73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X219" s="73"/>
      <c r="Y219" s="73"/>
      <c r="Z219" s="73"/>
      <c r="AA219" s="73"/>
      <c r="AB219" s="73"/>
      <c r="AC219" s="73"/>
      <c r="AD219" s="73"/>
      <c r="AE219" s="73"/>
      <c r="AF219" s="73"/>
      <c r="AG219" s="73"/>
      <c r="AH219" s="73"/>
      <c r="AI219" s="73"/>
      <c r="AJ219" s="73"/>
      <c r="AK219" s="73"/>
      <c r="AL219" s="73"/>
      <c r="AM219" s="73"/>
      <c r="AN219" s="73"/>
      <c r="AO219" s="73"/>
      <c r="AP219" s="73"/>
      <c r="AQ219" s="73"/>
      <c r="AR219" s="73"/>
      <c r="AS219" s="73"/>
      <c r="AT219" s="73"/>
      <c r="AU219" s="73"/>
      <c r="AV219" s="73"/>
      <c r="AW219" s="73"/>
      <c r="AX219" s="73"/>
      <c r="AY219" s="73"/>
      <c r="AZ219" s="73"/>
      <c r="BA219" s="73"/>
      <c r="BB219" s="73"/>
      <c r="BC219" s="73"/>
      <c r="BD219" s="73"/>
      <c r="BE219" s="73"/>
      <c r="BF219" s="72"/>
      <c r="BG219" s="72"/>
      <c r="BH219" s="72"/>
      <c r="BI219" s="72"/>
      <c r="BJ219" s="72"/>
      <c r="BK219" s="72"/>
      <c r="BL219" s="72"/>
      <c r="BM219" s="72"/>
      <c r="BN219" s="72"/>
    </row>
    <row r="220" spans="1:66" x14ac:dyDescent="0.2">
      <c r="A220" s="73"/>
      <c r="B220" s="73"/>
      <c r="C220" s="73"/>
      <c r="D220" s="73"/>
      <c r="E220" s="73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X220" s="73"/>
      <c r="Y220" s="73"/>
      <c r="Z220" s="73"/>
      <c r="AA220" s="73"/>
      <c r="AB220" s="73"/>
      <c r="AC220" s="73"/>
      <c r="AD220" s="73"/>
      <c r="AE220" s="73"/>
      <c r="AF220" s="73"/>
      <c r="AG220" s="73"/>
      <c r="AH220" s="73"/>
      <c r="AI220" s="73"/>
      <c r="AJ220" s="73"/>
      <c r="AK220" s="73"/>
      <c r="AL220" s="73"/>
      <c r="AM220" s="73"/>
      <c r="AN220" s="73"/>
      <c r="AO220" s="73"/>
      <c r="AP220" s="73"/>
      <c r="AQ220" s="73"/>
      <c r="AR220" s="73"/>
      <c r="AS220" s="73"/>
      <c r="AT220" s="73"/>
      <c r="AU220" s="73"/>
      <c r="AV220" s="73"/>
      <c r="AW220" s="73"/>
      <c r="AX220" s="73"/>
      <c r="AY220" s="73"/>
      <c r="AZ220" s="73"/>
      <c r="BA220" s="73"/>
      <c r="BB220" s="73"/>
      <c r="BC220" s="73"/>
      <c r="BD220" s="73"/>
      <c r="BE220" s="73"/>
      <c r="BF220" s="72"/>
      <c r="BG220" s="72"/>
      <c r="BH220" s="72"/>
      <c r="BI220" s="72"/>
      <c r="BJ220" s="72"/>
      <c r="BK220" s="72"/>
      <c r="BL220" s="72"/>
      <c r="BM220" s="72"/>
      <c r="BN220" s="72"/>
    </row>
    <row r="221" spans="1:66" x14ac:dyDescent="0.2">
      <c r="A221" s="73"/>
      <c r="B221" s="73"/>
      <c r="C221" s="73"/>
      <c r="D221" s="73"/>
      <c r="E221" s="73"/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X221" s="73"/>
      <c r="Y221" s="73"/>
      <c r="Z221" s="73"/>
      <c r="AA221" s="73"/>
      <c r="AB221" s="73"/>
      <c r="AC221" s="73"/>
      <c r="AD221" s="73"/>
      <c r="AE221" s="73"/>
      <c r="AF221" s="73"/>
      <c r="AG221" s="73"/>
      <c r="AH221" s="73"/>
      <c r="AI221" s="73"/>
      <c r="AJ221" s="73"/>
      <c r="AK221" s="73"/>
      <c r="AL221" s="73"/>
      <c r="AM221" s="73"/>
      <c r="AN221" s="73"/>
      <c r="AO221" s="73"/>
      <c r="AP221" s="73"/>
      <c r="AQ221" s="73"/>
      <c r="AR221" s="73"/>
      <c r="AS221" s="73"/>
      <c r="AT221" s="73"/>
      <c r="AU221" s="73"/>
      <c r="AV221" s="73"/>
      <c r="AW221" s="73"/>
      <c r="AX221" s="73"/>
      <c r="AY221" s="73"/>
      <c r="AZ221" s="73"/>
      <c r="BA221" s="73"/>
      <c r="BB221" s="73"/>
      <c r="BC221" s="73"/>
      <c r="BD221" s="73"/>
      <c r="BE221" s="73"/>
      <c r="BF221" s="72"/>
      <c r="BG221" s="72"/>
      <c r="BH221" s="72"/>
      <c r="BI221" s="72"/>
      <c r="BJ221" s="72"/>
      <c r="BK221" s="72"/>
      <c r="BL221" s="72"/>
      <c r="BM221" s="72"/>
      <c r="BN221" s="72"/>
    </row>
    <row r="222" spans="1:66" x14ac:dyDescent="0.2">
      <c r="A222" s="73"/>
      <c r="B222" s="73"/>
      <c r="C222" s="73"/>
      <c r="D222" s="73"/>
      <c r="E222" s="73"/>
      <c r="F222" s="73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X222" s="73"/>
      <c r="Y222" s="73"/>
      <c r="Z222" s="73"/>
      <c r="AA222" s="73"/>
      <c r="AB222" s="73"/>
      <c r="AC222" s="73"/>
      <c r="AD222" s="73"/>
      <c r="AE222" s="73"/>
      <c r="AF222" s="73"/>
      <c r="AG222" s="73"/>
      <c r="AH222" s="73"/>
      <c r="AI222" s="73"/>
      <c r="AJ222" s="73"/>
      <c r="AK222" s="73"/>
      <c r="AL222" s="73"/>
      <c r="AM222" s="73"/>
      <c r="AN222" s="73"/>
      <c r="AO222" s="73"/>
      <c r="AP222" s="73"/>
      <c r="AQ222" s="73"/>
      <c r="AR222" s="73"/>
      <c r="AS222" s="73"/>
      <c r="AT222" s="73"/>
      <c r="AU222" s="73"/>
      <c r="AV222" s="73"/>
      <c r="AW222" s="73"/>
      <c r="AX222" s="73"/>
      <c r="AY222" s="73"/>
      <c r="AZ222" s="73"/>
      <c r="BA222" s="73"/>
      <c r="BB222" s="73"/>
      <c r="BC222" s="73"/>
      <c r="BD222" s="73"/>
      <c r="BE222" s="73"/>
      <c r="BF222" s="72"/>
      <c r="BG222" s="72"/>
      <c r="BH222" s="72"/>
      <c r="BI222" s="72"/>
      <c r="BJ222" s="72"/>
      <c r="BK222" s="72"/>
      <c r="BL222" s="72"/>
      <c r="BM222" s="72"/>
      <c r="BN222" s="72"/>
    </row>
    <row r="223" spans="1:66" x14ac:dyDescent="0.2">
      <c r="A223" s="73"/>
      <c r="B223" s="73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X223" s="73"/>
      <c r="Y223" s="73"/>
      <c r="Z223" s="73"/>
      <c r="AA223" s="73"/>
      <c r="AB223" s="73"/>
      <c r="AC223" s="73"/>
      <c r="AD223" s="73"/>
      <c r="AE223" s="73"/>
      <c r="AF223" s="73"/>
      <c r="AG223" s="73"/>
      <c r="AH223" s="73"/>
      <c r="AI223" s="73"/>
      <c r="AJ223" s="73"/>
      <c r="AK223" s="73"/>
      <c r="AL223" s="73"/>
      <c r="AM223" s="73"/>
      <c r="AN223" s="73"/>
      <c r="AO223" s="73"/>
      <c r="AP223" s="73"/>
      <c r="AQ223" s="73"/>
      <c r="AR223" s="73"/>
      <c r="AS223" s="73"/>
      <c r="AT223" s="73"/>
      <c r="AU223" s="73"/>
      <c r="AV223" s="73"/>
      <c r="AW223" s="73"/>
      <c r="AX223" s="73"/>
      <c r="AY223" s="73"/>
      <c r="AZ223" s="73"/>
      <c r="BA223" s="73"/>
      <c r="BB223" s="73"/>
      <c r="BC223" s="73"/>
      <c r="BD223" s="73"/>
      <c r="BE223" s="73"/>
      <c r="BF223" s="72"/>
      <c r="BG223" s="72"/>
      <c r="BH223" s="72"/>
      <c r="BI223" s="72"/>
      <c r="BJ223" s="72"/>
      <c r="BK223" s="72"/>
      <c r="BL223" s="72"/>
      <c r="BM223" s="72"/>
      <c r="BN223" s="72"/>
    </row>
    <row r="224" spans="1:66" x14ac:dyDescent="0.2">
      <c r="A224" s="73"/>
      <c r="B224" s="73"/>
      <c r="C224" s="73"/>
      <c r="D224" s="73"/>
      <c r="E224" s="73"/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X224" s="73"/>
      <c r="Y224" s="73"/>
      <c r="Z224" s="73"/>
      <c r="AA224" s="73"/>
      <c r="AB224" s="73"/>
      <c r="AC224" s="73"/>
      <c r="AD224" s="73"/>
      <c r="AE224" s="73"/>
      <c r="AF224" s="73"/>
      <c r="AG224" s="73"/>
      <c r="AH224" s="73"/>
      <c r="AI224" s="73"/>
      <c r="AJ224" s="73"/>
      <c r="AK224" s="73"/>
      <c r="AL224" s="73"/>
      <c r="AM224" s="73"/>
      <c r="AN224" s="73"/>
      <c r="AO224" s="73"/>
      <c r="AP224" s="73"/>
      <c r="AQ224" s="73"/>
      <c r="AR224" s="73"/>
      <c r="AS224" s="73"/>
      <c r="AT224" s="73"/>
      <c r="AU224" s="73"/>
      <c r="AV224" s="73"/>
      <c r="AW224" s="73"/>
      <c r="AX224" s="73"/>
      <c r="AY224" s="73"/>
      <c r="AZ224" s="73"/>
      <c r="BA224" s="73"/>
      <c r="BB224" s="73"/>
      <c r="BC224" s="73"/>
      <c r="BD224" s="73"/>
      <c r="BE224" s="73"/>
      <c r="BF224" s="72"/>
      <c r="BG224" s="72"/>
      <c r="BH224" s="72"/>
      <c r="BI224" s="72"/>
      <c r="BJ224" s="72"/>
      <c r="BK224" s="72"/>
      <c r="BL224" s="72"/>
      <c r="BM224" s="72"/>
      <c r="BN224" s="72"/>
    </row>
    <row r="225" spans="1:66" x14ac:dyDescent="0.2">
      <c r="A225" s="73"/>
      <c r="B225" s="73"/>
      <c r="C225" s="73"/>
      <c r="D225" s="73"/>
      <c r="E225" s="73"/>
      <c r="F225" s="73"/>
      <c r="G225" s="73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X225" s="73"/>
      <c r="Y225" s="73"/>
      <c r="Z225" s="73"/>
      <c r="AA225" s="73"/>
      <c r="AB225" s="73"/>
      <c r="AC225" s="73"/>
      <c r="AD225" s="73"/>
      <c r="AE225" s="73"/>
      <c r="AF225" s="73"/>
      <c r="AG225" s="73"/>
      <c r="AH225" s="73"/>
      <c r="AI225" s="73"/>
      <c r="AJ225" s="73"/>
      <c r="AK225" s="73"/>
      <c r="AL225" s="73"/>
      <c r="AM225" s="73"/>
      <c r="AN225" s="73"/>
      <c r="AO225" s="73"/>
      <c r="AP225" s="73"/>
      <c r="AQ225" s="73"/>
      <c r="AR225" s="73"/>
      <c r="AS225" s="73"/>
      <c r="AT225" s="73"/>
      <c r="AU225" s="73"/>
      <c r="AV225" s="73"/>
      <c r="AW225" s="73"/>
      <c r="AX225" s="73"/>
      <c r="AY225" s="73"/>
      <c r="AZ225" s="73"/>
      <c r="BA225" s="73"/>
      <c r="BB225" s="73"/>
      <c r="BC225" s="73"/>
      <c r="BD225" s="73"/>
      <c r="BE225" s="73"/>
      <c r="BF225" s="72"/>
      <c r="BG225" s="72"/>
      <c r="BH225" s="72"/>
      <c r="BI225" s="72"/>
      <c r="BJ225" s="72"/>
      <c r="BK225" s="72"/>
      <c r="BL225" s="72"/>
      <c r="BM225" s="72"/>
      <c r="BN225" s="72"/>
    </row>
    <row r="226" spans="1:66" x14ac:dyDescent="0.2">
      <c r="A226" s="73"/>
      <c r="B226" s="73"/>
      <c r="C226" s="73"/>
      <c r="D226" s="73"/>
      <c r="E226" s="73"/>
      <c r="F226" s="73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X226" s="73"/>
      <c r="Y226" s="73"/>
      <c r="Z226" s="73"/>
      <c r="AA226" s="73"/>
      <c r="AB226" s="73"/>
      <c r="AC226" s="73"/>
      <c r="AD226" s="73"/>
      <c r="AE226" s="73"/>
      <c r="AF226" s="73"/>
      <c r="AG226" s="73"/>
      <c r="AH226" s="73"/>
      <c r="AI226" s="73"/>
      <c r="AJ226" s="73"/>
      <c r="AK226" s="73"/>
      <c r="AL226" s="73"/>
      <c r="AM226" s="73"/>
      <c r="AN226" s="73"/>
      <c r="AO226" s="73"/>
      <c r="AP226" s="73"/>
      <c r="AQ226" s="73"/>
      <c r="AR226" s="73"/>
      <c r="AS226" s="73"/>
      <c r="AT226" s="73"/>
      <c r="AU226" s="73"/>
      <c r="AV226" s="73"/>
      <c r="AW226" s="73"/>
      <c r="AX226" s="73"/>
      <c r="AY226" s="73"/>
      <c r="AZ226" s="73"/>
      <c r="BA226" s="73"/>
      <c r="BB226" s="73"/>
      <c r="BC226" s="73"/>
      <c r="BD226" s="73"/>
      <c r="BE226" s="73"/>
      <c r="BF226" s="72"/>
      <c r="BG226" s="72"/>
      <c r="BH226" s="72"/>
      <c r="BI226" s="72"/>
      <c r="BJ226" s="72"/>
      <c r="BK226" s="72"/>
      <c r="BL226" s="72"/>
      <c r="BM226" s="72"/>
      <c r="BN226" s="72"/>
    </row>
    <row r="227" spans="1:66" x14ac:dyDescent="0.2">
      <c r="A227" s="73"/>
      <c r="B227" s="73"/>
      <c r="C227" s="73"/>
      <c r="D227" s="73"/>
      <c r="E227" s="73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X227" s="73"/>
      <c r="Y227" s="73"/>
      <c r="Z227" s="73"/>
      <c r="AA227" s="73"/>
      <c r="AB227" s="73"/>
      <c r="AC227" s="73"/>
      <c r="AD227" s="73"/>
      <c r="AE227" s="73"/>
      <c r="AF227" s="73"/>
      <c r="AG227" s="73"/>
      <c r="AH227" s="73"/>
      <c r="AI227" s="73"/>
      <c r="AJ227" s="73"/>
      <c r="AK227" s="73"/>
      <c r="AL227" s="73"/>
      <c r="AM227" s="73"/>
      <c r="AN227" s="73"/>
      <c r="AO227" s="73"/>
      <c r="AP227" s="73"/>
      <c r="AQ227" s="73"/>
      <c r="AR227" s="73"/>
      <c r="AS227" s="73"/>
      <c r="AT227" s="73"/>
      <c r="AU227" s="73"/>
      <c r="AV227" s="73"/>
      <c r="AW227" s="73"/>
      <c r="AX227" s="73"/>
      <c r="AY227" s="73"/>
      <c r="AZ227" s="73"/>
      <c r="BA227" s="73"/>
      <c r="BB227" s="73"/>
      <c r="BC227" s="73"/>
      <c r="BD227" s="73"/>
      <c r="BE227" s="73"/>
      <c r="BF227" s="72"/>
      <c r="BG227" s="72"/>
      <c r="BH227" s="72"/>
      <c r="BI227" s="72"/>
      <c r="BJ227" s="72"/>
      <c r="BK227" s="72"/>
      <c r="BL227" s="72"/>
      <c r="BM227" s="72"/>
      <c r="BN227" s="72"/>
    </row>
    <row r="228" spans="1:66" x14ac:dyDescent="0.2">
      <c r="A228" s="73"/>
      <c r="B228" s="73"/>
      <c r="C228" s="73"/>
      <c r="D228" s="73"/>
      <c r="E228" s="73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X228" s="73"/>
      <c r="Y228" s="73"/>
      <c r="Z228" s="73"/>
      <c r="AA228" s="73"/>
      <c r="AB228" s="73"/>
      <c r="AC228" s="73"/>
      <c r="AD228" s="73"/>
      <c r="AE228" s="73"/>
      <c r="AF228" s="73"/>
      <c r="AG228" s="73"/>
      <c r="AH228" s="73"/>
      <c r="AI228" s="73"/>
      <c r="AJ228" s="73"/>
      <c r="AK228" s="73"/>
      <c r="AL228" s="73"/>
      <c r="AM228" s="73"/>
      <c r="AN228" s="73"/>
      <c r="AO228" s="73"/>
      <c r="AP228" s="73"/>
      <c r="AQ228" s="73"/>
      <c r="AR228" s="73"/>
      <c r="AS228" s="73"/>
      <c r="AT228" s="73"/>
      <c r="AU228" s="73"/>
      <c r="AV228" s="73"/>
      <c r="AW228" s="73"/>
      <c r="AX228" s="73"/>
      <c r="AY228" s="73"/>
      <c r="AZ228" s="73"/>
      <c r="BA228" s="73"/>
      <c r="BB228" s="73"/>
      <c r="BC228" s="73"/>
      <c r="BD228" s="73"/>
      <c r="BE228" s="73"/>
      <c r="BF228" s="72"/>
      <c r="BG228" s="72"/>
      <c r="BH228" s="72"/>
      <c r="BI228" s="72"/>
      <c r="BJ228" s="72"/>
      <c r="BK228" s="72"/>
      <c r="BL228" s="72"/>
      <c r="BM228" s="72"/>
      <c r="BN228" s="72"/>
    </row>
    <row r="229" spans="1:66" x14ac:dyDescent="0.2">
      <c r="A229" s="73"/>
      <c r="B229" s="73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X229" s="73"/>
      <c r="Y229" s="73"/>
      <c r="Z229" s="73"/>
      <c r="AA229" s="73"/>
      <c r="AB229" s="73"/>
      <c r="AC229" s="73"/>
      <c r="AD229" s="73"/>
      <c r="AE229" s="73"/>
      <c r="AF229" s="73"/>
      <c r="AG229" s="73"/>
      <c r="AH229" s="73"/>
      <c r="AI229" s="73"/>
      <c r="AJ229" s="73"/>
      <c r="AK229" s="73"/>
      <c r="AL229" s="73"/>
      <c r="AM229" s="73"/>
      <c r="AN229" s="73"/>
      <c r="AO229" s="73"/>
      <c r="AP229" s="73"/>
      <c r="AQ229" s="73"/>
      <c r="AR229" s="73"/>
      <c r="AS229" s="73"/>
      <c r="AT229" s="73"/>
      <c r="AU229" s="73"/>
      <c r="AV229" s="73"/>
      <c r="AW229" s="73"/>
      <c r="AX229" s="73"/>
      <c r="AY229" s="73"/>
      <c r="AZ229" s="73"/>
      <c r="BA229" s="73"/>
      <c r="BB229" s="73"/>
      <c r="BC229" s="73"/>
      <c r="BD229" s="73"/>
      <c r="BE229" s="73"/>
      <c r="BF229" s="72"/>
      <c r="BG229" s="72"/>
      <c r="BH229" s="72"/>
      <c r="BI229" s="72"/>
      <c r="BJ229" s="72"/>
      <c r="BK229" s="72"/>
      <c r="BL229" s="72"/>
      <c r="BM229" s="72"/>
      <c r="BN229" s="72"/>
    </row>
    <row r="230" spans="1:66" x14ac:dyDescent="0.2">
      <c r="A230" s="73"/>
      <c r="B230" s="73"/>
      <c r="C230" s="73"/>
      <c r="D230" s="73"/>
      <c r="E230" s="73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X230" s="73"/>
      <c r="Y230" s="73"/>
      <c r="Z230" s="73"/>
      <c r="AA230" s="73"/>
      <c r="AB230" s="73"/>
      <c r="AC230" s="73"/>
      <c r="AD230" s="73"/>
      <c r="AE230" s="73"/>
      <c r="AF230" s="73"/>
      <c r="AG230" s="73"/>
      <c r="AH230" s="73"/>
      <c r="AI230" s="73"/>
      <c r="AJ230" s="73"/>
      <c r="AK230" s="73"/>
      <c r="AL230" s="73"/>
      <c r="AM230" s="73"/>
      <c r="AN230" s="73"/>
      <c r="AO230" s="73"/>
      <c r="AP230" s="73"/>
      <c r="AQ230" s="73"/>
      <c r="AR230" s="73"/>
      <c r="AS230" s="73"/>
      <c r="AT230" s="73"/>
      <c r="AU230" s="73"/>
      <c r="AV230" s="73"/>
      <c r="AW230" s="73"/>
      <c r="AX230" s="73"/>
      <c r="AY230" s="73"/>
      <c r="AZ230" s="73"/>
      <c r="BA230" s="73"/>
      <c r="BB230" s="73"/>
      <c r="BC230" s="73"/>
      <c r="BD230" s="73"/>
      <c r="BE230" s="73"/>
      <c r="BF230" s="72"/>
      <c r="BG230" s="72"/>
      <c r="BH230" s="72"/>
      <c r="BI230" s="72"/>
      <c r="BJ230" s="72"/>
      <c r="BK230" s="72"/>
      <c r="BL230" s="72"/>
      <c r="BM230" s="72"/>
      <c r="BN230" s="72"/>
    </row>
    <row r="231" spans="1:66" x14ac:dyDescent="0.2">
      <c r="A231" s="73"/>
      <c r="B231" s="73"/>
      <c r="C231" s="73"/>
      <c r="D231" s="73"/>
      <c r="E231" s="73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X231" s="73"/>
      <c r="Y231" s="73"/>
      <c r="Z231" s="73"/>
      <c r="AA231" s="73"/>
      <c r="AB231" s="73"/>
      <c r="AC231" s="73"/>
      <c r="AD231" s="73"/>
      <c r="AE231" s="73"/>
      <c r="AF231" s="73"/>
      <c r="AG231" s="73"/>
      <c r="AH231" s="73"/>
      <c r="AI231" s="73"/>
      <c r="AJ231" s="73"/>
      <c r="AK231" s="73"/>
      <c r="AL231" s="73"/>
      <c r="AM231" s="73"/>
      <c r="AN231" s="73"/>
      <c r="AO231" s="73"/>
      <c r="AP231" s="73"/>
      <c r="AQ231" s="73"/>
      <c r="AR231" s="73"/>
      <c r="AS231" s="73"/>
      <c r="AT231" s="73"/>
      <c r="AU231" s="73"/>
      <c r="AV231" s="73"/>
      <c r="AW231" s="73"/>
      <c r="AX231" s="73"/>
      <c r="AY231" s="73"/>
      <c r="AZ231" s="73"/>
      <c r="BA231" s="73"/>
      <c r="BB231" s="73"/>
      <c r="BC231" s="73"/>
      <c r="BD231" s="73"/>
      <c r="BE231" s="73"/>
      <c r="BF231" s="72"/>
      <c r="BG231" s="72"/>
      <c r="BH231" s="72"/>
      <c r="BI231" s="72"/>
      <c r="BJ231" s="72"/>
      <c r="BK231" s="72"/>
      <c r="BL231" s="72"/>
      <c r="BM231" s="72"/>
      <c r="BN231" s="72"/>
    </row>
    <row r="232" spans="1:66" x14ac:dyDescent="0.2">
      <c r="A232" s="73"/>
      <c r="B232" s="73"/>
      <c r="C232" s="73"/>
      <c r="D232" s="73"/>
      <c r="E232" s="73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X232" s="73"/>
      <c r="Y232" s="73"/>
      <c r="Z232" s="73"/>
      <c r="AA232" s="73"/>
      <c r="AB232" s="73"/>
      <c r="AC232" s="73"/>
      <c r="AD232" s="73"/>
      <c r="AE232" s="73"/>
      <c r="AF232" s="73"/>
      <c r="AG232" s="73"/>
      <c r="AH232" s="73"/>
      <c r="AI232" s="73"/>
      <c r="AJ232" s="73"/>
      <c r="AK232" s="73"/>
      <c r="AL232" s="73"/>
      <c r="AM232" s="73"/>
      <c r="AN232" s="73"/>
      <c r="AO232" s="73"/>
      <c r="AP232" s="73"/>
      <c r="AQ232" s="73"/>
      <c r="AR232" s="73"/>
      <c r="AS232" s="73"/>
      <c r="AT232" s="73"/>
      <c r="AU232" s="73"/>
      <c r="AV232" s="73"/>
      <c r="AW232" s="73"/>
      <c r="AX232" s="73"/>
      <c r="AY232" s="73"/>
      <c r="AZ232" s="73"/>
      <c r="BA232" s="73"/>
      <c r="BB232" s="73"/>
      <c r="BC232" s="73"/>
      <c r="BD232" s="73"/>
      <c r="BE232" s="73"/>
      <c r="BF232" s="72"/>
      <c r="BG232" s="72"/>
      <c r="BH232" s="72"/>
      <c r="BI232" s="72"/>
      <c r="BJ232" s="72"/>
      <c r="BK232" s="72"/>
      <c r="BL232" s="72"/>
      <c r="BM232" s="72"/>
      <c r="BN232" s="72"/>
    </row>
    <row r="233" spans="1:66" x14ac:dyDescent="0.2">
      <c r="A233" s="73"/>
      <c r="B233" s="73"/>
      <c r="C233" s="73"/>
      <c r="D233" s="73"/>
      <c r="E233" s="73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X233" s="73"/>
      <c r="Y233" s="73"/>
      <c r="Z233" s="73"/>
      <c r="AA233" s="73"/>
      <c r="AB233" s="73"/>
      <c r="AC233" s="73"/>
      <c r="AD233" s="73"/>
      <c r="AE233" s="73"/>
      <c r="AF233" s="73"/>
      <c r="AG233" s="73"/>
      <c r="AH233" s="73"/>
      <c r="AI233" s="73"/>
      <c r="AJ233" s="73"/>
      <c r="AK233" s="73"/>
      <c r="AL233" s="73"/>
      <c r="AM233" s="73"/>
      <c r="AN233" s="73"/>
      <c r="AO233" s="73"/>
      <c r="AP233" s="73"/>
      <c r="AQ233" s="73"/>
      <c r="AR233" s="73"/>
      <c r="AS233" s="73"/>
      <c r="AT233" s="73"/>
      <c r="AU233" s="73"/>
      <c r="AV233" s="73"/>
      <c r="AW233" s="73"/>
      <c r="AX233" s="73"/>
      <c r="AY233" s="73"/>
      <c r="AZ233" s="73"/>
      <c r="BA233" s="73"/>
      <c r="BB233" s="73"/>
      <c r="BC233" s="73"/>
      <c r="BD233" s="73"/>
      <c r="BE233" s="73"/>
      <c r="BF233" s="72"/>
      <c r="BG233" s="72"/>
      <c r="BH233" s="72"/>
      <c r="BI233" s="72"/>
      <c r="BJ233" s="72"/>
      <c r="BK233" s="72"/>
      <c r="BL233" s="72"/>
      <c r="BM233" s="72"/>
      <c r="BN233" s="72"/>
    </row>
    <row r="234" spans="1:66" x14ac:dyDescent="0.2">
      <c r="A234" s="73"/>
      <c r="B234" s="73"/>
      <c r="C234" s="73"/>
      <c r="D234" s="73"/>
      <c r="E234" s="73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X234" s="73"/>
      <c r="Y234" s="73"/>
      <c r="Z234" s="73"/>
      <c r="AA234" s="73"/>
      <c r="AB234" s="73"/>
      <c r="AC234" s="73"/>
      <c r="AD234" s="73"/>
      <c r="AE234" s="73"/>
      <c r="AF234" s="73"/>
      <c r="AG234" s="73"/>
      <c r="AH234" s="73"/>
      <c r="AI234" s="73"/>
      <c r="AJ234" s="73"/>
      <c r="AK234" s="73"/>
      <c r="AL234" s="73"/>
      <c r="AM234" s="73"/>
      <c r="AN234" s="73"/>
      <c r="AO234" s="73"/>
      <c r="AP234" s="73"/>
      <c r="AQ234" s="73"/>
      <c r="AR234" s="73"/>
      <c r="AS234" s="73"/>
      <c r="AT234" s="73"/>
      <c r="AU234" s="73"/>
      <c r="AV234" s="73"/>
      <c r="AW234" s="73"/>
      <c r="AX234" s="73"/>
      <c r="AY234" s="73"/>
      <c r="AZ234" s="73"/>
      <c r="BA234" s="73"/>
      <c r="BB234" s="73"/>
      <c r="BC234" s="73"/>
      <c r="BD234" s="73"/>
      <c r="BE234" s="73"/>
      <c r="BF234" s="72"/>
      <c r="BG234" s="72"/>
      <c r="BH234" s="72"/>
      <c r="BI234" s="72"/>
      <c r="BJ234" s="72"/>
      <c r="BK234" s="72"/>
      <c r="BL234" s="72"/>
      <c r="BM234" s="72"/>
      <c r="BN234" s="72"/>
    </row>
    <row r="235" spans="1:66" x14ac:dyDescent="0.2">
      <c r="A235" s="73"/>
      <c r="B235" s="73"/>
      <c r="C235" s="73"/>
      <c r="D235" s="73"/>
      <c r="E235" s="73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X235" s="73"/>
      <c r="Y235" s="73"/>
      <c r="Z235" s="73"/>
      <c r="AA235" s="73"/>
      <c r="AB235" s="73"/>
      <c r="AC235" s="73"/>
      <c r="AD235" s="73"/>
      <c r="AE235" s="73"/>
      <c r="AF235" s="73"/>
      <c r="AG235" s="73"/>
      <c r="AH235" s="73"/>
      <c r="AI235" s="73"/>
      <c r="AJ235" s="73"/>
      <c r="AK235" s="73"/>
      <c r="AL235" s="73"/>
      <c r="AM235" s="73"/>
      <c r="AN235" s="73"/>
      <c r="AO235" s="73"/>
      <c r="AP235" s="73"/>
      <c r="AQ235" s="73"/>
      <c r="AR235" s="73"/>
      <c r="AS235" s="73"/>
      <c r="AT235" s="73"/>
      <c r="AU235" s="73"/>
      <c r="AV235" s="73"/>
      <c r="AW235" s="73"/>
      <c r="AX235" s="73"/>
      <c r="AY235" s="73"/>
      <c r="AZ235" s="73"/>
      <c r="BA235" s="73"/>
      <c r="BB235" s="73"/>
      <c r="BC235" s="73"/>
      <c r="BD235" s="73"/>
      <c r="BE235" s="73"/>
      <c r="BF235" s="72"/>
      <c r="BG235" s="72"/>
      <c r="BH235" s="72"/>
      <c r="BI235" s="72"/>
      <c r="BJ235" s="72"/>
      <c r="BK235" s="72"/>
      <c r="BL235" s="72"/>
      <c r="BM235" s="72"/>
      <c r="BN235" s="72"/>
    </row>
    <row r="236" spans="1:66" x14ac:dyDescent="0.2">
      <c r="A236" s="73"/>
      <c r="B236" s="73"/>
      <c r="C236" s="73"/>
      <c r="D236" s="73"/>
      <c r="E236" s="73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X236" s="73"/>
      <c r="Y236" s="73"/>
      <c r="Z236" s="73"/>
      <c r="AA236" s="73"/>
      <c r="AB236" s="73"/>
      <c r="AC236" s="73"/>
      <c r="AD236" s="73"/>
      <c r="AE236" s="73"/>
      <c r="AF236" s="73"/>
      <c r="AG236" s="73"/>
      <c r="AH236" s="73"/>
      <c r="AI236" s="73"/>
      <c r="AJ236" s="73"/>
      <c r="AK236" s="73"/>
      <c r="AL236" s="73"/>
      <c r="AM236" s="73"/>
      <c r="AN236" s="73"/>
      <c r="AO236" s="73"/>
      <c r="AP236" s="73"/>
      <c r="AQ236" s="73"/>
      <c r="AR236" s="73"/>
      <c r="AS236" s="73"/>
      <c r="AT236" s="73"/>
      <c r="AU236" s="73"/>
      <c r="AV236" s="73"/>
      <c r="AW236" s="73"/>
      <c r="AX236" s="73"/>
      <c r="AY236" s="73"/>
      <c r="AZ236" s="73"/>
      <c r="BA236" s="73"/>
      <c r="BB236" s="73"/>
      <c r="BC236" s="73"/>
      <c r="BD236" s="73"/>
      <c r="BE236" s="73"/>
      <c r="BF236" s="72"/>
      <c r="BG236" s="72"/>
      <c r="BH236" s="72"/>
      <c r="BI236" s="72"/>
      <c r="BJ236" s="72"/>
      <c r="BK236" s="72"/>
      <c r="BL236" s="72"/>
      <c r="BM236" s="72"/>
      <c r="BN236" s="72"/>
    </row>
    <row r="237" spans="1:66" x14ac:dyDescent="0.2">
      <c r="A237" s="73"/>
      <c r="B237" s="73"/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X237" s="73"/>
      <c r="Y237" s="73"/>
      <c r="Z237" s="73"/>
      <c r="AA237" s="73"/>
      <c r="AB237" s="73"/>
      <c r="AC237" s="73"/>
      <c r="AD237" s="73"/>
      <c r="AE237" s="73"/>
      <c r="AF237" s="73"/>
      <c r="AG237" s="73"/>
      <c r="AH237" s="73"/>
      <c r="AI237" s="73"/>
      <c r="AJ237" s="73"/>
      <c r="AK237" s="73"/>
      <c r="AL237" s="73"/>
      <c r="AM237" s="73"/>
      <c r="AN237" s="73"/>
      <c r="AO237" s="73"/>
      <c r="AP237" s="73"/>
      <c r="AQ237" s="73"/>
      <c r="AR237" s="73"/>
      <c r="AS237" s="73"/>
      <c r="AT237" s="73"/>
      <c r="AU237" s="73"/>
      <c r="AV237" s="73"/>
      <c r="AW237" s="73"/>
      <c r="AX237" s="73"/>
      <c r="AY237" s="73"/>
      <c r="AZ237" s="73"/>
      <c r="BA237" s="73"/>
      <c r="BB237" s="73"/>
      <c r="BC237" s="73"/>
      <c r="BD237" s="73"/>
      <c r="BE237" s="73"/>
      <c r="BF237" s="72"/>
      <c r="BG237" s="72"/>
      <c r="BH237" s="72"/>
      <c r="BI237" s="72"/>
      <c r="BJ237" s="72"/>
      <c r="BK237" s="72"/>
      <c r="BL237" s="72"/>
      <c r="BM237" s="72"/>
      <c r="BN237" s="72"/>
    </row>
    <row r="238" spans="1:66" x14ac:dyDescent="0.2">
      <c r="A238" s="73"/>
      <c r="B238" s="73"/>
      <c r="C238" s="73"/>
      <c r="D238" s="73"/>
      <c r="E238" s="73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X238" s="73"/>
      <c r="Y238" s="73"/>
      <c r="Z238" s="73"/>
      <c r="AA238" s="73"/>
      <c r="AB238" s="73"/>
      <c r="AC238" s="73"/>
      <c r="AD238" s="73"/>
      <c r="AE238" s="73"/>
      <c r="AF238" s="73"/>
      <c r="AG238" s="73"/>
      <c r="AH238" s="73"/>
      <c r="AI238" s="73"/>
      <c r="AJ238" s="73"/>
      <c r="AK238" s="73"/>
      <c r="AL238" s="73"/>
      <c r="AM238" s="73"/>
      <c r="AN238" s="73"/>
      <c r="AO238" s="73"/>
      <c r="AP238" s="73"/>
      <c r="AQ238" s="73"/>
      <c r="AR238" s="73"/>
      <c r="AS238" s="73"/>
      <c r="AT238" s="73"/>
      <c r="AU238" s="73"/>
      <c r="AV238" s="73"/>
      <c r="AW238" s="73"/>
      <c r="AX238" s="73"/>
      <c r="AY238" s="73"/>
      <c r="AZ238" s="73"/>
      <c r="BA238" s="73"/>
      <c r="BB238" s="73"/>
      <c r="BC238" s="73"/>
      <c r="BD238" s="73"/>
      <c r="BE238" s="73"/>
      <c r="BF238" s="72"/>
      <c r="BG238" s="72"/>
      <c r="BH238" s="72"/>
      <c r="BI238" s="72"/>
      <c r="BJ238" s="72"/>
      <c r="BK238" s="72"/>
      <c r="BL238" s="72"/>
      <c r="BM238" s="72"/>
      <c r="BN238" s="72"/>
    </row>
    <row r="239" spans="1:66" x14ac:dyDescent="0.2">
      <c r="A239" s="73"/>
      <c r="B239" s="73"/>
      <c r="C239" s="73"/>
      <c r="D239" s="73"/>
      <c r="E239" s="73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X239" s="73"/>
      <c r="Y239" s="73"/>
      <c r="Z239" s="73"/>
      <c r="AA239" s="73"/>
      <c r="AB239" s="73"/>
      <c r="AC239" s="73"/>
      <c r="AD239" s="73"/>
      <c r="AE239" s="73"/>
      <c r="AF239" s="73"/>
      <c r="AG239" s="73"/>
      <c r="AH239" s="73"/>
      <c r="AI239" s="73"/>
      <c r="AJ239" s="73"/>
      <c r="AK239" s="73"/>
      <c r="AL239" s="73"/>
      <c r="AM239" s="73"/>
      <c r="AN239" s="73"/>
      <c r="AO239" s="73"/>
      <c r="AP239" s="73"/>
      <c r="AQ239" s="73"/>
      <c r="AR239" s="73"/>
      <c r="AS239" s="73"/>
      <c r="AT239" s="73"/>
      <c r="AU239" s="73"/>
      <c r="AV239" s="73"/>
      <c r="AW239" s="73"/>
      <c r="AX239" s="73"/>
      <c r="AY239" s="73"/>
      <c r="AZ239" s="73"/>
      <c r="BA239" s="73"/>
      <c r="BB239" s="73"/>
      <c r="BC239" s="73"/>
      <c r="BD239" s="73"/>
      <c r="BE239" s="73"/>
      <c r="BF239" s="72"/>
      <c r="BG239" s="72"/>
      <c r="BH239" s="72"/>
      <c r="BI239" s="72"/>
      <c r="BJ239" s="72"/>
      <c r="BK239" s="72"/>
      <c r="BL239" s="72"/>
      <c r="BM239" s="72"/>
      <c r="BN239" s="72"/>
    </row>
    <row r="240" spans="1:66" x14ac:dyDescent="0.2">
      <c r="A240" s="73"/>
      <c r="B240" s="73"/>
      <c r="C240" s="73"/>
      <c r="D240" s="73"/>
      <c r="E240" s="73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X240" s="73"/>
      <c r="Y240" s="73"/>
      <c r="Z240" s="73"/>
      <c r="AA240" s="73"/>
      <c r="AB240" s="73"/>
      <c r="AC240" s="73"/>
      <c r="AD240" s="73"/>
      <c r="AE240" s="73"/>
      <c r="AF240" s="73"/>
      <c r="AG240" s="73"/>
      <c r="AH240" s="73"/>
      <c r="AI240" s="73"/>
      <c r="AJ240" s="73"/>
      <c r="AK240" s="73"/>
      <c r="AL240" s="73"/>
      <c r="AM240" s="73"/>
      <c r="AN240" s="73"/>
      <c r="AO240" s="73"/>
      <c r="AP240" s="73"/>
      <c r="AQ240" s="73"/>
      <c r="AR240" s="73"/>
      <c r="AS240" s="73"/>
      <c r="AT240" s="73"/>
      <c r="AU240" s="73"/>
      <c r="AV240" s="73"/>
      <c r="AW240" s="73"/>
      <c r="AX240" s="73"/>
      <c r="AY240" s="73"/>
      <c r="AZ240" s="73"/>
      <c r="BA240" s="73"/>
      <c r="BB240" s="73"/>
      <c r="BC240" s="73"/>
      <c r="BD240" s="73"/>
      <c r="BE240" s="73"/>
      <c r="BF240" s="72"/>
      <c r="BG240" s="72"/>
      <c r="BH240" s="72"/>
      <c r="BI240" s="72"/>
      <c r="BJ240" s="72"/>
      <c r="BK240" s="72"/>
      <c r="BL240" s="72"/>
      <c r="BM240" s="72"/>
      <c r="BN240" s="72"/>
    </row>
    <row r="241" spans="1:66" x14ac:dyDescent="0.2">
      <c r="A241" s="73"/>
      <c r="B241" s="73"/>
      <c r="C241" s="73"/>
      <c r="D241" s="73"/>
      <c r="E241" s="73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X241" s="73"/>
      <c r="Y241" s="73"/>
      <c r="Z241" s="73"/>
      <c r="AA241" s="73"/>
      <c r="AB241" s="73"/>
      <c r="AC241" s="73"/>
      <c r="AD241" s="73"/>
      <c r="AE241" s="73"/>
      <c r="AF241" s="73"/>
      <c r="AG241" s="73"/>
      <c r="AH241" s="73"/>
      <c r="AI241" s="73"/>
      <c r="AJ241" s="73"/>
      <c r="AK241" s="73"/>
      <c r="AL241" s="73"/>
      <c r="AM241" s="73"/>
      <c r="AN241" s="73"/>
      <c r="AO241" s="73"/>
      <c r="AP241" s="73"/>
      <c r="AQ241" s="73"/>
      <c r="AR241" s="73"/>
      <c r="AS241" s="73"/>
      <c r="AT241" s="73"/>
      <c r="AU241" s="73"/>
      <c r="AV241" s="73"/>
      <c r="AW241" s="73"/>
      <c r="AX241" s="73"/>
      <c r="AY241" s="73"/>
      <c r="AZ241" s="73"/>
      <c r="BA241" s="73"/>
      <c r="BB241" s="73"/>
      <c r="BC241" s="73"/>
      <c r="BD241" s="73"/>
      <c r="BE241" s="73"/>
      <c r="BF241" s="72"/>
      <c r="BG241" s="72"/>
      <c r="BH241" s="72"/>
      <c r="BI241" s="72"/>
      <c r="BJ241" s="72"/>
      <c r="BK241" s="72"/>
      <c r="BL241" s="72"/>
      <c r="BM241" s="72"/>
      <c r="BN241" s="72"/>
    </row>
    <row r="242" spans="1:66" x14ac:dyDescent="0.2">
      <c r="A242" s="73"/>
      <c r="B242" s="73"/>
      <c r="C242" s="73"/>
      <c r="D242" s="73"/>
      <c r="E242" s="73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X242" s="73"/>
      <c r="Y242" s="73"/>
      <c r="Z242" s="73"/>
      <c r="AA242" s="73"/>
      <c r="AB242" s="73"/>
      <c r="AC242" s="73"/>
      <c r="AD242" s="73"/>
      <c r="AE242" s="73"/>
      <c r="AF242" s="73"/>
      <c r="AG242" s="73"/>
      <c r="AH242" s="73"/>
      <c r="AI242" s="73"/>
      <c r="AJ242" s="73"/>
      <c r="AK242" s="73"/>
      <c r="AL242" s="73"/>
      <c r="AM242" s="73"/>
      <c r="AN242" s="73"/>
      <c r="AO242" s="73"/>
      <c r="AP242" s="73"/>
      <c r="AQ242" s="73"/>
      <c r="AR242" s="73"/>
      <c r="AS242" s="73"/>
      <c r="AT242" s="73"/>
      <c r="AU242" s="73"/>
      <c r="AV242" s="73"/>
      <c r="AW242" s="73"/>
      <c r="AX242" s="73"/>
      <c r="AY242" s="73"/>
      <c r="AZ242" s="73"/>
      <c r="BA242" s="73"/>
      <c r="BB242" s="73"/>
      <c r="BC242" s="73"/>
      <c r="BD242" s="73"/>
      <c r="BE242" s="73"/>
      <c r="BF242" s="72"/>
      <c r="BG242" s="72"/>
      <c r="BH242" s="72"/>
      <c r="BI242" s="72"/>
      <c r="BJ242" s="72"/>
      <c r="BK242" s="72"/>
      <c r="BL242" s="72"/>
      <c r="BM242" s="72"/>
      <c r="BN242" s="72"/>
    </row>
    <row r="243" spans="1:66" x14ac:dyDescent="0.2">
      <c r="A243" s="73"/>
      <c r="B243" s="73"/>
      <c r="C243" s="73"/>
      <c r="D243" s="73"/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X243" s="73"/>
      <c r="Y243" s="73"/>
      <c r="Z243" s="73"/>
      <c r="AA243" s="73"/>
      <c r="AB243" s="73"/>
      <c r="AC243" s="73"/>
      <c r="AD243" s="73"/>
      <c r="AE243" s="73"/>
      <c r="AF243" s="73"/>
      <c r="AG243" s="73"/>
      <c r="AH243" s="73"/>
      <c r="AI243" s="73"/>
      <c r="AJ243" s="73"/>
      <c r="AK243" s="73"/>
      <c r="AL243" s="73"/>
      <c r="AM243" s="73"/>
      <c r="AN243" s="73"/>
      <c r="AO243" s="73"/>
      <c r="AP243" s="73"/>
      <c r="AQ243" s="73"/>
      <c r="AR243" s="73"/>
      <c r="AS243" s="73"/>
      <c r="AT243" s="73"/>
      <c r="AU243" s="73"/>
      <c r="AV243" s="73"/>
      <c r="AW243" s="73"/>
      <c r="AX243" s="73"/>
      <c r="AY243" s="73"/>
      <c r="AZ243" s="73"/>
      <c r="BA243" s="73"/>
      <c r="BB243" s="73"/>
      <c r="BC243" s="73"/>
      <c r="BD243" s="73"/>
      <c r="BE243" s="73"/>
      <c r="BF243" s="72"/>
      <c r="BG243" s="72"/>
      <c r="BH243" s="72"/>
      <c r="BI243" s="72"/>
      <c r="BJ243" s="72"/>
      <c r="BK243" s="72"/>
      <c r="BL243" s="72"/>
      <c r="BM243" s="72"/>
      <c r="BN243" s="72"/>
    </row>
    <row r="244" spans="1:66" x14ac:dyDescent="0.2">
      <c r="A244" s="73"/>
      <c r="B244" s="73"/>
      <c r="C244" s="73"/>
      <c r="D244" s="73"/>
      <c r="E244" s="73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X244" s="73"/>
      <c r="Y244" s="73"/>
      <c r="Z244" s="73"/>
      <c r="AA244" s="73"/>
      <c r="AB244" s="73"/>
      <c r="AC244" s="73"/>
      <c r="AD244" s="73"/>
      <c r="AE244" s="73"/>
      <c r="AF244" s="73"/>
      <c r="AG244" s="73"/>
      <c r="AH244" s="73"/>
      <c r="AI244" s="73"/>
      <c r="AJ244" s="73"/>
      <c r="AK244" s="73"/>
      <c r="AL244" s="73"/>
      <c r="AM244" s="73"/>
      <c r="AN244" s="73"/>
      <c r="AO244" s="73"/>
      <c r="AP244" s="73"/>
      <c r="AQ244" s="73"/>
      <c r="AR244" s="73"/>
      <c r="AS244" s="73"/>
      <c r="AT244" s="73"/>
      <c r="AU244" s="73"/>
      <c r="AV244" s="73"/>
      <c r="AW244" s="73"/>
      <c r="AX244" s="73"/>
      <c r="AY244" s="73"/>
      <c r="AZ244" s="73"/>
      <c r="BA244" s="73"/>
      <c r="BB244" s="73"/>
      <c r="BC244" s="73"/>
      <c r="BD244" s="73"/>
      <c r="BE244" s="73"/>
      <c r="BF244" s="72"/>
      <c r="BG244" s="72"/>
      <c r="BH244" s="72"/>
      <c r="BI244" s="72"/>
      <c r="BJ244" s="72"/>
      <c r="BK244" s="72"/>
      <c r="BL244" s="72"/>
      <c r="BM244" s="72"/>
      <c r="BN244" s="72"/>
    </row>
    <row r="245" spans="1:66" x14ac:dyDescent="0.2">
      <c r="A245" s="73"/>
      <c r="B245" s="73"/>
      <c r="C245" s="73"/>
      <c r="D245" s="73"/>
      <c r="E245" s="73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X245" s="73"/>
      <c r="Y245" s="73"/>
      <c r="Z245" s="73"/>
      <c r="AA245" s="73"/>
      <c r="AB245" s="73"/>
      <c r="AC245" s="73"/>
      <c r="AD245" s="73"/>
      <c r="AE245" s="73"/>
      <c r="AF245" s="73"/>
      <c r="AG245" s="73"/>
      <c r="AH245" s="73"/>
      <c r="AI245" s="73"/>
      <c r="AJ245" s="73"/>
      <c r="AK245" s="73"/>
      <c r="AL245" s="73"/>
      <c r="AM245" s="73"/>
      <c r="AN245" s="73"/>
      <c r="AO245" s="73"/>
      <c r="AP245" s="73"/>
      <c r="AQ245" s="73"/>
      <c r="AR245" s="73"/>
      <c r="AS245" s="73"/>
      <c r="AT245" s="73"/>
      <c r="AU245" s="73"/>
      <c r="AV245" s="73"/>
      <c r="AW245" s="73"/>
      <c r="AX245" s="73"/>
      <c r="AY245" s="73"/>
      <c r="AZ245" s="73"/>
      <c r="BA245" s="73"/>
      <c r="BB245" s="73"/>
      <c r="BC245" s="73"/>
      <c r="BD245" s="73"/>
      <c r="BE245" s="73"/>
      <c r="BF245" s="72"/>
      <c r="BG245" s="72"/>
      <c r="BH245" s="72"/>
      <c r="BI245" s="72"/>
      <c r="BJ245" s="72"/>
      <c r="BK245" s="72"/>
      <c r="BL245" s="72"/>
      <c r="BM245" s="72"/>
      <c r="BN245" s="72"/>
    </row>
    <row r="246" spans="1:66" x14ac:dyDescent="0.2">
      <c r="A246" s="73"/>
      <c r="B246" s="73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X246" s="73"/>
      <c r="Y246" s="73"/>
      <c r="Z246" s="73"/>
      <c r="AA246" s="73"/>
      <c r="AB246" s="73"/>
      <c r="AC246" s="73"/>
      <c r="AD246" s="73"/>
      <c r="AE246" s="73"/>
      <c r="AF246" s="73"/>
      <c r="AG246" s="73"/>
      <c r="AH246" s="73"/>
      <c r="AI246" s="73"/>
      <c r="AJ246" s="73"/>
      <c r="AK246" s="73"/>
      <c r="AL246" s="73"/>
      <c r="AM246" s="73"/>
      <c r="AN246" s="73"/>
      <c r="AO246" s="73"/>
      <c r="AP246" s="73"/>
      <c r="AQ246" s="73"/>
      <c r="AR246" s="73"/>
      <c r="AS246" s="73"/>
      <c r="AT246" s="73"/>
      <c r="AU246" s="73"/>
      <c r="AV246" s="73"/>
      <c r="AW246" s="73"/>
      <c r="AX246" s="73"/>
      <c r="AY246" s="73"/>
      <c r="AZ246" s="73"/>
      <c r="BA246" s="73"/>
      <c r="BB246" s="73"/>
      <c r="BC246" s="73"/>
      <c r="BD246" s="73"/>
      <c r="BE246" s="73"/>
      <c r="BF246" s="72"/>
      <c r="BG246" s="72"/>
      <c r="BH246" s="72"/>
      <c r="BI246" s="72"/>
      <c r="BJ246" s="72"/>
      <c r="BK246" s="72"/>
      <c r="BL246" s="72"/>
      <c r="BM246" s="72"/>
      <c r="BN246" s="72"/>
    </row>
    <row r="247" spans="1:66" x14ac:dyDescent="0.2">
      <c r="A247" s="73"/>
      <c r="B247" s="73"/>
      <c r="C247" s="73"/>
      <c r="D247" s="73"/>
      <c r="E247" s="73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X247" s="73"/>
      <c r="Y247" s="73"/>
      <c r="Z247" s="73"/>
      <c r="AA247" s="73"/>
      <c r="AB247" s="73"/>
      <c r="AC247" s="73"/>
      <c r="AD247" s="73"/>
      <c r="AE247" s="73"/>
      <c r="AF247" s="73"/>
      <c r="AG247" s="73"/>
      <c r="AH247" s="73"/>
      <c r="AI247" s="73"/>
      <c r="AJ247" s="73"/>
      <c r="AK247" s="73"/>
      <c r="AL247" s="73"/>
      <c r="AM247" s="73"/>
      <c r="AN247" s="73"/>
      <c r="AO247" s="73"/>
      <c r="AP247" s="73"/>
      <c r="AQ247" s="73"/>
      <c r="AR247" s="73"/>
      <c r="AS247" s="73"/>
      <c r="AT247" s="73"/>
      <c r="AU247" s="73"/>
      <c r="AV247" s="73"/>
      <c r="AW247" s="73"/>
      <c r="AX247" s="73"/>
      <c r="AY247" s="73"/>
      <c r="AZ247" s="73"/>
      <c r="BA247" s="73"/>
      <c r="BB247" s="73"/>
      <c r="BC247" s="73"/>
      <c r="BD247" s="73"/>
      <c r="BE247" s="73"/>
      <c r="BF247" s="72"/>
      <c r="BG247" s="72"/>
      <c r="BH247" s="72"/>
      <c r="BI247" s="72"/>
      <c r="BJ247" s="72"/>
      <c r="BK247" s="72"/>
      <c r="BL247" s="72"/>
      <c r="BM247" s="72"/>
      <c r="BN247" s="72"/>
    </row>
    <row r="248" spans="1:66" x14ac:dyDescent="0.2">
      <c r="A248" s="73"/>
      <c r="B248" s="73"/>
      <c r="C248" s="73"/>
      <c r="D248" s="73"/>
      <c r="E248" s="73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X248" s="73"/>
      <c r="Y248" s="73"/>
      <c r="Z248" s="73"/>
      <c r="AA248" s="73"/>
      <c r="AB248" s="73"/>
      <c r="AC248" s="73"/>
      <c r="AD248" s="73"/>
      <c r="AE248" s="73"/>
      <c r="AF248" s="73"/>
      <c r="AG248" s="73"/>
      <c r="AH248" s="73"/>
      <c r="AI248" s="73"/>
      <c r="AJ248" s="73"/>
      <c r="AK248" s="73"/>
      <c r="AL248" s="73"/>
      <c r="AM248" s="73"/>
      <c r="AN248" s="73"/>
      <c r="AO248" s="73"/>
      <c r="AP248" s="73"/>
      <c r="AQ248" s="73"/>
      <c r="AR248" s="73"/>
      <c r="AS248" s="73"/>
      <c r="AT248" s="73"/>
      <c r="AU248" s="73"/>
      <c r="AV248" s="73"/>
      <c r="AW248" s="73"/>
      <c r="AX248" s="73"/>
      <c r="AY248" s="73"/>
      <c r="AZ248" s="73"/>
      <c r="BA248" s="73"/>
      <c r="BB248" s="73"/>
      <c r="BC248" s="73"/>
      <c r="BD248" s="73"/>
      <c r="BE248" s="73"/>
      <c r="BF248" s="72"/>
      <c r="BG248" s="72"/>
      <c r="BH248" s="72"/>
      <c r="BI248" s="72"/>
      <c r="BJ248" s="72"/>
      <c r="BK248" s="72"/>
      <c r="BL248" s="72"/>
      <c r="BM248" s="72"/>
      <c r="BN248" s="72"/>
    </row>
    <row r="249" spans="1:66" x14ac:dyDescent="0.2">
      <c r="A249" s="73"/>
      <c r="B249" s="73"/>
      <c r="C249" s="73"/>
      <c r="D249" s="73"/>
      <c r="E249" s="73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X249" s="73"/>
      <c r="Y249" s="73"/>
      <c r="Z249" s="73"/>
      <c r="AA249" s="73"/>
      <c r="AB249" s="73"/>
      <c r="AC249" s="73"/>
      <c r="AD249" s="73"/>
      <c r="AE249" s="73"/>
      <c r="AF249" s="73"/>
      <c r="AG249" s="73"/>
      <c r="AH249" s="73"/>
      <c r="AI249" s="73"/>
      <c r="AJ249" s="73"/>
      <c r="AK249" s="73"/>
      <c r="AL249" s="73"/>
      <c r="AM249" s="73"/>
      <c r="AN249" s="73"/>
      <c r="AO249" s="73"/>
      <c r="AP249" s="73"/>
      <c r="AQ249" s="73"/>
      <c r="AR249" s="73"/>
      <c r="AS249" s="73"/>
      <c r="AT249" s="73"/>
      <c r="AU249" s="73"/>
      <c r="AV249" s="73"/>
      <c r="AW249" s="73"/>
      <c r="AX249" s="73"/>
      <c r="AY249" s="73"/>
      <c r="AZ249" s="73"/>
      <c r="BA249" s="73"/>
      <c r="BB249" s="73"/>
      <c r="BC249" s="73"/>
      <c r="BD249" s="73"/>
      <c r="BE249" s="73"/>
      <c r="BF249" s="72"/>
      <c r="BG249" s="72"/>
      <c r="BH249" s="72"/>
      <c r="BI249" s="72"/>
      <c r="BJ249" s="72"/>
      <c r="BK249" s="72"/>
      <c r="BL249" s="72"/>
      <c r="BM249" s="72"/>
      <c r="BN249" s="72"/>
    </row>
    <row r="250" spans="1:66" x14ac:dyDescent="0.2">
      <c r="A250" s="73"/>
      <c r="B250" s="73"/>
      <c r="C250" s="73"/>
      <c r="D250" s="73"/>
      <c r="E250" s="73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X250" s="73"/>
      <c r="Y250" s="73"/>
      <c r="Z250" s="73"/>
      <c r="AA250" s="73"/>
      <c r="AB250" s="73"/>
      <c r="AC250" s="73"/>
      <c r="AD250" s="73"/>
      <c r="AE250" s="73"/>
      <c r="AF250" s="73"/>
      <c r="AG250" s="73"/>
      <c r="AH250" s="73"/>
      <c r="AI250" s="73"/>
      <c r="AJ250" s="73"/>
      <c r="AK250" s="73"/>
      <c r="AL250" s="73"/>
      <c r="AM250" s="73"/>
      <c r="AN250" s="73"/>
      <c r="AO250" s="73"/>
      <c r="AP250" s="73"/>
      <c r="AQ250" s="73"/>
      <c r="AR250" s="73"/>
      <c r="AS250" s="73"/>
      <c r="AT250" s="73"/>
      <c r="AU250" s="73"/>
      <c r="AV250" s="73"/>
      <c r="AW250" s="73"/>
      <c r="AX250" s="73"/>
      <c r="AY250" s="73"/>
      <c r="AZ250" s="73"/>
      <c r="BA250" s="73"/>
      <c r="BB250" s="73"/>
      <c r="BC250" s="73"/>
      <c r="BD250" s="73"/>
      <c r="BE250" s="73"/>
      <c r="BF250" s="72"/>
      <c r="BG250" s="72"/>
      <c r="BH250" s="72"/>
      <c r="BI250" s="72"/>
      <c r="BJ250" s="72"/>
      <c r="BK250" s="72"/>
      <c r="BL250" s="72"/>
      <c r="BM250" s="72"/>
      <c r="BN250" s="72"/>
    </row>
    <row r="251" spans="1:66" x14ac:dyDescent="0.2">
      <c r="A251" s="73"/>
      <c r="B251" s="73"/>
      <c r="C251" s="73"/>
      <c r="D251" s="73"/>
      <c r="E251" s="73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X251" s="73"/>
      <c r="Y251" s="73"/>
      <c r="Z251" s="73"/>
      <c r="AA251" s="73"/>
      <c r="AB251" s="73"/>
      <c r="AC251" s="73"/>
      <c r="AD251" s="73"/>
      <c r="AE251" s="73"/>
      <c r="AF251" s="73"/>
      <c r="AG251" s="73"/>
      <c r="AH251" s="73"/>
      <c r="AI251" s="73"/>
      <c r="AJ251" s="73"/>
      <c r="AK251" s="73"/>
      <c r="AL251" s="73"/>
      <c r="AM251" s="73"/>
      <c r="AN251" s="73"/>
      <c r="AO251" s="73"/>
      <c r="AP251" s="73"/>
      <c r="AQ251" s="73"/>
      <c r="AR251" s="73"/>
      <c r="AS251" s="73"/>
      <c r="AT251" s="73"/>
      <c r="AU251" s="73"/>
      <c r="AV251" s="73"/>
      <c r="AW251" s="73"/>
      <c r="AX251" s="73"/>
      <c r="AY251" s="73"/>
      <c r="AZ251" s="73"/>
      <c r="BA251" s="73"/>
      <c r="BB251" s="73"/>
      <c r="BC251" s="73"/>
      <c r="BD251" s="73"/>
      <c r="BE251" s="73"/>
      <c r="BF251" s="72"/>
      <c r="BG251" s="72"/>
      <c r="BH251" s="72"/>
      <c r="BI251" s="72"/>
      <c r="BJ251" s="72"/>
      <c r="BK251" s="72"/>
      <c r="BL251" s="72"/>
      <c r="BM251" s="72"/>
      <c r="BN251" s="72"/>
    </row>
    <row r="252" spans="1:66" x14ac:dyDescent="0.2">
      <c r="A252" s="73"/>
      <c r="B252" s="73"/>
      <c r="C252" s="73"/>
      <c r="D252" s="73"/>
      <c r="E252" s="73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X252" s="73"/>
      <c r="Y252" s="73"/>
      <c r="Z252" s="73"/>
      <c r="AA252" s="73"/>
      <c r="AB252" s="73"/>
      <c r="AC252" s="73"/>
      <c r="AD252" s="73"/>
      <c r="AE252" s="73"/>
      <c r="AF252" s="73"/>
      <c r="AG252" s="73"/>
      <c r="AH252" s="73"/>
      <c r="AI252" s="73"/>
      <c r="AJ252" s="73"/>
      <c r="AK252" s="73"/>
      <c r="AL252" s="73"/>
      <c r="AM252" s="73"/>
      <c r="AN252" s="73"/>
      <c r="AO252" s="73"/>
      <c r="AP252" s="73"/>
      <c r="AQ252" s="73"/>
      <c r="AR252" s="73"/>
      <c r="AS252" s="73"/>
      <c r="AT252" s="73"/>
      <c r="AU252" s="73"/>
      <c r="AV252" s="73"/>
      <c r="AW252" s="73"/>
      <c r="AX252" s="73"/>
      <c r="AY252" s="73"/>
      <c r="AZ252" s="73"/>
      <c r="BA252" s="73"/>
      <c r="BB252" s="73"/>
      <c r="BC252" s="73"/>
      <c r="BD252" s="73"/>
      <c r="BE252" s="73"/>
      <c r="BF252" s="72"/>
      <c r="BG252" s="72"/>
      <c r="BH252" s="72"/>
      <c r="BI252" s="72"/>
      <c r="BJ252" s="72"/>
      <c r="BK252" s="72"/>
      <c r="BL252" s="72"/>
      <c r="BM252" s="72"/>
      <c r="BN252" s="72"/>
    </row>
    <row r="253" spans="1:66" x14ac:dyDescent="0.2">
      <c r="A253" s="73"/>
      <c r="B253" s="73"/>
      <c r="C253" s="73"/>
      <c r="D253" s="73"/>
      <c r="E253" s="73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X253" s="73"/>
      <c r="Y253" s="73"/>
      <c r="Z253" s="73"/>
      <c r="AA253" s="73"/>
      <c r="AB253" s="73"/>
      <c r="AC253" s="73"/>
      <c r="AD253" s="73"/>
      <c r="AE253" s="73"/>
      <c r="AF253" s="73"/>
      <c r="AG253" s="73"/>
      <c r="AH253" s="73"/>
      <c r="AI253" s="73"/>
      <c r="AJ253" s="73"/>
      <c r="AK253" s="73"/>
      <c r="AL253" s="73"/>
      <c r="AM253" s="73"/>
      <c r="AN253" s="73"/>
      <c r="AO253" s="73"/>
      <c r="AP253" s="73"/>
      <c r="AQ253" s="73"/>
      <c r="AR253" s="73"/>
      <c r="AS253" s="73"/>
      <c r="AT253" s="73"/>
      <c r="AU253" s="73"/>
      <c r="AV253" s="73"/>
      <c r="AW253" s="73"/>
      <c r="AX253" s="73"/>
      <c r="AY253" s="73"/>
      <c r="AZ253" s="73"/>
      <c r="BA253" s="73"/>
      <c r="BB253" s="73"/>
      <c r="BC253" s="73"/>
      <c r="BD253" s="73"/>
      <c r="BE253" s="73"/>
      <c r="BF253" s="72"/>
      <c r="BG253" s="72"/>
      <c r="BH253" s="72"/>
      <c r="BI253" s="72"/>
      <c r="BJ253" s="72"/>
      <c r="BK253" s="72"/>
      <c r="BL253" s="72"/>
      <c r="BM253" s="72"/>
      <c r="BN253" s="72"/>
    </row>
    <row r="254" spans="1:66" x14ac:dyDescent="0.2">
      <c r="A254" s="73"/>
      <c r="B254" s="73"/>
      <c r="C254" s="73"/>
      <c r="D254" s="73"/>
      <c r="E254" s="73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X254" s="73"/>
      <c r="Y254" s="73"/>
      <c r="Z254" s="73"/>
      <c r="AA254" s="73"/>
      <c r="AB254" s="73"/>
      <c r="AC254" s="73"/>
      <c r="AD254" s="73"/>
      <c r="AE254" s="73"/>
      <c r="AF254" s="73"/>
      <c r="AG254" s="73"/>
      <c r="AH254" s="73"/>
      <c r="AI254" s="73"/>
      <c r="AJ254" s="73"/>
      <c r="AK254" s="73"/>
      <c r="AL254" s="73"/>
      <c r="AM254" s="73"/>
      <c r="AN254" s="73"/>
      <c r="AO254" s="73"/>
      <c r="AP254" s="73"/>
      <c r="AQ254" s="73"/>
      <c r="AR254" s="73"/>
      <c r="AS254" s="73"/>
      <c r="AT254" s="73"/>
      <c r="AU254" s="73"/>
      <c r="AV254" s="73"/>
      <c r="AW254" s="73"/>
      <c r="AX254" s="73"/>
      <c r="AY254" s="73"/>
      <c r="AZ254" s="73"/>
      <c r="BA254" s="73"/>
      <c r="BB254" s="73"/>
      <c r="BC254" s="73"/>
      <c r="BD254" s="73"/>
      <c r="BE254" s="73"/>
      <c r="BF254" s="72"/>
      <c r="BG254" s="72"/>
      <c r="BH254" s="72"/>
      <c r="BI254" s="72"/>
      <c r="BJ254" s="72"/>
      <c r="BK254" s="72"/>
      <c r="BL254" s="72"/>
      <c r="BM254" s="72"/>
      <c r="BN254" s="72"/>
    </row>
    <row r="255" spans="1:66" x14ac:dyDescent="0.2">
      <c r="A255" s="73"/>
      <c r="B255" s="73"/>
      <c r="C255" s="73"/>
      <c r="D255" s="73"/>
      <c r="E255" s="73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X255" s="73"/>
      <c r="Y255" s="73"/>
      <c r="Z255" s="73"/>
      <c r="AA255" s="73"/>
      <c r="AB255" s="73"/>
      <c r="AC255" s="73"/>
      <c r="AD255" s="73"/>
      <c r="AE255" s="73"/>
      <c r="AF255" s="73"/>
      <c r="AG255" s="73"/>
      <c r="AH255" s="73"/>
      <c r="AI255" s="73"/>
      <c r="AJ255" s="73"/>
      <c r="AK255" s="73"/>
      <c r="AL255" s="73"/>
      <c r="AM255" s="73"/>
      <c r="AN255" s="73"/>
      <c r="AO255" s="73"/>
      <c r="AP255" s="73"/>
      <c r="AQ255" s="73"/>
      <c r="AR255" s="73"/>
      <c r="AS255" s="73"/>
      <c r="AT255" s="73"/>
      <c r="AU255" s="73"/>
      <c r="AV255" s="73"/>
      <c r="AW255" s="73"/>
      <c r="AX255" s="73"/>
      <c r="AY255" s="73"/>
      <c r="AZ255" s="73"/>
      <c r="BA255" s="73"/>
      <c r="BB255" s="73"/>
      <c r="BC255" s="73"/>
      <c r="BD255" s="73"/>
      <c r="BE255" s="73"/>
      <c r="BF255" s="72"/>
      <c r="BG255" s="72"/>
      <c r="BH255" s="72"/>
      <c r="BI255" s="72"/>
      <c r="BJ255" s="72"/>
      <c r="BK255" s="72"/>
      <c r="BL255" s="72"/>
      <c r="BM255" s="72"/>
      <c r="BN255" s="72"/>
    </row>
    <row r="256" spans="1:66" x14ac:dyDescent="0.2">
      <c r="A256" s="73"/>
      <c r="B256" s="73"/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X256" s="73"/>
      <c r="Y256" s="73"/>
      <c r="Z256" s="73"/>
      <c r="AA256" s="73"/>
      <c r="AB256" s="73"/>
      <c r="AC256" s="73"/>
      <c r="AD256" s="73"/>
      <c r="AE256" s="73"/>
      <c r="AF256" s="73"/>
      <c r="AG256" s="73"/>
      <c r="AH256" s="73"/>
      <c r="AI256" s="73"/>
      <c r="AJ256" s="73"/>
      <c r="AK256" s="73"/>
      <c r="AL256" s="73"/>
      <c r="AM256" s="73"/>
      <c r="AN256" s="73"/>
      <c r="AO256" s="73"/>
      <c r="AP256" s="73"/>
      <c r="AQ256" s="73"/>
      <c r="AR256" s="73"/>
      <c r="AS256" s="73"/>
      <c r="AT256" s="73"/>
      <c r="AU256" s="73"/>
      <c r="AV256" s="73"/>
      <c r="AW256" s="73"/>
      <c r="AX256" s="73"/>
      <c r="AY256" s="73"/>
      <c r="AZ256" s="73"/>
      <c r="BA256" s="73"/>
      <c r="BB256" s="73"/>
      <c r="BC256" s="73"/>
      <c r="BD256" s="73"/>
      <c r="BE256" s="73"/>
      <c r="BF256" s="72"/>
      <c r="BG256" s="72"/>
      <c r="BH256" s="72"/>
      <c r="BI256" s="72"/>
      <c r="BJ256" s="72"/>
      <c r="BK256" s="72"/>
      <c r="BL256" s="72"/>
      <c r="BM256" s="72"/>
      <c r="BN256" s="72"/>
    </row>
    <row r="257" spans="1:66" x14ac:dyDescent="0.2">
      <c r="A257" s="73"/>
      <c r="B257" s="73"/>
      <c r="C257" s="73"/>
      <c r="D257" s="73"/>
      <c r="E257" s="73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X257" s="73"/>
      <c r="Y257" s="73"/>
      <c r="Z257" s="73"/>
      <c r="AA257" s="73"/>
      <c r="AB257" s="73"/>
      <c r="AC257" s="73"/>
      <c r="AD257" s="73"/>
      <c r="AE257" s="73"/>
      <c r="AF257" s="73"/>
      <c r="AG257" s="73"/>
      <c r="AH257" s="73"/>
      <c r="AI257" s="73"/>
      <c r="AJ257" s="73"/>
      <c r="AK257" s="73"/>
      <c r="AL257" s="73"/>
      <c r="AM257" s="73"/>
      <c r="AN257" s="73"/>
      <c r="AO257" s="73"/>
      <c r="AP257" s="73"/>
      <c r="AQ257" s="73"/>
      <c r="AR257" s="73"/>
      <c r="AS257" s="73"/>
      <c r="AT257" s="73"/>
      <c r="AU257" s="73"/>
      <c r="AV257" s="73"/>
      <c r="AW257" s="73"/>
      <c r="AX257" s="73"/>
      <c r="AY257" s="73"/>
      <c r="AZ257" s="73"/>
      <c r="BA257" s="73"/>
      <c r="BB257" s="73"/>
      <c r="BC257" s="73"/>
      <c r="BD257" s="73"/>
      <c r="BE257" s="73"/>
      <c r="BF257" s="72"/>
      <c r="BG257" s="72"/>
      <c r="BH257" s="72"/>
      <c r="BI257" s="72"/>
      <c r="BJ257" s="72"/>
      <c r="BK257" s="72"/>
      <c r="BL257" s="72"/>
      <c r="BM257" s="72"/>
      <c r="BN257" s="72"/>
    </row>
    <row r="258" spans="1:66" x14ac:dyDescent="0.2">
      <c r="A258" s="73"/>
      <c r="B258" s="73"/>
      <c r="C258" s="73"/>
      <c r="D258" s="73"/>
      <c r="E258" s="73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X258" s="73"/>
      <c r="Y258" s="73"/>
      <c r="Z258" s="73"/>
      <c r="AA258" s="73"/>
      <c r="AB258" s="73"/>
      <c r="AC258" s="73"/>
      <c r="AD258" s="73"/>
      <c r="AE258" s="73"/>
      <c r="AF258" s="73"/>
      <c r="AG258" s="73"/>
      <c r="AH258" s="73"/>
      <c r="AI258" s="73"/>
      <c r="AJ258" s="73"/>
      <c r="AK258" s="73"/>
      <c r="AL258" s="73"/>
      <c r="AM258" s="73"/>
      <c r="AN258" s="73"/>
      <c r="AO258" s="73"/>
      <c r="AP258" s="73"/>
      <c r="AQ258" s="73"/>
      <c r="AR258" s="73"/>
      <c r="AS258" s="73"/>
      <c r="AT258" s="73"/>
      <c r="AU258" s="73"/>
      <c r="AV258" s="73"/>
      <c r="AW258" s="73"/>
      <c r="AX258" s="73"/>
      <c r="AY258" s="73"/>
      <c r="AZ258" s="73"/>
      <c r="BA258" s="73"/>
      <c r="BB258" s="73"/>
      <c r="BC258" s="73"/>
      <c r="BD258" s="73"/>
      <c r="BE258" s="73"/>
      <c r="BF258" s="72"/>
      <c r="BG258" s="72"/>
      <c r="BH258" s="72"/>
      <c r="BI258" s="72"/>
      <c r="BJ258" s="72"/>
      <c r="BK258" s="72"/>
      <c r="BL258" s="72"/>
      <c r="BM258" s="72"/>
      <c r="BN258" s="72"/>
    </row>
    <row r="259" spans="1:66" x14ac:dyDescent="0.2">
      <c r="A259" s="73"/>
      <c r="B259" s="73"/>
      <c r="C259" s="73"/>
      <c r="D259" s="73"/>
      <c r="E259" s="73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X259" s="73"/>
      <c r="Y259" s="73"/>
      <c r="Z259" s="73"/>
      <c r="AA259" s="73"/>
      <c r="AB259" s="73"/>
      <c r="AC259" s="73"/>
      <c r="AD259" s="73"/>
      <c r="AE259" s="73"/>
      <c r="AF259" s="73"/>
      <c r="AG259" s="73"/>
      <c r="AH259" s="73"/>
      <c r="AI259" s="73"/>
      <c r="AJ259" s="73"/>
      <c r="AK259" s="73"/>
      <c r="AL259" s="73"/>
      <c r="AM259" s="73"/>
      <c r="AN259" s="73"/>
      <c r="AO259" s="73"/>
      <c r="AP259" s="73"/>
      <c r="AQ259" s="73"/>
      <c r="AR259" s="73"/>
      <c r="AS259" s="73"/>
      <c r="AT259" s="73"/>
      <c r="AU259" s="73"/>
      <c r="AV259" s="73"/>
      <c r="AW259" s="73"/>
      <c r="AX259" s="73"/>
      <c r="AY259" s="73"/>
      <c r="AZ259" s="73"/>
      <c r="BA259" s="73"/>
      <c r="BB259" s="73"/>
      <c r="BC259" s="73"/>
      <c r="BD259" s="73"/>
      <c r="BE259" s="73"/>
      <c r="BF259" s="72"/>
      <c r="BG259" s="72"/>
      <c r="BH259" s="72"/>
      <c r="BI259" s="72"/>
      <c r="BJ259" s="72"/>
      <c r="BK259" s="72"/>
      <c r="BL259" s="72"/>
      <c r="BM259" s="72"/>
      <c r="BN259" s="72"/>
    </row>
    <row r="260" spans="1:66" x14ac:dyDescent="0.2">
      <c r="A260" s="73"/>
      <c r="B260" s="73"/>
      <c r="C260" s="73"/>
      <c r="D260" s="73"/>
      <c r="E260" s="73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X260" s="73"/>
      <c r="Y260" s="73"/>
      <c r="Z260" s="73"/>
      <c r="AA260" s="73"/>
      <c r="AB260" s="73"/>
      <c r="AC260" s="73"/>
      <c r="AD260" s="73"/>
      <c r="AE260" s="73"/>
      <c r="AF260" s="73"/>
      <c r="AG260" s="73"/>
      <c r="AH260" s="73"/>
      <c r="AI260" s="73"/>
      <c r="AJ260" s="73"/>
      <c r="AK260" s="73"/>
      <c r="AL260" s="73"/>
      <c r="AM260" s="73"/>
      <c r="AN260" s="73"/>
      <c r="AO260" s="73"/>
      <c r="AP260" s="73"/>
      <c r="AQ260" s="73"/>
      <c r="AR260" s="73"/>
      <c r="AS260" s="73"/>
      <c r="AT260" s="73"/>
      <c r="AU260" s="73"/>
      <c r="AV260" s="73"/>
      <c r="AW260" s="73"/>
      <c r="AX260" s="73"/>
      <c r="AY260" s="73"/>
      <c r="AZ260" s="73"/>
      <c r="BA260" s="73"/>
      <c r="BB260" s="73"/>
      <c r="BC260" s="73"/>
      <c r="BD260" s="73"/>
      <c r="BE260" s="73"/>
      <c r="BF260" s="72"/>
      <c r="BG260" s="72"/>
      <c r="BH260" s="72"/>
      <c r="BI260" s="72"/>
      <c r="BJ260" s="72"/>
      <c r="BK260" s="72"/>
      <c r="BL260" s="72"/>
      <c r="BM260" s="72"/>
      <c r="BN260" s="72"/>
    </row>
    <row r="261" spans="1:66" x14ac:dyDescent="0.2">
      <c r="A261" s="73"/>
      <c r="B261" s="73"/>
      <c r="C261" s="73"/>
      <c r="D261" s="73"/>
      <c r="E261" s="73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X261" s="73"/>
      <c r="Y261" s="73"/>
      <c r="Z261" s="73"/>
      <c r="AA261" s="73"/>
      <c r="AB261" s="73"/>
      <c r="AC261" s="73"/>
      <c r="AD261" s="73"/>
      <c r="AE261" s="73"/>
      <c r="AF261" s="73"/>
      <c r="AG261" s="73"/>
      <c r="AH261" s="73"/>
      <c r="AI261" s="73"/>
      <c r="AJ261" s="73"/>
      <c r="AK261" s="73"/>
      <c r="AL261" s="73"/>
      <c r="AM261" s="73"/>
      <c r="AN261" s="73"/>
      <c r="AO261" s="73"/>
      <c r="AP261" s="73"/>
      <c r="AQ261" s="73"/>
      <c r="AR261" s="73"/>
      <c r="AS261" s="73"/>
      <c r="AT261" s="73"/>
      <c r="AU261" s="73"/>
      <c r="AV261" s="73"/>
      <c r="AW261" s="73"/>
      <c r="AX261" s="73"/>
      <c r="AY261" s="73"/>
      <c r="AZ261" s="73"/>
      <c r="BA261" s="73"/>
      <c r="BB261" s="73"/>
      <c r="BC261" s="73"/>
      <c r="BD261" s="73"/>
      <c r="BE261" s="73"/>
      <c r="BF261" s="72"/>
      <c r="BG261" s="72"/>
      <c r="BH261" s="72"/>
      <c r="BI261" s="72"/>
      <c r="BJ261" s="72"/>
      <c r="BK261" s="72"/>
      <c r="BL261" s="72"/>
      <c r="BM261" s="72"/>
      <c r="BN261" s="72"/>
    </row>
    <row r="262" spans="1:66" x14ac:dyDescent="0.2">
      <c r="A262" s="73"/>
      <c r="B262" s="73"/>
      <c r="C262" s="73"/>
      <c r="D262" s="73"/>
      <c r="E262" s="73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X262" s="73"/>
      <c r="Y262" s="73"/>
      <c r="Z262" s="73"/>
      <c r="AA262" s="73"/>
      <c r="AB262" s="73"/>
      <c r="AC262" s="73"/>
      <c r="AD262" s="73"/>
      <c r="AE262" s="73"/>
      <c r="AF262" s="73"/>
      <c r="AG262" s="73"/>
      <c r="AH262" s="73"/>
      <c r="AI262" s="73"/>
      <c r="AJ262" s="73"/>
      <c r="AK262" s="73"/>
      <c r="AL262" s="73"/>
      <c r="AM262" s="73"/>
      <c r="AN262" s="73"/>
      <c r="AO262" s="73"/>
      <c r="AP262" s="73"/>
      <c r="AQ262" s="73"/>
      <c r="AR262" s="73"/>
      <c r="AS262" s="73"/>
      <c r="AT262" s="73"/>
      <c r="AU262" s="73"/>
      <c r="AV262" s="73"/>
      <c r="AW262" s="73"/>
      <c r="AX262" s="73"/>
      <c r="AY262" s="73"/>
      <c r="AZ262" s="73"/>
      <c r="BA262" s="73"/>
      <c r="BB262" s="73"/>
      <c r="BC262" s="73"/>
      <c r="BD262" s="73"/>
      <c r="BE262" s="73"/>
      <c r="BF262" s="72"/>
      <c r="BG262" s="72"/>
      <c r="BH262" s="72"/>
      <c r="BI262" s="72"/>
      <c r="BJ262" s="72"/>
      <c r="BK262" s="72"/>
      <c r="BL262" s="72"/>
      <c r="BM262" s="72"/>
      <c r="BN262" s="72"/>
    </row>
    <row r="263" spans="1:66" x14ac:dyDescent="0.2">
      <c r="A263" s="73"/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  <c r="Z263" s="73"/>
      <c r="AA263" s="73"/>
      <c r="AB263" s="73"/>
      <c r="AC263" s="73"/>
      <c r="AD263" s="73"/>
      <c r="AE263" s="73"/>
      <c r="AF263" s="73"/>
      <c r="AG263" s="73"/>
      <c r="AH263" s="73"/>
      <c r="AI263" s="73"/>
      <c r="AJ263" s="73"/>
      <c r="AK263" s="73"/>
      <c r="AL263" s="73"/>
      <c r="AM263" s="73"/>
      <c r="AN263" s="73"/>
      <c r="AO263" s="73"/>
      <c r="AP263" s="73"/>
      <c r="AQ263" s="73"/>
      <c r="AR263" s="73"/>
      <c r="AS263" s="73"/>
      <c r="AT263" s="73"/>
      <c r="AU263" s="73"/>
      <c r="AV263" s="73"/>
      <c r="AW263" s="73"/>
      <c r="AX263" s="73"/>
      <c r="AY263" s="73"/>
      <c r="AZ263" s="73"/>
      <c r="BA263" s="73"/>
      <c r="BB263" s="73"/>
      <c r="BC263" s="73"/>
      <c r="BD263" s="73"/>
      <c r="BE263" s="73"/>
      <c r="BF263" s="72"/>
      <c r="BG263" s="72"/>
      <c r="BH263" s="72"/>
      <c r="BI263" s="72"/>
      <c r="BJ263" s="72"/>
      <c r="BK263" s="72"/>
      <c r="BL263" s="72"/>
      <c r="BM263" s="72"/>
      <c r="BN263" s="72"/>
    </row>
    <row r="264" spans="1:66" x14ac:dyDescent="0.2">
      <c r="A264" s="73"/>
      <c r="B264" s="73"/>
      <c r="C264" s="73"/>
      <c r="D264" s="73"/>
      <c r="E264" s="73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X264" s="73"/>
      <c r="Y264" s="73"/>
      <c r="Z264" s="73"/>
      <c r="AA264" s="73"/>
      <c r="AB264" s="73"/>
      <c r="AC264" s="73"/>
      <c r="AD264" s="73"/>
      <c r="AE264" s="73"/>
      <c r="AF264" s="73"/>
      <c r="AG264" s="73"/>
      <c r="AH264" s="73"/>
      <c r="AI264" s="73"/>
      <c r="AJ264" s="73"/>
      <c r="AK264" s="73"/>
      <c r="AL264" s="73"/>
      <c r="AM264" s="73"/>
      <c r="AN264" s="73"/>
      <c r="AO264" s="73"/>
      <c r="AP264" s="73"/>
      <c r="AQ264" s="73"/>
      <c r="AR264" s="73"/>
      <c r="AS264" s="73"/>
      <c r="AT264" s="73"/>
      <c r="AU264" s="73"/>
      <c r="AV264" s="73"/>
      <c r="AW264" s="73"/>
      <c r="AX264" s="73"/>
      <c r="AY264" s="73"/>
      <c r="AZ264" s="73"/>
      <c r="BA264" s="73"/>
      <c r="BB264" s="73"/>
      <c r="BC264" s="73"/>
      <c r="BD264" s="73"/>
      <c r="BE264" s="73"/>
      <c r="BF264" s="72"/>
      <c r="BG264" s="72"/>
      <c r="BH264" s="72"/>
      <c r="BI264" s="72"/>
      <c r="BJ264" s="72"/>
      <c r="BK264" s="72"/>
      <c r="BL264" s="72"/>
      <c r="BM264" s="72"/>
      <c r="BN264" s="72"/>
    </row>
    <row r="265" spans="1:66" x14ac:dyDescent="0.2">
      <c r="A265" s="73"/>
      <c r="B265" s="73"/>
      <c r="C265" s="73"/>
      <c r="D265" s="73"/>
      <c r="E265" s="73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X265" s="73"/>
      <c r="Y265" s="73"/>
      <c r="Z265" s="73"/>
      <c r="AA265" s="73"/>
      <c r="AB265" s="73"/>
      <c r="AC265" s="73"/>
      <c r="AD265" s="73"/>
      <c r="AE265" s="73"/>
      <c r="AF265" s="73"/>
      <c r="AG265" s="73"/>
      <c r="AH265" s="73"/>
      <c r="AI265" s="73"/>
      <c r="AJ265" s="73"/>
      <c r="AK265" s="73"/>
      <c r="AL265" s="73"/>
      <c r="AM265" s="73"/>
      <c r="AN265" s="73"/>
      <c r="AO265" s="73"/>
      <c r="AP265" s="73"/>
      <c r="AQ265" s="73"/>
      <c r="AR265" s="73"/>
      <c r="AS265" s="73"/>
      <c r="AT265" s="73"/>
      <c r="AU265" s="73"/>
      <c r="AV265" s="73"/>
      <c r="AW265" s="73"/>
      <c r="AX265" s="73"/>
      <c r="AY265" s="73"/>
      <c r="AZ265" s="73"/>
      <c r="BA265" s="73"/>
      <c r="BB265" s="73"/>
      <c r="BC265" s="73"/>
      <c r="BD265" s="73"/>
      <c r="BE265" s="73"/>
      <c r="BF265" s="72"/>
      <c r="BG265" s="72"/>
      <c r="BH265" s="72"/>
      <c r="BI265" s="72"/>
      <c r="BJ265" s="72"/>
      <c r="BK265" s="72"/>
      <c r="BL265" s="72"/>
      <c r="BM265" s="72"/>
      <c r="BN265" s="72"/>
    </row>
    <row r="266" spans="1:66" x14ac:dyDescent="0.2">
      <c r="A266" s="73"/>
      <c r="B266" s="73"/>
      <c r="C266" s="73"/>
      <c r="D266" s="73"/>
      <c r="E266" s="73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X266" s="73"/>
      <c r="Y266" s="73"/>
      <c r="Z266" s="73"/>
      <c r="AA266" s="73"/>
      <c r="AB266" s="73"/>
      <c r="AC266" s="73"/>
      <c r="AD266" s="73"/>
      <c r="AE266" s="73"/>
      <c r="AF266" s="73"/>
      <c r="AG266" s="73"/>
      <c r="AH266" s="73"/>
      <c r="AI266" s="73"/>
      <c r="AJ266" s="73"/>
      <c r="AK266" s="73"/>
      <c r="AL266" s="73"/>
      <c r="AM266" s="73"/>
      <c r="AN266" s="73"/>
      <c r="AO266" s="73"/>
      <c r="AP266" s="73"/>
      <c r="AQ266" s="73"/>
      <c r="AR266" s="73"/>
      <c r="AS266" s="73"/>
      <c r="AT266" s="73"/>
      <c r="AU266" s="73"/>
      <c r="AV266" s="73"/>
      <c r="AW266" s="73"/>
      <c r="AX266" s="73"/>
      <c r="AY266" s="73"/>
      <c r="AZ266" s="73"/>
      <c r="BA266" s="73"/>
      <c r="BB266" s="73"/>
      <c r="BC266" s="73"/>
      <c r="BD266" s="73"/>
      <c r="BE266" s="73"/>
      <c r="BF266" s="72"/>
      <c r="BG266" s="72"/>
      <c r="BH266" s="72"/>
      <c r="BI266" s="72"/>
      <c r="BJ266" s="72"/>
      <c r="BK266" s="72"/>
      <c r="BL266" s="72"/>
      <c r="BM266" s="72"/>
      <c r="BN266" s="72"/>
    </row>
    <row r="267" spans="1:66" x14ac:dyDescent="0.2">
      <c r="A267" s="73"/>
      <c r="B267" s="73"/>
      <c r="C267" s="73"/>
      <c r="D267" s="73"/>
      <c r="E267" s="73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X267" s="73"/>
      <c r="Y267" s="73"/>
      <c r="Z267" s="73"/>
      <c r="AA267" s="73"/>
      <c r="AB267" s="73"/>
      <c r="AC267" s="73"/>
      <c r="AD267" s="73"/>
      <c r="AE267" s="73"/>
      <c r="AF267" s="73"/>
      <c r="AG267" s="73"/>
      <c r="AH267" s="73"/>
      <c r="AI267" s="73"/>
      <c r="AJ267" s="73"/>
      <c r="AK267" s="73"/>
      <c r="AL267" s="73"/>
      <c r="AM267" s="73"/>
      <c r="AN267" s="73"/>
      <c r="AO267" s="73"/>
      <c r="AP267" s="73"/>
      <c r="AQ267" s="73"/>
      <c r="AR267" s="73"/>
      <c r="AS267" s="73"/>
      <c r="AT267" s="73"/>
      <c r="AU267" s="73"/>
      <c r="AV267" s="73"/>
      <c r="AW267" s="73"/>
      <c r="AX267" s="73"/>
      <c r="AY267" s="73"/>
      <c r="AZ267" s="73"/>
      <c r="BA267" s="73"/>
      <c r="BB267" s="73"/>
      <c r="BC267" s="73"/>
      <c r="BD267" s="73"/>
      <c r="BE267" s="73"/>
      <c r="BF267" s="72"/>
      <c r="BG267" s="72"/>
      <c r="BH267" s="72"/>
      <c r="BI267" s="72"/>
      <c r="BJ267" s="72"/>
      <c r="BK267" s="72"/>
      <c r="BL267" s="72"/>
      <c r="BM267" s="72"/>
      <c r="BN267" s="72"/>
    </row>
    <row r="268" spans="1:66" x14ac:dyDescent="0.2">
      <c r="A268" s="73"/>
      <c r="B268" s="73"/>
      <c r="C268" s="73"/>
      <c r="D268" s="73"/>
      <c r="E268" s="73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X268" s="73"/>
      <c r="Y268" s="73"/>
      <c r="Z268" s="73"/>
      <c r="AA268" s="73"/>
      <c r="AB268" s="73"/>
      <c r="AC268" s="73"/>
      <c r="AD268" s="73"/>
      <c r="AE268" s="73"/>
      <c r="AF268" s="73"/>
      <c r="AG268" s="73"/>
      <c r="AH268" s="73"/>
      <c r="AI268" s="73"/>
      <c r="AJ268" s="73"/>
      <c r="AK268" s="73"/>
      <c r="AL268" s="73"/>
      <c r="AM268" s="73"/>
      <c r="AN268" s="73"/>
      <c r="AO268" s="73"/>
      <c r="AP268" s="73"/>
      <c r="AQ268" s="73"/>
      <c r="AR268" s="73"/>
      <c r="AS268" s="73"/>
      <c r="AT268" s="73"/>
      <c r="AU268" s="73"/>
      <c r="AV268" s="73"/>
      <c r="AW268" s="73"/>
      <c r="AX268" s="73"/>
      <c r="AY268" s="73"/>
      <c r="AZ268" s="73"/>
      <c r="BA268" s="73"/>
      <c r="BB268" s="73"/>
      <c r="BC268" s="73"/>
      <c r="BD268" s="73"/>
      <c r="BE268" s="73"/>
      <c r="BF268" s="72"/>
      <c r="BG268" s="72"/>
      <c r="BH268" s="72"/>
      <c r="BI268" s="72"/>
      <c r="BJ268" s="72"/>
      <c r="BK268" s="72"/>
      <c r="BL268" s="72"/>
      <c r="BM268" s="72"/>
      <c r="BN268" s="72"/>
    </row>
    <row r="269" spans="1:66" x14ac:dyDescent="0.2">
      <c r="A269" s="73"/>
      <c r="B269" s="73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X269" s="73"/>
      <c r="Y269" s="73"/>
      <c r="Z269" s="73"/>
      <c r="AA269" s="73"/>
      <c r="AB269" s="73"/>
      <c r="AC269" s="73"/>
      <c r="AD269" s="73"/>
      <c r="AE269" s="73"/>
      <c r="AF269" s="73"/>
      <c r="AG269" s="73"/>
      <c r="AH269" s="73"/>
      <c r="AI269" s="73"/>
      <c r="AJ269" s="73"/>
      <c r="AK269" s="73"/>
      <c r="AL269" s="73"/>
      <c r="AM269" s="73"/>
      <c r="AN269" s="73"/>
      <c r="AO269" s="73"/>
      <c r="AP269" s="73"/>
      <c r="AQ269" s="73"/>
      <c r="AR269" s="73"/>
      <c r="AS269" s="73"/>
      <c r="AT269" s="73"/>
      <c r="AU269" s="73"/>
      <c r="AV269" s="73"/>
      <c r="AW269" s="73"/>
      <c r="AX269" s="73"/>
      <c r="AY269" s="73"/>
      <c r="AZ269" s="73"/>
      <c r="BA269" s="73"/>
      <c r="BB269" s="73"/>
      <c r="BC269" s="73"/>
      <c r="BD269" s="73"/>
      <c r="BE269" s="73"/>
      <c r="BF269" s="72"/>
      <c r="BG269" s="72"/>
      <c r="BH269" s="72"/>
      <c r="BI269" s="72"/>
      <c r="BJ269" s="72"/>
      <c r="BK269" s="72"/>
      <c r="BL269" s="72"/>
      <c r="BM269" s="72"/>
      <c r="BN269" s="72"/>
    </row>
    <row r="270" spans="1:66" x14ac:dyDescent="0.2">
      <c r="A270" s="73"/>
      <c r="B270" s="73"/>
      <c r="C270" s="73"/>
      <c r="D270" s="73"/>
      <c r="E270" s="73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X270" s="73"/>
      <c r="Y270" s="73"/>
      <c r="Z270" s="73"/>
      <c r="AA270" s="73"/>
      <c r="AB270" s="73"/>
      <c r="AC270" s="73"/>
      <c r="AD270" s="73"/>
      <c r="AE270" s="73"/>
      <c r="AF270" s="73"/>
      <c r="AG270" s="73"/>
      <c r="AH270" s="73"/>
      <c r="AI270" s="73"/>
      <c r="AJ270" s="73"/>
      <c r="AK270" s="73"/>
      <c r="AL270" s="73"/>
      <c r="AM270" s="73"/>
      <c r="AN270" s="73"/>
      <c r="AO270" s="73"/>
      <c r="AP270" s="73"/>
      <c r="AQ270" s="73"/>
      <c r="AR270" s="73"/>
      <c r="AS270" s="73"/>
      <c r="AT270" s="73"/>
      <c r="AU270" s="73"/>
      <c r="AV270" s="73"/>
      <c r="AW270" s="73"/>
      <c r="AX270" s="73"/>
      <c r="AY270" s="73"/>
      <c r="AZ270" s="73"/>
      <c r="BA270" s="73"/>
      <c r="BB270" s="73"/>
      <c r="BC270" s="73"/>
      <c r="BD270" s="73"/>
      <c r="BE270" s="73"/>
      <c r="BF270" s="72"/>
      <c r="BG270" s="72"/>
      <c r="BH270" s="72"/>
      <c r="BI270" s="72"/>
      <c r="BJ270" s="72"/>
      <c r="BK270" s="72"/>
      <c r="BL270" s="72"/>
      <c r="BM270" s="72"/>
      <c r="BN270" s="72"/>
    </row>
    <row r="271" spans="1:66" x14ac:dyDescent="0.2">
      <c r="A271" s="73"/>
      <c r="B271" s="73"/>
      <c r="C271" s="73"/>
      <c r="D271" s="73"/>
      <c r="E271" s="73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X271" s="73"/>
      <c r="Y271" s="73"/>
      <c r="Z271" s="73"/>
      <c r="AA271" s="73"/>
      <c r="AB271" s="73"/>
      <c r="AC271" s="73"/>
      <c r="AD271" s="73"/>
      <c r="AE271" s="73"/>
      <c r="AF271" s="73"/>
      <c r="AG271" s="73"/>
      <c r="AH271" s="73"/>
      <c r="AI271" s="73"/>
      <c r="AJ271" s="73"/>
      <c r="AK271" s="73"/>
      <c r="AL271" s="73"/>
      <c r="AM271" s="73"/>
      <c r="AN271" s="73"/>
      <c r="AO271" s="73"/>
      <c r="AP271" s="73"/>
      <c r="AQ271" s="73"/>
      <c r="AR271" s="73"/>
      <c r="AS271" s="73"/>
      <c r="AT271" s="73"/>
      <c r="AU271" s="73"/>
      <c r="AV271" s="73"/>
      <c r="AW271" s="73"/>
      <c r="AX271" s="73"/>
      <c r="AY271" s="73"/>
      <c r="AZ271" s="73"/>
      <c r="BA271" s="73"/>
      <c r="BB271" s="73"/>
      <c r="BC271" s="73"/>
      <c r="BD271" s="73"/>
      <c r="BE271" s="73"/>
      <c r="BF271" s="72"/>
      <c r="BG271" s="72"/>
      <c r="BH271" s="72"/>
      <c r="BI271" s="72"/>
      <c r="BJ271" s="72"/>
      <c r="BK271" s="72"/>
      <c r="BL271" s="72"/>
      <c r="BM271" s="72"/>
      <c r="BN271" s="72"/>
    </row>
    <row r="272" spans="1:66" x14ac:dyDescent="0.2">
      <c r="A272" s="73"/>
      <c r="B272" s="73"/>
      <c r="C272" s="73"/>
      <c r="D272" s="73"/>
      <c r="E272" s="73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X272" s="73"/>
      <c r="Y272" s="73"/>
      <c r="Z272" s="73"/>
      <c r="AA272" s="73"/>
      <c r="AB272" s="73"/>
      <c r="AC272" s="73"/>
      <c r="AD272" s="73"/>
      <c r="AE272" s="73"/>
      <c r="AF272" s="73"/>
      <c r="AG272" s="73"/>
      <c r="AH272" s="73"/>
      <c r="AI272" s="73"/>
      <c r="AJ272" s="73"/>
      <c r="AK272" s="73"/>
      <c r="AL272" s="73"/>
      <c r="AM272" s="73"/>
      <c r="AN272" s="73"/>
      <c r="AO272" s="73"/>
      <c r="AP272" s="73"/>
      <c r="AQ272" s="73"/>
      <c r="AR272" s="73"/>
      <c r="AS272" s="73"/>
      <c r="AT272" s="73"/>
      <c r="AU272" s="73"/>
      <c r="AV272" s="73"/>
      <c r="AW272" s="73"/>
      <c r="AX272" s="73"/>
      <c r="AY272" s="73"/>
      <c r="AZ272" s="73"/>
      <c r="BA272" s="73"/>
      <c r="BB272" s="73"/>
      <c r="BC272" s="73"/>
      <c r="BD272" s="73"/>
      <c r="BE272" s="73"/>
      <c r="BF272" s="72"/>
      <c r="BG272" s="72"/>
      <c r="BH272" s="72"/>
      <c r="BI272" s="72"/>
      <c r="BJ272" s="72"/>
      <c r="BK272" s="72"/>
      <c r="BL272" s="72"/>
      <c r="BM272" s="72"/>
      <c r="BN272" s="72"/>
    </row>
    <row r="273" spans="1:66" x14ac:dyDescent="0.2">
      <c r="A273" s="73"/>
      <c r="B273" s="73"/>
      <c r="C273" s="73"/>
      <c r="D273" s="73"/>
      <c r="E273" s="73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X273" s="73"/>
      <c r="Y273" s="73"/>
      <c r="Z273" s="73"/>
      <c r="AA273" s="73"/>
      <c r="AB273" s="73"/>
      <c r="AC273" s="73"/>
      <c r="AD273" s="73"/>
      <c r="AE273" s="73"/>
      <c r="AF273" s="73"/>
      <c r="AG273" s="73"/>
      <c r="AH273" s="73"/>
      <c r="AI273" s="73"/>
      <c r="AJ273" s="73"/>
      <c r="AK273" s="73"/>
      <c r="AL273" s="73"/>
      <c r="AM273" s="73"/>
      <c r="AN273" s="73"/>
      <c r="AO273" s="73"/>
      <c r="AP273" s="73"/>
      <c r="AQ273" s="73"/>
      <c r="AR273" s="73"/>
      <c r="AS273" s="73"/>
      <c r="AT273" s="73"/>
      <c r="AU273" s="73"/>
      <c r="AV273" s="73"/>
      <c r="AW273" s="73"/>
      <c r="AX273" s="73"/>
      <c r="AY273" s="73"/>
      <c r="AZ273" s="73"/>
      <c r="BA273" s="73"/>
      <c r="BB273" s="73"/>
      <c r="BC273" s="73"/>
      <c r="BD273" s="73"/>
      <c r="BE273" s="73"/>
      <c r="BF273" s="72"/>
      <c r="BG273" s="72"/>
      <c r="BH273" s="72"/>
      <c r="BI273" s="72"/>
      <c r="BJ273" s="72"/>
      <c r="BK273" s="72"/>
      <c r="BL273" s="72"/>
      <c r="BM273" s="72"/>
      <c r="BN273" s="72"/>
    </row>
    <row r="274" spans="1:66" x14ac:dyDescent="0.2">
      <c r="A274" s="73"/>
      <c r="B274" s="73"/>
      <c r="C274" s="73"/>
      <c r="D274" s="73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X274" s="73"/>
      <c r="Y274" s="73"/>
      <c r="Z274" s="73"/>
      <c r="AA274" s="73"/>
      <c r="AB274" s="73"/>
      <c r="AC274" s="73"/>
      <c r="AD274" s="73"/>
      <c r="AE274" s="73"/>
      <c r="AF274" s="73"/>
      <c r="AG274" s="73"/>
      <c r="AH274" s="73"/>
      <c r="AI274" s="73"/>
      <c r="AJ274" s="73"/>
      <c r="AK274" s="73"/>
      <c r="AL274" s="73"/>
      <c r="AM274" s="73"/>
      <c r="AN274" s="73"/>
      <c r="AO274" s="73"/>
      <c r="AP274" s="73"/>
      <c r="AQ274" s="73"/>
      <c r="AR274" s="73"/>
      <c r="AS274" s="73"/>
      <c r="AT274" s="73"/>
      <c r="AU274" s="73"/>
      <c r="AV274" s="73"/>
      <c r="AW274" s="73"/>
      <c r="AX274" s="73"/>
      <c r="AY274" s="73"/>
      <c r="AZ274" s="73"/>
      <c r="BA274" s="73"/>
      <c r="BB274" s="73"/>
      <c r="BC274" s="73"/>
      <c r="BD274" s="73"/>
      <c r="BE274" s="73"/>
      <c r="BF274" s="72"/>
      <c r="BG274" s="72"/>
      <c r="BH274" s="72"/>
      <c r="BI274" s="72"/>
      <c r="BJ274" s="72"/>
      <c r="BK274" s="72"/>
      <c r="BL274" s="72"/>
      <c r="BM274" s="72"/>
      <c r="BN274" s="72"/>
    </row>
    <row r="275" spans="1:66" x14ac:dyDescent="0.2">
      <c r="A275" s="73"/>
      <c r="B275" s="73"/>
      <c r="C275" s="73"/>
      <c r="D275" s="73"/>
      <c r="E275" s="73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X275" s="73"/>
      <c r="Y275" s="73"/>
      <c r="Z275" s="73"/>
      <c r="AA275" s="73"/>
      <c r="AB275" s="73"/>
      <c r="AC275" s="73"/>
      <c r="AD275" s="73"/>
      <c r="AE275" s="73"/>
      <c r="AF275" s="73"/>
      <c r="AG275" s="73"/>
      <c r="AH275" s="73"/>
      <c r="AI275" s="73"/>
      <c r="AJ275" s="73"/>
      <c r="AK275" s="73"/>
      <c r="AL275" s="73"/>
      <c r="AM275" s="73"/>
      <c r="AN275" s="73"/>
      <c r="AO275" s="73"/>
      <c r="AP275" s="73"/>
      <c r="AQ275" s="73"/>
      <c r="AR275" s="73"/>
      <c r="AS275" s="73"/>
      <c r="AT275" s="73"/>
      <c r="AU275" s="73"/>
      <c r="AV275" s="73"/>
      <c r="AW275" s="73"/>
      <c r="AX275" s="73"/>
      <c r="AY275" s="73"/>
      <c r="AZ275" s="73"/>
      <c r="BA275" s="73"/>
      <c r="BB275" s="73"/>
      <c r="BC275" s="73"/>
      <c r="BD275" s="73"/>
      <c r="BE275" s="73"/>
      <c r="BF275" s="72"/>
      <c r="BG275" s="72"/>
      <c r="BH275" s="72"/>
      <c r="BI275" s="72"/>
      <c r="BJ275" s="72"/>
      <c r="BK275" s="72"/>
      <c r="BL275" s="72"/>
      <c r="BM275" s="72"/>
      <c r="BN275" s="72"/>
    </row>
    <row r="276" spans="1:66" x14ac:dyDescent="0.2">
      <c r="A276" s="73"/>
      <c r="B276" s="73"/>
      <c r="C276" s="73"/>
      <c r="D276" s="73"/>
      <c r="E276" s="73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X276" s="73"/>
      <c r="Y276" s="73"/>
      <c r="Z276" s="73"/>
      <c r="AA276" s="73"/>
      <c r="AB276" s="73"/>
      <c r="AC276" s="73"/>
      <c r="AD276" s="73"/>
      <c r="AE276" s="73"/>
      <c r="AF276" s="73"/>
      <c r="AG276" s="73"/>
      <c r="AH276" s="73"/>
      <c r="AI276" s="73"/>
      <c r="AJ276" s="73"/>
      <c r="AK276" s="73"/>
      <c r="AL276" s="73"/>
      <c r="AM276" s="73"/>
      <c r="AN276" s="73"/>
      <c r="AO276" s="73"/>
      <c r="AP276" s="73"/>
      <c r="AQ276" s="73"/>
      <c r="AR276" s="73"/>
      <c r="AS276" s="73"/>
      <c r="AT276" s="73"/>
      <c r="AU276" s="73"/>
      <c r="AV276" s="73"/>
      <c r="AW276" s="73"/>
      <c r="AX276" s="73"/>
      <c r="AY276" s="73"/>
      <c r="AZ276" s="73"/>
      <c r="BA276" s="73"/>
      <c r="BB276" s="73"/>
      <c r="BC276" s="73"/>
      <c r="BD276" s="73"/>
      <c r="BE276" s="73"/>
      <c r="BF276" s="72"/>
      <c r="BG276" s="72"/>
      <c r="BH276" s="72"/>
      <c r="BI276" s="72"/>
      <c r="BJ276" s="72"/>
      <c r="BK276" s="72"/>
      <c r="BL276" s="72"/>
      <c r="BM276" s="72"/>
      <c r="BN276" s="72"/>
    </row>
    <row r="277" spans="1:66" x14ac:dyDescent="0.2">
      <c r="A277" s="73"/>
      <c r="B277" s="73"/>
      <c r="C277" s="73"/>
      <c r="D277" s="73"/>
      <c r="E277" s="73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X277" s="73"/>
      <c r="Y277" s="73"/>
      <c r="Z277" s="73"/>
      <c r="AA277" s="73"/>
      <c r="AB277" s="73"/>
      <c r="AC277" s="73"/>
      <c r="AD277" s="73"/>
      <c r="AE277" s="73"/>
      <c r="AF277" s="73"/>
      <c r="AG277" s="73"/>
      <c r="AH277" s="73"/>
      <c r="AI277" s="73"/>
      <c r="AJ277" s="73"/>
      <c r="AK277" s="73"/>
      <c r="AL277" s="73"/>
      <c r="AM277" s="73"/>
      <c r="AN277" s="73"/>
      <c r="AO277" s="73"/>
      <c r="AP277" s="73"/>
      <c r="AQ277" s="73"/>
      <c r="AR277" s="73"/>
      <c r="AS277" s="73"/>
      <c r="AT277" s="73"/>
      <c r="AU277" s="73"/>
      <c r="AV277" s="73"/>
      <c r="AW277" s="73"/>
      <c r="AX277" s="73"/>
      <c r="AY277" s="73"/>
      <c r="AZ277" s="73"/>
      <c r="BA277" s="73"/>
      <c r="BB277" s="73"/>
      <c r="BC277" s="73"/>
      <c r="BD277" s="73"/>
      <c r="BE277" s="73"/>
      <c r="BF277" s="72"/>
      <c r="BG277" s="72"/>
      <c r="BH277" s="72"/>
      <c r="BI277" s="72"/>
      <c r="BJ277" s="72"/>
      <c r="BK277" s="72"/>
      <c r="BL277" s="72"/>
      <c r="BM277" s="72"/>
      <c r="BN277" s="72"/>
    </row>
    <row r="278" spans="1:66" x14ac:dyDescent="0.2">
      <c r="A278" s="73"/>
      <c r="B278" s="73"/>
      <c r="C278" s="73"/>
      <c r="D278" s="73"/>
      <c r="E278" s="73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X278" s="73"/>
      <c r="Y278" s="73"/>
      <c r="Z278" s="73"/>
      <c r="AA278" s="73"/>
      <c r="AB278" s="73"/>
      <c r="AC278" s="73"/>
      <c r="AD278" s="73"/>
      <c r="AE278" s="73"/>
      <c r="AF278" s="73"/>
      <c r="AG278" s="73"/>
      <c r="AH278" s="73"/>
      <c r="AI278" s="73"/>
      <c r="AJ278" s="73"/>
      <c r="AK278" s="73"/>
      <c r="AL278" s="73"/>
      <c r="AM278" s="73"/>
      <c r="AN278" s="73"/>
      <c r="AO278" s="73"/>
      <c r="AP278" s="73"/>
      <c r="AQ278" s="73"/>
      <c r="AR278" s="73"/>
      <c r="AS278" s="73"/>
      <c r="AT278" s="73"/>
      <c r="AU278" s="73"/>
      <c r="AV278" s="73"/>
      <c r="AW278" s="73"/>
      <c r="AX278" s="73"/>
      <c r="AY278" s="73"/>
      <c r="AZ278" s="73"/>
      <c r="BA278" s="73"/>
      <c r="BB278" s="73"/>
      <c r="BC278" s="73"/>
      <c r="BD278" s="73"/>
      <c r="BE278" s="73"/>
      <c r="BF278" s="72"/>
      <c r="BG278" s="72"/>
      <c r="BH278" s="72"/>
      <c r="BI278" s="72"/>
      <c r="BJ278" s="72"/>
      <c r="BK278" s="72"/>
      <c r="BL278" s="72"/>
      <c r="BM278" s="72"/>
      <c r="BN278" s="72"/>
    </row>
    <row r="279" spans="1:66" x14ac:dyDescent="0.2">
      <c r="A279" s="73"/>
      <c r="B279" s="73"/>
      <c r="C279" s="73"/>
      <c r="D279" s="73"/>
      <c r="E279" s="73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X279" s="73"/>
      <c r="Y279" s="73"/>
      <c r="Z279" s="73"/>
      <c r="AA279" s="73"/>
      <c r="AB279" s="73"/>
      <c r="AC279" s="73"/>
      <c r="AD279" s="73"/>
      <c r="AE279" s="73"/>
      <c r="AF279" s="73"/>
      <c r="AG279" s="73"/>
      <c r="AH279" s="73"/>
      <c r="AI279" s="73"/>
      <c r="AJ279" s="73"/>
      <c r="AK279" s="73"/>
      <c r="AL279" s="73"/>
      <c r="AM279" s="73"/>
      <c r="AN279" s="73"/>
      <c r="AO279" s="73"/>
      <c r="AP279" s="73"/>
      <c r="AQ279" s="73"/>
      <c r="AR279" s="73"/>
      <c r="AS279" s="73"/>
      <c r="AT279" s="73"/>
      <c r="AU279" s="73"/>
      <c r="AV279" s="73"/>
      <c r="AW279" s="73"/>
      <c r="AX279" s="73"/>
      <c r="AY279" s="73"/>
      <c r="AZ279" s="73"/>
      <c r="BA279" s="73"/>
      <c r="BB279" s="73"/>
      <c r="BC279" s="73"/>
      <c r="BD279" s="73"/>
      <c r="BE279" s="73"/>
      <c r="BF279" s="72"/>
      <c r="BG279" s="72"/>
      <c r="BH279" s="72"/>
      <c r="BI279" s="72"/>
      <c r="BJ279" s="72"/>
      <c r="BK279" s="72"/>
      <c r="BL279" s="72"/>
      <c r="BM279" s="72"/>
      <c r="BN279" s="72"/>
    </row>
    <row r="280" spans="1:66" x14ac:dyDescent="0.2">
      <c r="A280" s="73"/>
      <c r="B280" s="73"/>
      <c r="C280" s="73"/>
      <c r="D280" s="73"/>
      <c r="E280" s="73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X280" s="73"/>
      <c r="Y280" s="73"/>
      <c r="Z280" s="73"/>
      <c r="AA280" s="73"/>
      <c r="AB280" s="73"/>
      <c r="AC280" s="73"/>
      <c r="AD280" s="73"/>
      <c r="AE280" s="73"/>
      <c r="AF280" s="73"/>
      <c r="AG280" s="73"/>
      <c r="AH280" s="73"/>
      <c r="AI280" s="73"/>
      <c r="AJ280" s="73"/>
      <c r="AK280" s="73"/>
      <c r="AL280" s="73"/>
      <c r="AM280" s="73"/>
      <c r="AN280" s="73"/>
      <c r="AO280" s="73"/>
      <c r="AP280" s="73"/>
      <c r="AQ280" s="73"/>
      <c r="AR280" s="73"/>
      <c r="AS280" s="73"/>
      <c r="AT280" s="73"/>
      <c r="AU280" s="73"/>
      <c r="AV280" s="73"/>
      <c r="AW280" s="73"/>
      <c r="AX280" s="73"/>
      <c r="AY280" s="73"/>
      <c r="AZ280" s="73"/>
      <c r="BA280" s="73"/>
      <c r="BB280" s="73"/>
      <c r="BC280" s="73"/>
      <c r="BD280" s="73"/>
      <c r="BE280" s="73"/>
      <c r="BF280" s="72"/>
      <c r="BG280" s="72"/>
      <c r="BH280" s="72"/>
      <c r="BI280" s="72"/>
      <c r="BJ280" s="72"/>
      <c r="BK280" s="72"/>
      <c r="BL280" s="72"/>
      <c r="BM280" s="72"/>
      <c r="BN280" s="72"/>
    </row>
    <row r="281" spans="1:66" x14ac:dyDescent="0.2">
      <c r="A281" s="73"/>
      <c r="B281" s="73"/>
      <c r="C281" s="73"/>
      <c r="D281" s="73"/>
      <c r="E281" s="73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X281" s="73"/>
      <c r="Y281" s="73"/>
      <c r="Z281" s="73"/>
      <c r="AA281" s="73"/>
      <c r="AB281" s="73"/>
      <c r="AC281" s="73"/>
      <c r="AD281" s="73"/>
      <c r="AE281" s="73"/>
      <c r="AF281" s="73"/>
      <c r="AG281" s="73"/>
      <c r="AH281" s="73"/>
      <c r="AI281" s="73"/>
      <c r="AJ281" s="73"/>
      <c r="AK281" s="73"/>
      <c r="AL281" s="73"/>
      <c r="AM281" s="73"/>
      <c r="AN281" s="73"/>
      <c r="AO281" s="73"/>
      <c r="AP281" s="73"/>
      <c r="AQ281" s="73"/>
      <c r="AR281" s="73"/>
      <c r="AS281" s="73"/>
      <c r="AT281" s="73"/>
      <c r="AU281" s="73"/>
      <c r="AV281" s="73"/>
      <c r="AW281" s="73"/>
      <c r="AX281" s="73"/>
      <c r="AY281" s="73"/>
      <c r="AZ281" s="73"/>
      <c r="BA281" s="73"/>
      <c r="BB281" s="73"/>
      <c r="BC281" s="73"/>
      <c r="BD281" s="73"/>
      <c r="BE281" s="73"/>
      <c r="BF281" s="72"/>
      <c r="BG281" s="72"/>
      <c r="BH281" s="72"/>
      <c r="BI281" s="72"/>
      <c r="BJ281" s="72"/>
      <c r="BK281" s="72"/>
      <c r="BL281" s="72"/>
      <c r="BM281" s="72"/>
      <c r="BN281" s="72"/>
    </row>
    <row r="282" spans="1:66" x14ac:dyDescent="0.2">
      <c r="A282" s="73"/>
      <c r="B282" s="73"/>
      <c r="C282" s="73"/>
      <c r="D282" s="73"/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X282" s="73"/>
      <c r="Y282" s="73"/>
      <c r="Z282" s="73"/>
      <c r="AA282" s="73"/>
      <c r="AB282" s="73"/>
      <c r="AC282" s="73"/>
      <c r="AD282" s="73"/>
      <c r="AE282" s="73"/>
      <c r="AF282" s="73"/>
      <c r="AG282" s="73"/>
      <c r="AH282" s="73"/>
      <c r="AI282" s="73"/>
      <c r="AJ282" s="73"/>
      <c r="AK282" s="73"/>
      <c r="AL282" s="73"/>
      <c r="AM282" s="73"/>
      <c r="AN282" s="73"/>
      <c r="AO282" s="73"/>
      <c r="AP282" s="73"/>
      <c r="AQ282" s="73"/>
      <c r="AR282" s="73"/>
      <c r="AS282" s="73"/>
      <c r="AT282" s="73"/>
      <c r="AU282" s="73"/>
      <c r="AV282" s="73"/>
      <c r="AW282" s="73"/>
      <c r="AX282" s="73"/>
      <c r="AY282" s="73"/>
      <c r="AZ282" s="73"/>
      <c r="BA282" s="73"/>
      <c r="BB282" s="73"/>
      <c r="BC282" s="73"/>
      <c r="BD282" s="73"/>
      <c r="BE282" s="73"/>
      <c r="BF282" s="72"/>
      <c r="BG282" s="72"/>
      <c r="BH282" s="72"/>
      <c r="BI282" s="72"/>
      <c r="BJ282" s="72"/>
      <c r="BK282" s="72"/>
      <c r="BL282" s="72"/>
      <c r="BM282" s="72"/>
      <c r="BN282" s="72"/>
    </row>
    <row r="283" spans="1:66" x14ac:dyDescent="0.2">
      <c r="A283" s="73"/>
      <c r="B283" s="73"/>
      <c r="C283" s="73"/>
      <c r="D283" s="73"/>
      <c r="E283" s="73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X283" s="73"/>
      <c r="Y283" s="73"/>
      <c r="Z283" s="73"/>
      <c r="AA283" s="73"/>
      <c r="AB283" s="73"/>
      <c r="AC283" s="73"/>
      <c r="AD283" s="73"/>
      <c r="AE283" s="73"/>
      <c r="AF283" s="73"/>
      <c r="AG283" s="73"/>
      <c r="AH283" s="73"/>
      <c r="AI283" s="73"/>
      <c r="AJ283" s="73"/>
      <c r="AK283" s="73"/>
      <c r="AL283" s="73"/>
      <c r="AM283" s="73"/>
      <c r="AN283" s="73"/>
      <c r="AO283" s="73"/>
      <c r="AP283" s="73"/>
      <c r="AQ283" s="73"/>
      <c r="AR283" s="73"/>
      <c r="AS283" s="73"/>
      <c r="AT283" s="73"/>
      <c r="AU283" s="73"/>
      <c r="AV283" s="73"/>
      <c r="AW283" s="73"/>
      <c r="AX283" s="73"/>
      <c r="AY283" s="73"/>
      <c r="AZ283" s="73"/>
      <c r="BA283" s="73"/>
      <c r="BB283" s="73"/>
      <c r="BC283" s="73"/>
      <c r="BD283" s="73"/>
      <c r="BE283" s="73"/>
      <c r="BF283" s="72"/>
      <c r="BG283" s="72"/>
      <c r="BH283" s="72"/>
      <c r="BI283" s="72"/>
      <c r="BJ283" s="72"/>
      <c r="BK283" s="72"/>
      <c r="BL283" s="72"/>
      <c r="BM283" s="72"/>
      <c r="BN283" s="72"/>
    </row>
    <row r="284" spans="1:66" x14ac:dyDescent="0.2">
      <c r="A284" s="73"/>
      <c r="B284" s="73"/>
      <c r="C284" s="73"/>
      <c r="D284" s="73"/>
      <c r="E284" s="73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X284" s="73"/>
      <c r="Y284" s="73"/>
      <c r="Z284" s="73"/>
      <c r="AA284" s="73"/>
      <c r="AB284" s="73"/>
      <c r="AC284" s="73"/>
      <c r="AD284" s="73"/>
      <c r="AE284" s="73"/>
      <c r="AF284" s="73"/>
      <c r="AG284" s="73"/>
      <c r="AH284" s="73"/>
      <c r="AI284" s="73"/>
      <c r="AJ284" s="73"/>
      <c r="AK284" s="73"/>
      <c r="AL284" s="73"/>
      <c r="AM284" s="73"/>
      <c r="AN284" s="73"/>
      <c r="AO284" s="73"/>
      <c r="AP284" s="73"/>
      <c r="AQ284" s="73"/>
      <c r="AR284" s="73"/>
      <c r="AS284" s="73"/>
      <c r="AT284" s="73"/>
      <c r="AU284" s="73"/>
      <c r="AV284" s="73"/>
      <c r="AW284" s="73"/>
      <c r="AX284" s="73"/>
      <c r="AY284" s="73"/>
      <c r="AZ284" s="73"/>
      <c r="BA284" s="73"/>
      <c r="BB284" s="73"/>
      <c r="BC284" s="73"/>
      <c r="BD284" s="73"/>
      <c r="BE284" s="73"/>
      <c r="BF284" s="72"/>
      <c r="BG284" s="72"/>
      <c r="BH284" s="72"/>
      <c r="BI284" s="72"/>
      <c r="BJ284" s="72"/>
      <c r="BK284" s="72"/>
      <c r="BL284" s="72"/>
      <c r="BM284" s="72"/>
      <c r="BN284" s="72"/>
    </row>
    <row r="285" spans="1:66" x14ac:dyDescent="0.2">
      <c r="A285" s="73"/>
      <c r="B285" s="73"/>
      <c r="C285" s="73"/>
      <c r="D285" s="73"/>
      <c r="E285" s="73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X285" s="73"/>
      <c r="Y285" s="73"/>
      <c r="Z285" s="73"/>
      <c r="AA285" s="73"/>
      <c r="AB285" s="73"/>
      <c r="AC285" s="73"/>
      <c r="AD285" s="73"/>
      <c r="AE285" s="73"/>
      <c r="AF285" s="73"/>
      <c r="AG285" s="73"/>
      <c r="AH285" s="73"/>
      <c r="AI285" s="73"/>
      <c r="AJ285" s="73"/>
      <c r="AK285" s="73"/>
      <c r="AL285" s="73"/>
      <c r="AM285" s="73"/>
      <c r="AN285" s="73"/>
      <c r="AO285" s="73"/>
      <c r="AP285" s="73"/>
      <c r="AQ285" s="73"/>
      <c r="AR285" s="73"/>
      <c r="AS285" s="73"/>
      <c r="AT285" s="73"/>
      <c r="AU285" s="73"/>
      <c r="AV285" s="73"/>
      <c r="AW285" s="73"/>
      <c r="AX285" s="73"/>
      <c r="AY285" s="73"/>
      <c r="AZ285" s="73"/>
      <c r="BA285" s="73"/>
      <c r="BB285" s="73"/>
      <c r="BC285" s="73"/>
      <c r="BD285" s="73"/>
      <c r="BE285" s="73"/>
      <c r="BF285" s="72"/>
      <c r="BG285" s="72"/>
      <c r="BH285" s="72"/>
      <c r="BI285" s="72"/>
      <c r="BJ285" s="72"/>
      <c r="BK285" s="72"/>
      <c r="BL285" s="72"/>
      <c r="BM285" s="72"/>
      <c r="BN285" s="72"/>
    </row>
    <row r="286" spans="1:66" x14ac:dyDescent="0.2">
      <c r="A286" s="73"/>
      <c r="B286" s="73"/>
      <c r="C286" s="73"/>
      <c r="D286" s="73"/>
      <c r="E286" s="73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X286" s="73"/>
      <c r="Y286" s="73"/>
      <c r="Z286" s="73"/>
      <c r="AA286" s="73"/>
      <c r="AB286" s="73"/>
      <c r="AC286" s="73"/>
      <c r="AD286" s="73"/>
      <c r="AE286" s="73"/>
      <c r="AF286" s="73"/>
      <c r="AG286" s="73"/>
      <c r="AH286" s="73"/>
      <c r="AI286" s="73"/>
      <c r="AJ286" s="73"/>
      <c r="AK286" s="73"/>
      <c r="AL286" s="73"/>
      <c r="AM286" s="73"/>
      <c r="AN286" s="73"/>
      <c r="AO286" s="73"/>
      <c r="AP286" s="73"/>
      <c r="AQ286" s="73"/>
      <c r="AR286" s="73"/>
      <c r="AS286" s="73"/>
      <c r="AT286" s="73"/>
      <c r="AU286" s="73"/>
      <c r="AV286" s="73"/>
      <c r="AW286" s="73"/>
      <c r="AX286" s="73"/>
      <c r="AY286" s="73"/>
      <c r="AZ286" s="73"/>
      <c r="BA286" s="73"/>
      <c r="BB286" s="73"/>
      <c r="BC286" s="73"/>
      <c r="BD286" s="73"/>
      <c r="BE286" s="73"/>
      <c r="BF286" s="72"/>
      <c r="BG286" s="72"/>
      <c r="BH286" s="72"/>
      <c r="BI286" s="72"/>
      <c r="BJ286" s="72"/>
      <c r="BK286" s="72"/>
      <c r="BL286" s="72"/>
      <c r="BM286" s="72"/>
      <c r="BN286" s="72"/>
    </row>
    <row r="287" spans="1:66" x14ac:dyDescent="0.2">
      <c r="A287" s="73"/>
      <c r="B287" s="73"/>
      <c r="C287" s="73"/>
      <c r="D287" s="73"/>
      <c r="E287" s="73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X287" s="73"/>
      <c r="Y287" s="73"/>
      <c r="Z287" s="73"/>
      <c r="AA287" s="73"/>
      <c r="AB287" s="73"/>
      <c r="AC287" s="73"/>
      <c r="AD287" s="73"/>
      <c r="AE287" s="73"/>
      <c r="AF287" s="73"/>
      <c r="AG287" s="73"/>
      <c r="AH287" s="73"/>
      <c r="AI287" s="73"/>
      <c r="AJ287" s="73"/>
      <c r="AK287" s="73"/>
      <c r="AL287" s="73"/>
      <c r="AM287" s="73"/>
      <c r="AN287" s="73"/>
      <c r="AO287" s="73"/>
      <c r="AP287" s="73"/>
      <c r="AQ287" s="73"/>
      <c r="AR287" s="73"/>
      <c r="AS287" s="73"/>
      <c r="AT287" s="73"/>
      <c r="AU287" s="73"/>
      <c r="AV287" s="73"/>
      <c r="AW287" s="73"/>
      <c r="AX287" s="73"/>
      <c r="AY287" s="73"/>
      <c r="AZ287" s="73"/>
      <c r="BA287" s="73"/>
      <c r="BB287" s="73"/>
      <c r="BC287" s="73"/>
      <c r="BD287" s="73"/>
      <c r="BE287" s="73"/>
      <c r="BF287" s="72"/>
      <c r="BG287" s="72"/>
      <c r="BH287" s="72"/>
      <c r="BI287" s="72"/>
      <c r="BJ287" s="72"/>
      <c r="BK287" s="72"/>
      <c r="BL287" s="72"/>
      <c r="BM287" s="72"/>
      <c r="BN287" s="72"/>
    </row>
    <row r="288" spans="1:66" x14ac:dyDescent="0.2">
      <c r="A288" s="73"/>
      <c r="B288" s="73"/>
      <c r="C288" s="73"/>
      <c r="D288" s="73"/>
      <c r="E288" s="73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X288" s="73"/>
      <c r="Y288" s="73"/>
      <c r="Z288" s="73"/>
      <c r="AA288" s="73"/>
      <c r="AB288" s="73"/>
      <c r="AC288" s="73"/>
      <c r="AD288" s="73"/>
      <c r="AE288" s="73"/>
      <c r="AF288" s="73"/>
      <c r="AG288" s="73"/>
      <c r="AH288" s="73"/>
      <c r="AI288" s="73"/>
      <c r="AJ288" s="73"/>
      <c r="AK288" s="73"/>
      <c r="AL288" s="73"/>
      <c r="AM288" s="73"/>
      <c r="AN288" s="73"/>
      <c r="AO288" s="73"/>
      <c r="AP288" s="73"/>
      <c r="AQ288" s="73"/>
      <c r="AR288" s="73"/>
      <c r="AS288" s="73"/>
      <c r="AT288" s="73"/>
      <c r="AU288" s="73"/>
      <c r="AV288" s="73"/>
      <c r="AW288" s="73"/>
      <c r="AX288" s="73"/>
      <c r="AY288" s="73"/>
      <c r="AZ288" s="73"/>
      <c r="BA288" s="73"/>
      <c r="BB288" s="73"/>
      <c r="BC288" s="73"/>
      <c r="BD288" s="73"/>
      <c r="BE288" s="73"/>
      <c r="BF288" s="72"/>
      <c r="BG288" s="72"/>
      <c r="BH288" s="72"/>
      <c r="BI288" s="72"/>
      <c r="BJ288" s="72"/>
      <c r="BK288" s="72"/>
      <c r="BL288" s="72"/>
      <c r="BM288" s="72"/>
      <c r="BN288" s="72"/>
    </row>
    <row r="289" spans="1:66" x14ac:dyDescent="0.2">
      <c r="A289" s="73"/>
      <c r="B289" s="73"/>
      <c r="C289" s="73"/>
      <c r="D289" s="73"/>
      <c r="E289" s="73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X289" s="73"/>
      <c r="Y289" s="73"/>
      <c r="Z289" s="73"/>
      <c r="AA289" s="73"/>
      <c r="AB289" s="73"/>
      <c r="AC289" s="73"/>
      <c r="AD289" s="73"/>
      <c r="AE289" s="73"/>
      <c r="AF289" s="73"/>
      <c r="AG289" s="73"/>
      <c r="AH289" s="73"/>
      <c r="AI289" s="73"/>
      <c r="AJ289" s="73"/>
      <c r="AK289" s="73"/>
      <c r="AL289" s="73"/>
      <c r="AM289" s="73"/>
      <c r="AN289" s="73"/>
      <c r="AO289" s="73"/>
      <c r="AP289" s="73"/>
      <c r="AQ289" s="73"/>
      <c r="AR289" s="73"/>
      <c r="AS289" s="73"/>
      <c r="AT289" s="73"/>
      <c r="AU289" s="73"/>
      <c r="AV289" s="73"/>
      <c r="AW289" s="73"/>
      <c r="AX289" s="73"/>
      <c r="AY289" s="73"/>
      <c r="AZ289" s="73"/>
      <c r="BA289" s="73"/>
      <c r="BB289" s="73"/>
      <c r="BC289" s="73"/>
      <c r="BD289" s="73"/>
      <c r="BE289" s="73"/>
      <c r="BF289" s="72"/>
      <c r="BG289" s="72"/>
      <c r="BH289" s="72"/>
      <c r="BI289" s="72"/>
      <c r="BJ289" s="72"/>
      <c r="BK289" s="72"/>
      <c r="BL289" s="72"/>
      <c r="BM289" s="72"/>
      <c r="BN289" s="72"/>
    </row>
    <row r="290" spans="1:66" x14ac:dyDescent="0.2">
      <c r="A290" s="73"/>
      <c r="B290" s="73"/>
      <c r="C290" s="73"/>
      <c r="D290" s="73"/>
      <c r="E290" s="73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X290" s="73"/>
      <c r="Y290" s="73"/>
      <c r="Z290" s="73"/>
      <c r="AA290" s="73"/>
      <c r="AB290" s="73"/>
      <c r="AC290" s="73"/>
      <c r="AD290" s="73"/>
      <c r="AE290" s="73"/>
      <c r="AF290" s="73"/>
      <c r="AG290" s="73"/>
      <c r="AH290" s="73"/>
      <c r="AI290" s="73"/>
      <c r="AJ290" s="73"/>
      <c r="AK290" s="73"/>
      <c r="AL290" s="73"/>
      <c r="AM290" s="73"/>
      <c r="AN290" s="73"/>
      <c r="AO290" s="73"/>
      <c r="AP290" s="73"/>
      <c r="AQ290" s="73"/>
      <c r="AR290" s="73"/>
      <c r="AS290" s="73"/>
      <c r="AT290" s="73"/>
      <c r="AU290" s="73"/>
      <c r="AV290" s="73"/>
      <c r="AW290" s="73"/>
      <c r="AX290" s="73"/>
      <c r="AY290" s="73"/>
      <c r="AZ290" s="73"/>
      <c r="BA290" s="73"/>
      <c r="BB290" s="73"/>
      <c r="BC290" s="73"/>
      <c r="BD290" s="73"/>
      <c r="BE290" s="73"/>
      <c r="BF290" s="72"/>
      <c r="BG290" s="72"/>
      <c r="BH290" s="72"/>
      <c r="BI290" s="72"/>
      <c r="BJ290" s="72"/>
      <c r="BK290" s="72"/>
      <c r="BL290" s="72"/>
      <c r="BM290" s="72"/>
      <c r="BN290" s="72"/>
    </row>
    <row r="291" spans="1:66" x14ac:dyDescent="0.2">
      <c r="A291" s="73"/>
      <c r="B291" s="73"/>
      <c r="C291" s="73"/>
      <c r="D291" s="73"/>
      <c r="E291" s="73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X291" s="73"/>
      <c r="Y291" s="73"/>
      <c r="Z291" s="73"/>
      <c r="AA291" s="73"/>
      <c r="AB291" s="73"/>
      <c r="AC291" s="73"/>
      <c r="AD291" s="73"/>
      <c r="AE291" s="73"/>
      <c r="AF291" s="73"/>
      <c r="AG291" s="73"/>
      <c r="AH291" s="73"/>
      <c r="AI291" s="73"/>
      <c r="AJ291" s="73"/>
      <c r="AK291" s="73"/>
      <c r="AL291" s="73"/>
      <c r="AM291" s="73"/>
      <c r="AN291" s="73"/>
      <c r="AO291" s="73"/>
      <c r="AP291" s="73"/>
      <c r="AQ291" s="73"/>
      <c r="AR291" s="73"/>
      <c r="AS291" s="73"/>
      <c r="AT291" s="73"/>
      <c r="AU291" s="73"/>
      <c r="AV291" s="73"/>
      <c r="AW291" s="73"/>
      <c r="AX291" s="73"/>
      <c r="AY291" s="73"/>
      <c r="AZ291" s="73"/>
      <c r="BA291" s="73"/>
      <c r="BB291" s="73"/>
      <c r="BC291" s="73"/>
      <c r="BD291" s="73"/>
      <c r="BE291" s="73"/>
      <c r="BF291" s="72"/>
      <c r="BG291" s="72"/>
      <c r="BH291" s="72"/>
      <c r="BI291" s="72"/>
      <c r="BJ291" s="72"/>
      <c r="BK291" s="72"/>
      <c r="BL291" s="72"/>
      <c r="BM291" s="72"/>
      <c r="BN291" s="72"/>
    </row>
    <row r="292" spans="1:66" x14ac:dyDescent="0.2">
      <c r="A292" s="73"/>
      <c r="B292" s="73"/>
      <c r="C292" s="73"/>
      <c r="D292" s="73"/>
      <c r="E292" s="73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X292" s="73"/>
      <c r="Y292" s="73"/>
      <c r="Z292" s="73"/>
      <c r="AA292" s="73"/>
      <c r="AB292" s="73"/>
      <c r="AC292" s="73"/>
      <c r="AD292" s="73"/>
      <c r="AE292" s="73"/>
      <c r="AF292" s="73"/>
      <c r="AG292" s="73"/>
      <c r="AH292" s="73"/>
      <c r="AI292" s="73"/>
      <c r="AJ292" s="73"/>
      <c r="AK292" s="73"/>
      <c r="AL292" s="73"/>
      <c r="AM292" s="73"/>
      <c r="AN292" s="73"/>
      <c r="AO292" s="73"/>
      <c r="AP292" s="73"/>
      <c r="AQ292" s="73"/>
      <c r="AR292" s="73"/>
      <c r="AS292" s="73"/>
      <c r="AT292" s="73"/>
      <c r="AU292" s="73"/>
      <c r="AV292" s="73"/>
      <c r="AW292" s="73"/>
      <c r="AX292" s="73"/>
      <c r="AY292" s="73"/>
      <c r="AZ292" s="73"/>
      <c r="BA292" s="73"/>
      <c r="BB292" s="73"/>
      <c r="BC292" s="73"/>
      <c r="BD292" s="73"/>
      <c r="BE292" s="73"/>
      <c r="BF292" s="72"/>
      <c r="BG292" s="72"/>
      <c r="BH292" s="72"/>
      <c r="BI292" s="72"/>
      <c r="BJ292" s="72"/>
      <c r="BK292" s="72"/>
      <c r="BL292" s="72"/>
      <c r="BM292" s="72"/>
      <c r="BN292" s="72"/>
    </row>
    <row r="293" spans="1:66" x14ac:dyDescent="0.2">
      <c r="A293" s="73"/>
      <c r="B293" s="73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X293" s="73"/>
      <c r="Y293" s="73"/>
      <c r="Z293" s="73"/>
      <c r="AA293" s="73"/>
      <c r="AB293" s="73"/>
      <c r="AC293" s="73"/>
      <c r="AD293" s="73"/>
      <c r="AE293" s="73"/>
      <c r="AF293" s="73"/>
      <c r="AG293" s="73"/>
      <c r="AH293" s="73"/>
      <c r="AI293" s="73"/>
      <c r="AJ293" s="73"/>
      <c r="AK293" s="73"/>
      <c r="AL293" s="73"/>
      <c r="AM293" s="73"/>
      <c r="AN293" s="73"/>
      <c r="AO293" s="73"/>
      <c r="AP293" s="73"/>
      <c r="AQ293" s="73"/>
      <c r="AR293" s="73"/>
      <c r="AS293" s="73"/>
      <c r="AT293" s="73"/>
      <c r="AU293" s="73"/>
      <c r="AV293" s="73"/>
      <c r="AW293" s="73"/>
      <c r="AX293" s="73"/>
      <c r="AY293" s="73"/>
      <c r="AZ293" s="73"/>
      <c r="BA293" s="73"/>
      <c r="BB293" s="73"/>
      <c r="BC293" s="73"/>
      <c r="BD293" s="73"/>
      <c r="BE293" s="73"/>
      <c r="BF293" s="72"/>
      <c r="BG293" s="72"/>
      <c r="BH293" s="72"/>
      <c r="BI293" s="72"/>
      <c r="BJ293" s="72"/>
      <c r="BK293" s="72"/>
      <c r="BL293" s="72"/>
      <c r="BM293" s="72"/>
      <c r="BN293" s="72"/>
    </row>
    <row r="294" spans="1:66" x14ac:dyDescent="0.2">
      <c r="A294" s="73"/>
      <c r="B294" s="73"/>
      <c r="C294" s="73"/>
      <c r="D294" s="73"/>
      <c r="E294" s="73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X294" s="73"/>
      <c r="Y294" s="73"/>
      <c r="Z294" s="73"/>
      <c r="AA294" s="73"/>
      <c r="AB294" s="73"/>
      <c r="AC294" s="73"/>
      <c r="AD294" s="73"/>
      <c r="AE294" s="73"/>
      <c r="AF294" s="73"/>
      <c r="AG294" s="73"/>
      <c r="AH294" s="73"/>
      <c r="AI294" s="73"/>
      <c r="AJ294" s="73"/>
      <c r="AK294" s="73"/>
      <c r="AL294" s="73"/>
      <c r="AM294" s="73"/>
      <c r="AN294" s="73"/>
      <c r="AO294" s="73"/>
      <c r="AP294" s="73"/>
      <c r="AQ294" s="73"/>
      <c r="AR294" s="73"/>
      <c r="AS294" s="73"/>
      <c r="AT294" s="73"/>
      <c r="AU294" s="73"/>
      <c r="AV294" s="73"/>
      <c r="AW294" s="73"/>
      <c r="AX294" s="73"/>
      <c r="AY294" s="73"/>
      <c r="AZ294" s="73"/>
      <c r="BA294" s="73"/>
      <c r="BB294" s="73"/>
      <c r="BC294" s="73"/>
      <c r="BD294" s="73"/>
      <c r="BE294" s="73"/>
      <c r="BF294" s="72"/>
      <c r="BG294" s="72"/>
      <c r="BH294" s="72"/>
      <c r="BI294" s="72"/>
      <c r="BJ294" s="72"/>
      <c r="BK294" s="72"/>
      <c r="BL294" s="72"/>
      <c r="BM294" s="72"/>
      <c r="BN294" s="72"/>
    </row>
    <row r="295" spans="1:66" x14ac:dyDescent="0.2">
      <c r="A295" s="73"/>
      <c r="B295" s="73"/>
      <c r="C295" s="73"/>
      <c r="D295" s="73"/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X295" s="73"/>
      <c r="Y295" s="73"/>
      <c r="Z295" s="73"/>
      <c r="AA295" s="73"/>
      <c r="AB295" s="73"/>
      <c r="AC295" s="73"/>
      <c r="AD295" s="73"/>
      <c r="AE295" s="73"/>
      <c r="AF295" s="73"/>
      <c r="AG295" s="73"/>
      <c r="AH295" s="73"/>
      <c r="AI295" s="73"/>
      <c r="AJ295" s="73"/>
      <c r="AK295" s="73"/>
      <c r="AL295" s="73"/>
      <c r="AM295" s="73"/>
      <c r="AN295" s="73"/>
      <c r="AO295" s="73"/>
      <c r="AP295" s="73"/>
      <c r="AQ295" s="73"/>
      <c r="AR295" s="73"/>
      <c r="AS295" s="73"/>
      <c r="AT295" s="73"/>
      <c r="AU295" s="73"/>
      <c r="AV295" s="73"/>
      <c r="AW295" s="73"/>
      <c r="AX295" s="73"/>
      <c r="AY295" s="73"/>
      <c r="AZ295" s="73"/>
      <c r="BA295" s="73"/>
      <c r="BB295" s="73"/>
      <c r="BC295" s="73"/>
      <c r="BD295" s="73"/>
      <c r="BE295" s="73"/>
      <c r="BF295" s="72"/>
      <c r="BG295" s="72"/>
      <c r="BH295" s="72"/>
      <c r="BI295" s="72"/>
      <c r="BJ295" s="72"/>
      <c r="BK295" s="72"/>
      <c r="BL295" s="72"/>
      <c r="BM295" s="72"/>
      <c r="BN295" s="72"/>
    </row>
    <row r="296" spans="1:66" x14ac:dyDescent="0.2">
      <c r="A296" s="73"/>
      <c r="B296" s="73"/>
      <c r="C296" s="73"/>
      <c r="D296" s="73"/>
      <c r="E296" s="73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X296" s="73"/>
      <c r="Y296" s="73"/>
      <c r="Z296" s="73"/>
      <c r="AA296" s="73"/>
      <c r="AB296" s="73"/>
      <c r="AC296" s="73"/>
      <c r="AD296" s="73"/>
      <c r="AE296" s="73"/>
      <c r="AF296" s="73"/>
      <c r="AG296" s="73"/>
      <c r="AH296" s="73"/>
      <c r="AI296" s="73"/>
      <c r="AJ296" s="73"/>
      <c r="AK296" s="73"/>
      <c r="AL296" s="73"/>
      <c r="AM296" s="73"/>
      <c r="AN296" s="73"/>
      <c r="AO296" s="73"/>
      <c r="AP296" s="73"/>
      <c r="AQ296" s="73"/>
      <c r="AR296" s="73"/>
      <c r="AS296" s="73"/>
      <c r="AT296" s="73"/>
      <c r="AU296" s="73"/>
      <c r="AV296" s="73"/>
      <c r="AW296" s="73"/>
      <c r="AX296" s="73"/>
      <c r="AY296" s="73"/>
      <c r="AZ296" s="73"/>
      <c r="BA296" s="73"/>
      <c r="BB296" s="73"/>
      <c r="BC296" s="73"/>
      <c r="BD296" s="73"/>
      <c r="BE296" s="73"/>
      <c r="BF296" s="72"/>
      <c r="BG296" s="72"/>
      <c r="BH296" s="72"/>
      <c r="BI296" s="72"/>
      <c r="BJ296" s="72"/>
      <c r="BK296" s="72"/>
      <c r="BL296" s="72"/>
      <c r="BM296" s="72"/>
      <c r="BN296" s="72"/>
    </row>
    <row r="297" spans="1:66" x14ac:dyDescent="0.2">
      <c r="A297" s="73"/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  <c r="Z297" s="73"/>
      <c r="AA297" s="73"/>
      <c r="AB297" s="73"/>
      <c r="AC297" s="73"/>
      <c r="AD297" s="73"/>
      <c r="AE297" s="73"/>
      <c r="AF297" s="73"/>
      <c r="AG297" s="73"/>
      <c r="AH297" s="73"/>
      <c r="AI297" s="73"/>
      <c r="AJ297" s="73"/>
      <c r="AK297" s="73"/>
      <c r="AL297" s="73"/>
      <c r="AM297" s="73"/>
      <c r="AN297" s="73"/>
      <c r="AO297" s="73"/>
      <c r="AP297" s="73"/>
      <c r="AQ297" s="73"/>
      <c r="AR297" s="73"/>
      <c r="AS297" s="73"/>
      <c r="AT297" s="73"/>
      <c r="AU297" s="73"/>
      <c r="AV297" s="73"/>
      <c r="AW297" s="73"/>
      <c r="AX297" s="73"/>
      <c r="AY297" s="73"/>
      <c r="AZ297" s="73"/>
      <c r="BA297" s="73"/>
      <c r="BB297" s="73"/>
      <c r="BC297" s="73"/>
      <c r="BD297" s="73"/>
      <c r="BE297" s="73"/>
      <c r="BF297" s="72"/>
      <c r="BG297" s="72"/>
      <c r="BH297" s="72"/>
      <c r="BI297" s="72"/>
      <c r="BJ297" s="72"/>
      <c r="BK297" s="72"/>
      <c r="BL297" s="72"/>
      <c r="BM297" s="72"/>
      <c r="BN297" s="72"/>
    </row>
    <row r="298" spans="1:66" x14ac:dyDescent="0.2">
      <c r="A298" s="73"/>
      <c r="B298" s="73"/>
      <c r="C298" s="73"/>
      <c r="D298" s="73"/>
      <c r="E298" s="73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X298" s="73"/>
      <c r="Y298" s="73"/>
      <c r="Z298" s="73"/>
      <c r="AA298" s="73"/>
      <c r="AB298" s="73"/>
      <c r="AC298" s="73"/>
      <c r="AD298" s="73"/>
      <c r="AE298" s="73"/>
      <c r="AF298" s="73"/>
      <c r="AG298" s="73"/>
      <c r="AH298" s="73"/>
      <c r="AI298" s="73"/>
      <c r="AJ298" s="73"/>
      <c r="AK298" s="73"/>
      <c r="AL298" s="73"/>
      <c r="AM298" s="73"/>
      <c r="AN298" s="73"/>
      <c r="AO298" s="73"/>
      <c r="AP298" s="73"/>
      <c r="AQ298" s="73"/>
      <c r="AR298" s="73"/>
      <c r="AS298" s="73"/>
      <c r="AT298" s="73"/>
      <c r="AU298" s="73"/>
      <c r="AV298" s="73"/>
      <c r="AW298" s="73"/>
      <c r="AX298" s="73"/>
      <c r="AY298" s="73"/>
      <c r="AZ298" s="73"/>
      <c r="BA298" s="73"/>
      <c r="BB298" s="73"/>
      <c r="BC298" s="73"/>
      <c r="BD298" s="73"/>
      <c r="BE298" s="73"/>
      <c r="BF298" s="72"/>
      <c r="BG298" s="72"/>
      <c r="BH298" s="72"/>
      <c r="BI298" s="72"/>
      <c r="BJ298" s="72"/>
      <c r="BK298" s="72"/>
      <c r="BL298" s="72"/>
      <c r="BM298" s="72"/>
      <c r="BN298" s="72"/>
    </row>
    <row r="299" spans="1:66" x14ac:dyDescent="0.2">
      <c r="A299" s="73"/>
      <c r="B299" s="73"/>
      <c r="C299" s="73"/>
      <c r="D299" s="73"/>
      <c r="E299" s="73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X299" s="73"/>
      <c r="Y299" s="73"/>
      <c r="Z299" s="73"/>
      <c r="AA299" s="73"/>
      <c r="AB299" s="73"/>
      <c r="AC299" s="73"/>
      <c r="AD299" s="73"/>
      <c r="AE299" s="73"/>
      <c r="AF299" s="73"/>
      <c r="AG299" s="73"/>
      <c r="AH299" s="73"/>
      <c r="AI299" s="73"/>
      <c r="AJ299" s="73"/>
      <c r="AK299" s="73"/>
      <c r="AL299" s="73"/>
      <c r="AM299" s="73"/>
      <c r="AN299" s="73"/>
      <c r="AO299" s="73"/>
      <c r="AP299" s="73"/>
      <c r="AQ299" s="73"/>
      <c r="AR299" s="73"/>
      <c r="AS299" s="73"/>
      <c r="AT299" s="73"/>
      <c r="AU299" s="73"/>
      <c r="AV299" s="73"/>
      <c r="AW299" s="73"/>
      <c r="AX299" s="73"/>
      <c r="AY299" s="73"/>
      <c r="AZ299" s="73"/>
      <c r="BA299" s="73"/>
      <c r="BB299" s="73"/>
      <c r="BC299" s="73"/>
      <c r="BD299" s="73"/>
      <c r="BE299" s="73"/>
      <c r="BF299" s="72"/>
      <c r="BG299" s="72"/>
      <c r="BH299" s="72"/>
      <c r="BI299" s="72"/>
      <c r="BJ299" s="72"/>
      <c r="BK299" s="72"/>
      <c r="BL299" s="72"/>
      <c r="BM299" s="72"/>
      <c r="BN299" s="72"/>
    </row>
    <row r="300" spans="1:66" x14ac:dyDescent="0.2">
      <c r="A300" s="73"/>
      <c r="B300" s="73"/>
      <c r="C300" s="73"/>
      <c r="D300" s="73"/>
      <c r="E300" s="73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X300" s="73"/>
      <c r="Y300" s="73"/>
      <c r="Z300" s="73"/>
      <c r="AA300" s="73"/>
      <c r="AB300" s="73"/>
      <c r="AC300" s="73"/>
      <c r="AD300" s="73"/>
      <c r="AE300" s="73"/>
      <c r="AF300" s="73"/>
      <c r="AG300" s="73"/>
      <c r="AH300" s="73"/>
      <c r="AI300" s="73"/>
      <c r="AJ300" s="73"/>
      <c r="AK300" s="73"/>
      <c r="AL300" s="73"/>
      <c r="AM300" s="73"/>
      <c r="AN300" s="73"/>
      <c r="AO300" s="73"/>
      <c r="AP300" s="73"/>
      <c r="AQ300" s="73"/>
      <c r="AR300" s="73"/>
      <c r="AS300" s="73"/>
      <c r="AT300" s="73"/>
      <c r="AU300" s="73"/>
      <c r="AV300" s="73"/>
      <c r="AW300" s="73"/>
      <c r="AX300" s="73"/>
      <c r="AY300" s="73"/>
      <c r="AZ300" s="73"/>
      <c r="BA300" s="73"/>
      <c r="BB300" s="73"/>
      <c r="BC300" s="73"/>
      <c r="BD300" s="73"/>
      <c r="BE300" s="73"/>
      <c r="BF300" s="72"/>
      <c r="BG300" s="72"/>
      <c r="BH300" s="72"/>
      <c r="BI300" s="72"/>
      <c r="BJ300" s="72"/>
      <c r="BK300" s="72"/>
      <c r="BL300" s="72"/>
      <c r="BM300" s="72"/>
      <c r="BN300" s="72"/>
    </row>
    <row r="301" spans="1:66" x14ac:dyDescent="0.2">
      <c r="A301" s="73"/>
      <c r="B301" s="73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X301" s="73"/>
      <c r="Y301" s="73"/>
      <c r="Z301" s="73"/>
      <c r="AA301" s="73"/>
      <c r="AB301" s="73"/>
      <c r="AC301" s="73"/>
      <c r="AD301" s="73"/>
      <c r="AE301" s="73"/>
      <c r="AF301" s="73"/>
      <c r="AG301" s="73"/>
      <c r="AH301" s="73"/>
      <c r="AI301" s="73"/>
      <c r="AJ301" s="73"/>
      <c r="AK301" s="73"/>
      <c r="AL301" s="73"/>
      <c r="AM301" s="73"/>
      <c r="AN301" s="73"/>
      <c r="AO301" s="73"/>
      <c r="AP301" s="73"/>
      <c r="AQ301" s="73"/>
      <c r="AR301" s="73"/>
      <c r="AS301" s="73"/>
      <c r="AT301" s="73"/>
      <c r="AU301" s="73"/>
      <c r="AV301" s="73"/>
      <c r="AW301" s="73"/>
      <c r="AX301" s="73"/>
      <c r="AY301" s="73"/>
      <c r="AZ301" s="73"/>
      <c r="BA301" s="73"/>
      <c r="BB301" s="73"/>
      <c r="BC301" s="73"/>
      <c r="BD301" s="73"/>
      <c r="BE301" s="73"/>
      <c r="BF301" s="72"/>
      <c r="BG301" s="72"/>
      <c r="BH301" s="72"/>
      <c r="BI301" s="72"/>
      <c r="BJ301" s="72"/>
      <c r="BK301" s="72"/>
      <c r="BL301" s="72"/>
      <c r="BM301" s="72"/>
      <c r="BN301" s="72"/>
    </row>
    <row r="302" spans="1:66" x14ac:dyDescent="0.2">
      <c r="A302" s="73"/>
      <c r="B302" s="73"/>
      <c r="C302" s="73"/>
      <c r="D302" s="73"/>
      <c r="E302" s="73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X302" s="73"/>
      <c r="Y302" s="73"/>
      <c r="Z302" s="73"/>
      <c r="AA302" s="73"/>
      <c r="AB302" s="73"/>
      <c r="AC302" s="73"/>
      <c r="AD302" s="73"/>
      <c r="AE302" s="73"/>
      <c r="AF302" s="73"/>
      <c r="AG302" s="73"/>
      <c r="AH302" s="73"/>
      <c r="AI302" s="73"/>
      <c r="AJ302" s="73"/>
      <c r="AK302" s="73"/>
      <c r="AL302" s="73"/>
      <c r="AM302" s="73"/>
      <c r="AN302" s="73"/>
      <c r="AO302" s="73"/>
      <c r="AP302" s="73"/>
      <c r="AQ302" s="73"/>
      <c r="AR302" s="73"/>
      <c r="AS302" s="73"/>
      <c r="AT302" s="73"/>
      <c r="AU302" s="73"/>
      <c r="AV302" s="73"/>
      <c r="AW302" s="73"/>
      <c r="AX302" s="73"/>
      <c r="AY302" s="73"/>
      <c r="AZ302" s="73"/>
      <c r="BA302" s="73"/>
      <c r="BB302" s="73"/>
      <c r="BC302" s="73"/>
      <c r="BD302" s="73"/>
      <c r="BE302" s="73"/>
      <c r="BF302" s="72"/>
      <c r="BG302" s="72"/>
      <c r="BH302" s="72"/>
      <c r="BI302" s="72"/>
      <c r="BJ302" s="72"/>
      <c r="BK302" s="72"/>
      <c r="BL302" s="72"/>
      <c r="BM302" s="72"/>
      <c r="BN302" s="72"/>
    </row>
    <row r="303" spans="1:66" x14ac:dyDescent="0.2">
      <c r="A303" s="73"/>
      <c r="B303" s="73"/>
      <c r="C303" s="73"/>
      <c r="D303" s="73"/>
      <c r="E303" s="73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X303" s="73"/>
      <c r="Y303" s="73"/>
      <c r="Z303" s="73"/>
      <c r="AA303" s="73"/>
      <c r="AB303" s="73"/>
      <c r="AC303" s="73"/>
      <c r="AD303" s="73"/>
      <c r="AE303" s="73"/>
      <c r="AF303" s="73"/>
      <c r="AG303" s="73"/>
      <c r="AH303" s="73"/>
      <c r="AI303" s="73"/>
      <c r="AJ303" s="73"/>
      <c r="AK303" s="73"/>
      <c r="AL303" s="73"/>
      <c r="AM303" s="73"/>
      <c r="AN303" s="73"/>
      <c r="AO303" s="73"/>
      <c r="AP303" s="73"/>
      <c r="AQ303" s="73"/>
      <c r="AR303" s="73"/>
      <c r="AS303" s="73"/>
      <c r="AT303" s="73"/>
      <c r="AU303" s="73"/>
      <c r="AV303" s="73"/>
      <c r="AW303" s="73"/>
      <c r="AX303" s="73"/>
      <c r="AY303" s="73"/>
      <c r="AZ303" s="73"/>
      <c r="BA303" s="73"/>
      <c r="BB303" s="73"/>
      <c r="BC303" s="73"/>
      <c r="BD303" s="73"/>
      <c r="BE303" s="73"/>
      <c r="BF303" s="72"/>
      <c r="BG303" s="72"/>
      <c r="BH303" s="72"/>
      <c r="BI303" s="72"/>
      <c r="BJ303" s="72"/>
      <c r="BK303" s="72"/>
      <c r="BL303" s="72"/>
      <c r="BM303" s="72"/>
      <c r="BN303" s="72"/>
    </row>
    <row r="304" spans="1:66" x14ac:dyDescent="0.2">
      <c r="A304" s="73"/>
      <c r="B304" s="73"/>
      <c r="C304" s="73"/>
      <c r="D304" s="73"/>
      <c r="E304" s="73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X304" s="73"/>
      <c r="Y304" s="73"/>
      <c r="Z304" s="73"/>
      <c r="AA304" s="73"/>
      <c r="AB304" s="73"/>
      <c r="AC304" s="73"/>
      <c r="AD304" s="73"/>
      <c r="AE304" s="73"/>
      <c r="AF304" s="73"/>
      <c r="AG304" s="73"/>
      <c r="AH304" s="73"/>
      <c r="AI304" s="73"/>
      <c r="AJ304" s="73"/>
      <c r="AK304" s="73"/>
      <c r="AL304" s="73"/>
      <c r="AM304" s="73"/>
      <c r="AN304" s="73"/>
      <c r="AO304" s="73"/>
      <c r="AP304" s="73"/>
      <c r="AQ304" s="73"/>
      <c r="AR304" s="73"/>
      <c r="AS304" s="73"/>
      <c r="AT304" s="73"/>
      <c r="AU304" s="73"/>
      <c r="AV304" s="73"/>
      <c r="AW304" s="73"/>
      <c r="AX304" s="73"/>
      <c r="AY304" s="73"/>
      <c r="AZ304" s="73"/>
      <c r="BA304" s="73"/>
      <c r="BB304" s="73"/>
      <c r="BC304" s="73"/>
      <c r="BD304" s="73"/>
      <c r="BE304" s="73"/>
      <c r="BF304" s="72"/>
      <c r="BG304" s="72"/>
      <c r="BH304" s="72"/>
      <c r="BI304" s="72"/>
      <c r="BJ304" s="72"/>
      <c r="BK304" s="72"/>
      <c r="BL304" s="72"/>
      <c r="BM304" s="72"/>
      <c r="BN304" s="72"/>
    </row>
    <row r="305" spans="1:66" x14ac:dyDescent="0.2">
      <c r="A305" s="73"/>
      <c r="B305" s="73"/>
      <c r="C305" s="73"/>
      <c r="D305" s="73"/>
      <c r="E305" s="73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X305" s="73"/>
      <c r="Y305" s="73"/>
      <c r="Z305" s="73"/>
      <c r="AA305" s="73"/>
      <c r="AB305" s="73"/>
      <c r="AC305" s="73"/>
      <c r="AD305" s="73"/>
      <c r="AE305" s="73"/>
      <c r="AF305" s="73"/>
      <c r="AG305" s="73"/>
      <c r="AH305" s="73"/>
      <c r="AI305" s="73"/>
      <c r="AJ305" s="73"/>
      <c r="AK305" s="73"/>
      <c r="AL305" s="73"/>
      <c r="AM305" s="73"/>
      <c r="AN305" s="73"/>
      <c r="AO305" s="73"/>
      <c r="AP305" s="73"/>
      <c r="AQ305" s="73"/>
      <c r="AR305" s="73"/>
      <c r="AS305" s="73"/>
      <c r="AT305" s="73"/>
      <c r="AU305" s="73"/>
      <c r="AV305" s="73"/>
      <c r="AW305" s="73"/>
      <c r="AX305" s="73"/>
      <c r="AY305" s="73"/>
      <c r="AZ305" s="73"/>
      <c r="BA305" s="73"/>
      <c r="BB305" s="73"/>
      <c r="BC305" s="73"/>
      <c r="BD305" s="73"/>
      <c r="BE305" s="73"/>
      <c r="BF305" s="72"/>
      <c r="BG305" s="72"/>
      <c r="BH305" s="72"/>
      <c r="BI305" s="72"/>
      <c r="BJ305" s="72"/>
      <c r="BK305" s="72"/>
      <c r="BL305" s="72"/>
      <c r="BM305" s="72"/>
      <c r="BN305" s="72"/>
    </row>
    <row r="306" spans="1:66" x14ac:dyDescent="0.2">
      <c r="A306" s="73"/>
      <c r="B306" s="73"/>
      <c r="C306" s="73"/>
      <c r="D306" s="73"/>
      <c r="E306" s="73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X306" s="73"/>
      <c r="Y306" s="73"/>
      <c r="Z306" s="73"/>
      <c r="AA306" s="73"/>
      <c r="AB306" s="73"/>
      <c r="AC306" s="73"/>
      <c r="AD306" s="73"/>
      <c r="AE306" s="73"/>
      <c r="AF306" s="73"/>
      <c r="AG306" s="73"/>
      <c r="AH306" s="73"/>
      <c r="AI306" s="73"/>
      <c r="AJ306" s="73"/>
      <c r="AK306" s="73"/>
      <c r="AL306" s="73"/>
      <c r="AM306" s="73"/>
      <c r="AN306" s="73"/>
      <c r="AO306" s="73"/>
      <c r="AP306" s="73"/>
      <c r="AQ306" s="73"/>
      <c r="AR306" s="73"/>
      <c r="AS306" s="73"/>
      <c r="AT306" s="73"/>
      <c r="AU306" s="73"/>
      <c r="AV306" s="73"/>
      <c r="AW306" s="73"/>
      <c r="AX306" s="73"/>
      <c r="AY306" s="73"/>
      <c r="AZ306" s="73"/>
      <c r="BA306" s="73"/>
      <c r="BB306" s="73"/>
      <c r="BC306" s="73"/>
      <c r="BD306" s="73"/>
      <c r="BE306" s="73"/>
      <c r="BF306" s="72"/>
      <c r="BG306" s="72"/>
      <c r="BH306" s="72"/>
      <c r="BI306" s="72"/>
      <c r="BJ306" s="72"/>
      <c r="BK306" s="72"/>
      <c r="BL306" s="72"/>
      <c r="BM306" s="72"/>
      <c r="BN306" s="72"/>
    </row>
    <row r="307" spans="1:66" x14ac:dyDescent="0.2">
      <c r="A307" s="73"/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X307" s="73"/>
      <c r="Y307" s="73"/>
      <c r="Z307" s="73"/>
      <c r="AA307" s="73"/>
      <c r="AB307" s="73"/>
      <c r="AC307" s="73"/>
      <c r="AD307" s="73"/>
      <c r="AE307" s="73"/>
      <c r="AF307" s="73"/>
      <c r="AG307" s="73"/>
      <c r="AH307" s="73"/>
      <c r="AI307" s="73"/>
      <c r="AJ307" s="73"/>
      <c r="AK307" s="73"/>
      <c r="AL307" s="73"/>
      <c r="AM307" s="73"/>
      <c r="AN307" s="73"/>
      <c r="AO307" s="73"/>
      <c r="AP307" s="73"/>
      <c r="AQ307" s="73"/>
      <c r="AR307" s="73"/>
      <c r="AS307" s="73"/>
      <c r="AT307" s="73"/>
      <c r="AU307" s="73"/>
      <c r="AV307" s="73"/>
      <c r="AW307" s="73"/>
      <c r="AX307" s="73"/>
      <c r="AY307" s="73"/>
      <c r="AZ307" s="73"/>
      <c r="BA307" s="73"/>
      <c r="BB307" s="73"/>
      <c r="BC307" s="73"/>
      <c r="BD307" s="73"/>
      <c r="BE307" s="73"/>
      <c r="BF307" s="72"/>
      <c r="BG307" s="72"/>
      <c r="BH307" s="72"/>
      <c r="BI307" s="72"/>
      <c r="BJ307" s="72"/>
      <c r="BK307" s="72"/>
      <c r="BL307" s="72"/>
      <c r="BM307" s="72"/>
      <c r="BN307" s="72"/>
    </row>
    <row r="308" spans="1:66" x14ac:dyDescent="0.2">
      <c r="A308" s="73"/>
      <c r="B308" s="73"/>
      <c r="C308" s="73"/>
      <c r="D308" s="73"/>
      <c r="E308" s="73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X308" s="73"/>
      <c r="Y308" s="73"/>
      <c r="Z308" s="73"/>
      <c r="AA308" s="73"/>
      <c r="AB308" s="73"/>
      <c r="AC308" s="73"/>
      <c r="AD308" s="73"/>
      <c r="AE308" s="73"/>
      <c r="AF308" s="73"/>
      <c r="AG308" s="73"/>
      <c r="AH308" s="73"/>
      <c r="AI308" s="73"/>
      <c r="AJ308" s="73"/>
      <c r="AK308" s="73"/>
      <c r="AL308" s="73"/>
      <c r="AM308" s="73"/>
      <c r="AN308" s="73"/>
      <c r="AO308" s="73"/>
      <c r="AP308" s="73"/>
      <c r="AQ308" s="73"/>
      <c r="AR308" s="73"/>
      <c r="AS308" s="73"/>
      <c r="AT308" s="73"/>
      <c r="AU308" s="73"/>
      <c r="AV308" s="73"/>
      <c r="AW308" s="73"/>
      <c r="AX308" s="73"/>
      <c r="AY308" s="73"/>
      <c r="AZ308" s="73"/>
      <c r="BA308" s="73"/>
      <c r="BB308" s="73"/>
      <c r="BC308" s="73"/>
      <c r="BD308" s="73"/>
      <c r="BE308" s="73"/>
      <c r="BF308" s="72"/>
      <c r="BG308" s="72"/>
      <c r="BH308" s="72"/>
      <c r="BI308" s="72"/>
      <c r="BJ308" s="72"/>
      <c r="BK308" s="72"/>
      <c r="BL308" s="72"/>
      <c r="BM308" s="72"/>
      <c r="BN308" s="72"/>
    </row>
    <row r="309" spans="1:66" x14ac:dyDescent="0.2">
      <c r="A309" s="73"/>
      <c r="B309" s="73"/>
      <c r="C309" s="73"/>
      <c r="D309" s="73"/>
      <c r="E309" s="73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X309" s="73"/>
      <c r="Y309" s="73"/>
      <c r="Z309" s="73"/>
      <c r="AA309" s="73"/>
      <c r="AB309" s="73"/>
      <c r="AC309" s="73"/>
      <c r="AD309" s="73"/>
      <c r="AE309" s="73"/>
      <c r="AF309" s="73"/>
      <c r="AG309" s="73"/>
      <c r="AH309" s="73"/>
      <c r="AI309" s="73"/>
      <c r="AJ309" s="73"/>
      <c r="AK309" s="73"/>
      <c r="AL309" s="73"/>
      <c r="AM309" s="73"/>
      <c r="AN309" s="73"/>
      <c r="AO309" s="73"/>
      <c r="AP309" s="73"/>
      <c r="AQ309" s="73"/>
      <c r="AR309" s="73"/>
      <c r="AS309" s="73"/>
      <c r="AT309" s="73"/>
      <c r="AU309" s="73"/>
      <c r="AV309" s="73"/>
      <c r="AW309" s="73"/>
      <c r="AX309" s="73"/>
      <c r="AY309" s="73"/>
      <c r="AZ309" s="73"/>
      <c r="BA309" s="73"/>
      <c r="BB309" s="73"/>
      <c r="BC309" s="73"/>
      <c r="BD309" s="73"/>
      <c r="BE309" s="73"/>
      <c r="BF309" s="72"/>
      <c r="BG309" s="72"/>
      <c r="BH309" s="72"/>
      <c r="BI309" s="72"/>
      <c r="BJ309" s="72"/>
      <c r="BK309" s="72"/>
      <c r="BL309" s="72"/>
      <c r="BM309" s="72"/>
      <c r="BN309" s="72"/>
    </row>
    <row r="310" spans="1:66" x14ac:dyDescent="0.2">
      <c r="A310" s="73"/>
      <c r="B310" s="73"/>
      <c r="C310" s="73"/>
      <c r="D310" s="73"/>
      <c r="E310" s="73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X310" s="73"/>
      <c r="Y310" s="73"/>
      <c r="Z310" s="73"/>
      <c r="AA310" s="73"/>
      <c r="AB310" s="73"/>
      <c r="AC310" s="73"/>
      <c r="AD310" s="73"/>
      <c r="AE310" s="73"/>
      <c r="AF310" s="73"/>
      <c r="AG310" s="73"/>
      <c r="AH310" s="73"/>
      <c r="AI310" s="73"/>
      <c r="AJ310" s="73"/>
      <c r="AK310" s="73"/>
      <c r="AL310" s="73"/>
      <c r="AM310" s="73"/>
      <c r="AN310" s="73"/>
      <c r="AO310" s="73"/>
      <c r="AP310" s="73"/>
      <c r="AQ310" s="73"/>
      <c r="AR310" s="73"/>
      <c r="AS310" s="73"/>
      <c r="AT310" s="73"/>
      <c r="AU310" s="73"/>
      <c r="AV310" s="73"/>
      <c r="AW310" s="73"/>
      <c r="AX310" s="73"/>
      <c r="AY310" s="73"/>
      <c r="AZ310" s="73"/>
      <c r="BA310" s="73"/>
      <c r="BB310" s="73"/>
      <c r="BC310" s="73"/>
      <c r="BD310" s="73"/>
      <c r="BE310" s="73"/>
      <c r="BF310" s="72"/>
      <c r="BG310" s="72"/>
      <c r="BH310" s="72"/>
      <c r="BI310" s="72"/>
      <c r="BJ310" s="72"/>
      <c r="BK310" s="72"/>
      <c r="BL310" s="72"/>
      <c r="BM310" s="72"/>
      <c r="BN310" s="72"/>
    </row>
    <row r="311" spans="1:66" x14ac:dyDescent="0.2">
      <c r="A311" s="73"/>
      <c r="B311" s="73"/>
      <c r="C311" s="73"/>
      <c r="D311" s="73"/>
      <c r="E311" s="73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X311" s="73"/>
      <c r="Y311" s="73"/>
      <c r="Z311" s="73"/>
      <c r="AA311" s="73"/>
      <c r="AB311" s="73"/>
      <c r="AC311" s="73"/>
      <c r="AD311" s="73"/>
      <c r="AE311" s="73"/>
      <c r="AF311" s="73"/>
      <c r="AG311" s="73"/>
      <c r="AH311" s="73"/>
      <c r="AI311" s="73"/>
      <c r="AJ311" s="73"/>
      <c r="AK311" s="73"/>
      <c r="AL311" s="73"/>
      <c r="AM311" s="73"/>
      <c r="AN311" s="73"/>
      <c r="AO311" s="73"/>
      <c r="AP311" s="73"/>
      <c r="AQ311" s="73"/>
      <c r="AR311" s="73"/>
      <c r="AS311" s="73"/>
      <c r="AT311" s="73"/>
      <c r="AU311" s="73"/>
      <c r="AV311" s="73"/>
      <c r="AW311" s="73"/>
      <c r="AX311" s="73"/>
      <c r="AY311" s="73"/>
      <c r="AZ311" s="73"/>
      <c r="BA311" s="73"/>
      <c r="BB311" s="73"/>
      <c r="BC311" s="73"/>
      <c r="BD311" s="73"/>
      <c r="BE311" s="73"/>
      <c r="BF311" s="72"/>
      <c r="BG311" s="72"/>
      <c r="BH311" s="72"/>
      <c r="BI311" s="72"/>
      <c r="BJ311" s="72"/>
      <c r="BK311" s="72"/>
      <c r="BL311" s="72"/>
      <c r="BM311" s="72"/>
      <c r="BN311" s="72"/>
    </row>
    <row r="312" spans="1:66" x14ac:dyDescent="0.2">
      <c r="A312" s="73"/>
      <c r="B312" s="73"/>
      <c r="C312" s="73"/>
      <c r="D312" s="73"/>
      <c r="E312" s="73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X312" s="73"/>
      <c r="Y312" s="73"/>
      <c r="Z312" s="73"/>
      <c r="AA312" s="73"/>
      <c r="AB312" s="73"/>
      <c r="AC312" s="73"/>
      <c r="AD312" s="73"/>
      <c r="AE312" s="73"/>
      <c r="AF312" s="73"/>
      <c r="AG312" s="73"/>
      <c r="AH312" s="73"/>
      <c r="AI312" s="73"/>
      <c r="AJ312" s="73"/>
      <c r="AK312" s="73"/>
      <c r="AL312" s="73"/>
      <c r="AM312" s="73"/>
      <c r="AN312" s="73"/>
      <c r="AO312" s="73"/>
      <c r="AP312" s="73"/>
      <c r="AQ312" s="73"/>
      <c r="AR312" s="73"/>
      <c r="AS312" s="73"/>
      <c r="AT312" s="73"/>
      <c r="AU312" s="73"/>
      <c r="AV312" s="73"/>
      <c r="AW312" s="73"/>
      <c r="AX312" s="73"/>
      <c r="AY312" s="73"/>
      <c r="AZ312" s="73"/>
      <c r="BA312" s="73"/>
      <c r="BB312" s="73"/>
      <c r="BC312" s="73"/>
      <c r="BD312" s="73"/>
      <c r="BE312" s="73"/>
      <c r="BF312" s="72"/>
      <c r="BG312" s="72"/>
      <c r="BH312" s="72"/>
      <c r="BI312" s="72"/>
      <c r="BJ312" s="72"/>
      <c r="BK312" s="72"/>
      <c r="BL312" s="72"/>
      <c r="BM312" s="72"/>
      <c r="BN312" s="72"/>
    </row>
    <row r="313" spans="1:66" x14ac:dyDescent="0.2">
      <c r="A313" s="73"/>
      <c r="B313" s="73"/>
      <c r="C313" s="73"/>
      <c r="D313" s="73"/>
      <c r="E313" s="73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X313" s="73"/>
      <c r="Y313" s="73"/>
      <c r="Z313" s="73"/>
      <c r="AA313" s="73"/>
      <c r="AB313" s="73"/>
      <c r="AC313" s="73"/>
      <c r="AD313" s="73"/>
      <c r="AE313" s="73"/>
      <c r="AF313" s="73"/>
      <c r="AG313" s="73"/>
      <c r="AH313" s="73"/>
      <c r="AI313" s="73"/>
      <c r="AJ313" s="73"/>
      <c r="AK313" s="73"/>
      <c r="AL313" s="73"/>
      <c r="AM313" s="73"/>
      <c r="AN313" s="73"/>
      <c r="AO313" s="73"/>
      <c r="AP313" s="73"/>
      <c r="AQ313" s="73"/>
      <c r="AR313" s="73"/>
      <c r="AS313" s="73"/>
      <c r="AT313" s="73"/>
      <c r="AU313" s="73"/>
      <c r="AV313" s="73"/>
      <c r="AW313" s="73"/>
      <c r="AX313" s="73"/>
      <c r="AY313" s="73"/>
      <c r="AZ313" s="73"/>
      <c r="BA313" s="73"/>
      <c r="BB313" s="73"/>
      <c r="BC313" s="73"/>
      <c r="BD313" s="73"/>
      <c r="BE313" s="73"/>
      <c r="BF313" s="72"/>
      <c r="BG313" s="72"/>
      <c r="BH313" s="72"/>
      <c r="BI313" s="72"/>
      <c r="BJ313" s="72"/>
      <c r="BK313" s="72"/>
      <c r="BL313" s="72"/>
      <c r="BM313" s="72"/>
      <c r="BN313" s="72"/>
    </row>
    <row r="314" spans="1:66" x14ac:dyDescent="0.2">
      <c r="A314" s="73"/>
      <c r="B314" s="73"/>
      <c r="C314" s="73"/>
      <c r="D314" s="73"/>
      <c r="E314" s="73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X314" s="73"/>
      <c r="Y314" s="73"/>
      <c r="Z314" s="73"/>
      <c r="AA314" s="73"/>
      <c r="AB314" s="73"/>
      <c r="AC314" s="73"/>
      <c r="AD314" s="73"/>
      <c r="AE314" s="73"/>
      <c r="AF314" s="73"/>
      <c r="AG314" s="73"/>
      <c r="AH314" s="73"/>
      <c r="AI314" s="73"/>
      <c r="AJ314" s="73"/>
      <c r="AK314" s="73"/>
      <c r="AL314" s="73"/>
      <c r="AM314" s="73"/>
      <c r="AN314" s="73"/>
      <c r="AO314" s="73"/>
      <c r="AP314" s="73"/>
      <c r="AQ314" s="73"/>
      <c r="AR314" s="73"/>
      <c r="AS314" s="73"/>
      <c r="AT314" s="73"/>
      <c r="AU314" s="73"/>
      <c r="AV314" s="73"/>
      <c r="AW314" s="73"/>
      <c r="AX314" s="73"/>
      <c r="AY314" s="73"/>
      <c r="AZ314" s="73"/>
      <c r="BA314" s="73"/>
      <c r="BB314" s="73"/>
      <c r="BC314" s="73"/>
      <c r="BD314" s="73"/>
      <c r="BE314" s="73"/>
      <c r="BF314" s="72"/>
      <c r="BG314" s="72"/>
      <c r="BH314" s="72"/>
      <c r="BI314" s="72"/>
      <c r="BJ314" s="72"/>
      <c r="BK314" s="72"/>
      <c r="BL314" s="72"/>
      <c r="BM314" s="72"/>
      <c r="BN314" s="72"/>
    </row>
    <row r="315" spans="1:66" x14ac:dyDescent="0.2">
      <c r="A315" s="73"/>
      <c r="B315" s="73"/>
      <c r="C315" s="73"/>
      <c r="D315" s="73"/>
      <c r="E315" s="73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X315" s="73"/>
      <c r="Y315" s="73"/>
      <c r="Z315" s="73"/>
      <c r="AA315" s="73"/>
      <c r="AB315" s="73"/>
      <c r="AC315" s="73"/>
      <c r="AD315" s="73"/>
      <c r="AE315" s="73"/>
      <c r="AF315" s="73"/>
      <c r="AG315" s="73"/>
      <c r="AH315" s="73"/>
      <c r="AI315" s="73"/>
      <c r="AJ315" s="73"/>
      <c r="AK315" s="73"/>
      <c r="AL315" s="73"/>
      <c r="AM315" s="73"/>
      <c r="AN315" s="73"/>
      <c r="AO315" s="73"/>
      <c r="AP315" s="73"/>
      <c r="AQ315" s="73"/>
      <c r="AR315" s="73"/>
      <c r="AS315" s="73"/>
      <c r="AT315" s="73"/>
      <c r="AU315" s="73"/>
      <c r="AV315" s="73"/>
      <c r="AW315" s="73"/>
      <c r="AX315" s="73"/>
      <c r="AY315" s="73"/>
      <c r="AZ315" s="73"/>
      <c r="BA315" s="73"/>
      <c r="BB315" s="73"/>
      <c r="BC315" s="73"/>
      <c r="BD315" s="73"/>
      <c r="BE315" s="73"/>
      <c r="BF315" s="72"/>
      <c r="BG315" s="72"/>
      <c r="BH315" s="72"/>
      <c r="BI315" s="72"/>
      <c r="BJ315" s="72"/>
      <c r="BK315" s="72"/>
      <c r="BL315" s="72"/>
      <c r="BM315" s="72"/>
      <c r="BN315" s="72"/>
    </row>
    <row r="316" spans="1:66" x14ac:dyDescent="0.2">
      <c r="A316" s="73"/>
      <c r="B316" s="73"/>
      <c r="C316" s="73"/>
      <c r="D316" s="73"/>
      <c r="E316" s="73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X316" s="73"/>
      <c r="Y316" s="73"/>
      <c r="Z316" s="73"/>
      <c r="AA316" s="73"/>
      <c r="AB316" s="73"/>
      <c r="AC316" s="73"/>
      <c r="AD316" s="73"/>
      <c r="AE316" s="73"/>
      <c r="AF316" s="73"/>
      <c r="AG316" s="73"/>
      <c r="AH316" s="73"/>
      <c r="AI316" s="73"/>
      <c r="AJ316" s="73"/>
      <c r="AK316" s="73"/>
      <c r="AL316" s="73"/>
      <c r="AM316" s="73"/>
      <c r="AN316" s="73"/>
      <c r="AO316" s="73"/>
      <c r="AP316" s="73"/>
      <c r="AQ316" s="73"/>
      <c r="AR316" s="73"/>
      <c r="AS316" s="73"/>
      <c r="AT316" s="73"/>
      <c r="AU316" s="73"/>
      <c r="AV316" s="73"/>
      <c r="AW316" s="73"/>
      <c r="AX316" s="73"/>
      <c r="AY316" s="73"/>
      <c r="AZ316" s="73"/>
      <c r="BA316" s="73"/>
      <c r="BB316" s="73"/>
      <c r="BC316" s="73"/>
      <c r="BD316" s="73"/>
      <c r="BE316" s="73"/>
      <c r="BF316" s="72"/>
      <c r="BG316" s="72"/>
      <c r="BH316" s="72"/>
      <c r="BI316" s="72"/>
      <c r="BJ316" s="72"/>
      <c r="BK316" s="72"/>
      <c r="BL316" s="72"/>
      <c r="BM316" s="72"/>
      <c r="BN316" s="72"/>
    </row>
    <row r="317" spans="1:66" x14ac:dyDescent="0.2">
      <c r="A317" s="73"/>
      <c r="B317" s="73"/>
      <c r="C317" s="73"/>
      <c r="D317" s="73"/>
      <c r="E317" s="73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X317" s="73"/>
      <c r="Y317" s="73"/>
      <c r="Z317" s="73"/>
      <c r="AA317" s="73"/>
      <c r="AB317" s="73"/>
      <c r="AC317" s="73"/>
      <c r="AD317" s="73"/>
      <c r="AE317" s="73"/>
      <c r="AF317" s="73"/>
      <c r="AG317" s="73"/>
      <c r="AH317" s="73"/>
      <c r="AI317" s="73"/>
      <c r="AJ317" s="73"/>
      <c r="AK317" s="73"/>
      <c r="AL317" s="73"/>
      <c r="AM317" s="73"/>
      <c r="AN317" s="73"/>
      <c r="AO317" s="73"/>
      <c r="AP317" s="73"/>
      <c r="AQ317" s="73"/>
      <c r="AR317" s="73"/>
      <c r="AS317" s="73"/>
      <c r="AT317" s="73"/>
      <c r="AU317" s="73"/>
      <c r="AV317" s="73"/>
      <c r="AW317" s="73"/>
      <c r="AX317" s="73"/>
      <c r="AY317" s="73"/>
      <c r="AZ317" s="73"/>
      <c r="BA317" s="73"/>
      <c r="BB317" s="73"/>
      <c r="BC317" s="73"/>
      <c r="BD317" s="73"/>
      <c r="BE317" s="73"/>
      <c r="BF317" s="72"/>
      <c r="BG317" s="72"/>
      <c r="BH317" s="72"/>
      <c r="BI317" s="72"/>
      <c r="BJ317" s="72"/>
      <c r="BK317" s="72"/>
      <c r="BL317" s="72"/>
      <c r="BM317" s="72"/>
      <c r="BN317" s="72"/>
    </row>
    <row r="318" spans="1:66" x14ac:dyDescent="0.2">
      <c r="A318" s="73"/>
      <c r="B318" s="73"/>
      <c r="C318" s="73"/>
      <c r="D318" s="73"/>
      <c r="E318" s="73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X318" s="73"/>
      <c r="Y318" s="73"/>
      <c r="Z318" s="73"/>
      <c r="AA318" s="73"/>
      <c r="AB318" s="73"/>
      <c r="AC318" s="73"/>
      <c r="AD318" s="73"/>
      <c r="AE318" s="73"/>
      <c r="AF318" s="73"/>
      <c r="AG318" s="73"/>
      <c r="AH318" s="73"/>
      <c r="AI318" s="73"/>
      <c r="AJ318" s="73"/>
      <c r="AK318" s="73"/>
      <c r="AL318" s="73"/>
      <c r="AM318" s="73"/>
      <c r="AN318" s="73"/>
      <c r="AO318" s="73"/>
      <c r="AP318" s="73"/>
      <c r="AQ318" s="73"/>
      <c r="AR318" s="73"/>
      <c r="AS318" s="73"/>
      <c r="AT318" s="73"/>
      <c r="AU318" s="73"/>
      <c r="AV318" s="73"/>
      <c r="AW318" s="73"/>
      <c r="AX318" s="73"/>
      <c r="AY318" s="73"/>
      <c r="AZ318" s="73"/>
      <c r="BA318" s="73"/>
      <c r="BB318" s="73"/>
      <c r="BC318" s="73"/>
      <c r="BD318" s="73"/>
      <c r="BE318" s="73"/>
      <c r="BF318" s="72"/>
      <c r="BG318" s="72"/>
      <c r="BH318" s="72"/>
      <c r="BI318" s="72"/>
      <c r="BJ318" s="72"/>
      <c r="BK318" s="72"/>
      <c r="BL318" s="72"/>
      <c r="BM318" s="72"/>
      <c r="BN318" s="72"/>
    </row>
    <row r="319" spans="1:66" x14ac:dyDescent="0.2">
      <c r="A319" s="73"/>
      <c r="B319" s="73"/>
      <c r="C319" s="73"/>
      <c r="D319" s="73"/>
      <c r="E319" s="73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X319" s="73"/>
      <c r="Y319" s="73"/>
      <c r="Z319" s="73"/>
      <c r="AA319" s="73"/>
      <c r="AB319" s="73"/>
      <c r="AC319" s="73"/>
      <c r="AD319" s="73"/>
      <c r="AE319" s="73"/>
      <c r="AF319" s="73"/>
      <c r="AG319" s="73"/>
      <c r="AH319" s="73"/>
      <c r="AI319" s="73"/>
      <c r="AJ319" s="73"/>
      <c r="AK319" s="73"/>
      <c r="AL319" s="73"/>
      <c r="AM319" s="73"/>
      <c r="AN319" s="73"/>
      <c r="AO319" s="73"/>
      <c r="AP319" s="73"/>
      <c r="AQ319" s="73"/>
      <c r="AR319" s="73"/>
      <c r="AS319" s="73"/>
      <c r="AT319" s="73"/>
      <c r="AU319" s="73"/>
      <c r="AV319" s="73"/>
      <c r="AW319" s="73"/>
      <c r="AX319" s="73"/>
      <c r="AY319" s="73"/>
      <c r="AZ319" s="73"/>
      <c r="BA319" s="73"/>
      <c r="BB319" s="73"/>
      <c r="BC319" s="73"/>
      <c r="BD319" s="73"/>
      <c r="BE319" s="73"/>
      <c r="BF319" s="72"/>
      <c r="BG319" s="72"/>
      <c r="BH319" s="72"/>
      <c r="BI319" s="72"/>
      <c r="BJ319" s="72"/>
      <c r="BK319" s="72"/>
      <c r="BL319" s="72"/>
      <c r="BM319" s="72"/>
      <c r="BN319" s="72"/>
    </row>
    <row r="320" spans="1:66" x14ac:dyDescent="0.2">
      <c r="A320" s="73"/>
      <c r="B320" s="73"/>
      <c r="C320" s="73"/>
      <c r="D320" s="73"/>
      <c r="E320" s="73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3"/>
      <c r="AG320" s="73"/>
      <c r="AH320" s="73"/>
      <c r="AI320" s="73"/>
      <c r="AJ320" s="73"/>
      <c r="AK320" s="73"/>
      <c r="AL320" s="73"/>
      <c r="AM320" s="73"/>
      <c r="AN320" s="73"/>
      <c r="AO320" s="73"/>
      <c r="AP320" s="73"/>
      <c r="AQ320" s="73"/>
      <c r="AR320" s="73"/>
      <c r="AS320" s="73"/>
      <c r="AT320" s="73"/>
      <c r="AU320" s="73"/>
      <c r="AV320" s="73"/>
      <c r="AW320" s="73"/>
      <c r="AX320" s="73"/>
      <c r="AY320" s="73"/>
      <c r="AZ320" s="73"/>
      <c r="BA320" s="73"/>
      <c r="BB320" s="73"/>
      <c r="BC320" s="73"/>
      <c r="BD320" s="73"/>
      <c r="BE320" s="73"/>
      <c r="BF320" s="72"/>
      <c r="BG320" s="72"/>
      <c r="BH320" s="72"/>
      <c r="BI320" s="72"/>
      <c r="BJ320" s="72"/>
      <c r="BK320" s="72"/>
      <c r="BL320" s="72"/>
      <c r="BM320" s="72"/>
      <c r="BN320" s="72"/>
    </row>
    <row r="321" spans="1:66" x14ac:dyDescent="0.2">
      <c r="A321" s="73"/>
      <c r="B321" s="73"/>
      <c r="C321" s="73"/>
      <c r="D321" s="73"/>
      <c r="E321" s="73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3"/>
      <c r="AG321" s="73"/>
      <c r="AH321" s="73"/>
      <c r="AI321" s="73"/>
      <c r="AJ321" s="73"/>
      <c r="AK321" s="73"/>
      <c r="AL321" s="73"/>
      <c r="AM321" s="73"/>
      <c r="AN321" s="73"/>
      <c r="AO321" s="73"/>
      <c r="AP321" s="73"/>
      <c r="AQ321" s="73"/>
      <c r="AR321" s="73"/>
      <c r="AS321" s="73"/>
      <c r="AT321" s="73"/>
      <c r="AU321" s="73"/>
      <c r="AV321" s="73"/>
      <c r="AW321" s="73"/>
      <c r="AX321" s="73"/>
      <c r="AY321" s="73"/>
      <c r="AZ321" s="73"/>
      <c r="BA321" s="73"/>
      <c r="BB321" s="73"/>
      <c r="BC321" s="73"/>
      <c r="BD321" s="73"/>
      <c r="BE321" s="73"/>
      <c r="BF321" s="72"/>
      <c r="BG321" s="72"/>
      <c r="BH321" s="72"/>
      <c r="BI321" s="72"/>
      <c r="BJ321" s="72"/>
      <c r="BK321" s="72"/>
      <c r="BL321" s="72"/>
      <c r="BM321" s="72"/>
      <c r="BN321" s="72"/>
    </row>
    <row r="322" spans="1:66" x14ac:dyDescent="0.2">
      <c r="A322" s="73"/>
      <c r="B322" s="73"/>
      <c r="C322" s="73"/>
      <c r="D322" s="73"/>
      <c r="E322" s="73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X322" s="73"/>
      <c r="Y322" s="73"/>
      <c r="Z322" s="73"/>
      <c r="AA322" s="73"/>
      <c r="AB322" s="73"/>
      <c r="AC322" s="73"/>
      <c r="AD322" s="73"/>
      <c r="AE322" s="73"/>
      <c r="AF322" s="73"/>
      <c r="AG322" s="73"/>
      <c r="AH322" s="73"/>
      <c r="AI322" s="73"/>
      <c r="AJ322" s="73"/>
      <c r="AK322" s="73"/>
      <c r="AL322" s="73"/>
      <c r="AM322" s="73"/>
      <c r="AN322" s="73"/>
      <c r="AO322" s="73"/>
      <c r="AP322" s="73"/>
      <c r="AQ322" s="73"/>
      <c r="AR322" s="73"/>
      <c r="AS322" s="73"/>
      <c r="AT322" s="73"/>
      <c r="AU322" s="73"/>
      <c r="AV322" s="73"/>
      <c r="AW322" s="73"/>
      <c r="AX322" s="73"/>
      <c r="AY322" s="73"/>
      <c r="AZ322" s="73"/>
      <c r="BA322" s="73"/>
      <c r="BB322" s="73"/>
      <c r="BC322" s="73"/>
      <c r="BD322" s="73"/>
      <c r="BE322" s="73"/>
      <c r="BF322" s="72"/>
      <c r="BG322" s="72"/>
      <c r="BH322" s="72"/>
      <c r="BI322" s="72"/>
      <c r="BJ322" s="72"/>
      <c r="BK322" s="72"/>
      <c r="BL322" s="72"/>
      <c r="BM322" s="72"/>
      <c r="BN322" s="72"/>
    </row>
    <row r="323" spans="1:66" x14ac:dyDescent="0.2">
      <c r="A323" s="73"/>
      <c r="B323" s="73"/>
      <c r="C323" s="73"/>
      <c r="D323" s="73"/>
      <c r="E323" s="73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X323" s="73"/>
      <c r="Y323" s="73"/>
      <c r="Z323" s="73"/>
      <c r="AA323" s="73"/>
      <c r="AB323" s="73"/>
      <c r="AC323" s="73"/>
      <c r="AD323" s="73"/>
      <c r="AE323" s="73"/>
      <c r="AF323" s="73"/>
      <c r="AG323" s="73"/>
      <c r="AH323" s="73"/>
      <c r="AI323" s="73"/>
      <c r="AJ323" s="73"/>
      <c r="AK323" s="73"/>
      <c r="AL323" s="73"/>
      <c r="AM323" s="73"/>
      <c r="AN323" s="73"/>
      <c r="AO323" s="73"/>
      <c r="AP323" s="73"/>
      <c r="AQ323" s="73"/>
      <c r="AR323" s="73"/>
      <c r="AS323" s="73"/>
      <c r="AT323" s="73"/>
      <c r="AU323" s="73"/>
      <c r="AV323" s="73"/>
      <c r="AW323" s="73"/>
      <c r="AX323" s="73"/>
      <c r="AY323" s="73"/>
      <c r="AZ323" s="73"/>
      <c r="BA323" s="73"/>
      <c r="BB323" s="73"/>
      <c r="BC323" s="73"/>
      <c r="BD323" s="73"/>
      <c r="BE323" s="73"/>
      <c r="BF323" s="72"/>
      <c r="BG323" s="72"/>
      <c r="BH323" s="72"/>
      <c r="BI323" s="72"/>
      <c r="BJ323" s="72"/>
      <c r="BK323" s="72"/>
      <c r="BL323" s="72"/>
      <c r="BM323" s="72"/>
      <c r="BN323" s="72"/>
    </row>
    <row r="324" spans="1:66" x14ac:dyDescent="0.2">
      <c r="A324" s="73"/>
      <c r="B324" s="73"/>
      <c r="C324" s="73"/>
      <c r="D324" s="73"/>
      <c r="E324" s="73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X324" s="73"/>
      <c r="Y324" s="73"/>
      <c r="Z324" s="73"/>
      <c r="AA324" s="73"/>
      <c r="AB324" s="73"/>
      <c r="AC324" s="73"/>
      <c r="AD324" s="73"/>
      <c r="AE324" s="73"/>
      <c r="AF324" s="73"/>
      <c r="AG324" s="73"/>
      <c r="AH324" s="73"/>
      <c r="AI324" s="73"/>
      <c r="AJ324" s="73"/>
      <c r="AK324" s="73"/>
      <c r="AL324" s="73"/>
      <c r="AM324" s="73"/>
      <c r="AN324" s="73"/>
      <c r="AO324" s="73"/>
      <c r="AP324" s="73"/>
      <c r="AQ324" s="73"/>
      <c r="AR324" s="73"/>
      <c r="AS324" s="73"/>
      <c r="AT324" s="73"/>
      <c r="AU324" s="73"/>
      <c r="AV324" s="73"/>
      <c r="AW324" s="73"/>
      <c r="AX324" s="73"/>
      <c r="AY324" s="73"/>
      <c r="AZ324" s="73"/>
      <c r="BA324" s="73"/>
      <c r="BB324" s="73"/>
      <c r="BC324" s="73"/>
      <c r="BD324" s="73"/>
      <c r="BE324" s="73"/>
      <c r="BF324" s="72"/>
      <c r="BG324" s="72"/>
      <c r="BH324" s="72"/>
      <c r="BI324" s="72"/>
      <c r="BJ324" s="72"/>
      <c r="BK324" s="72"/>
      <c r="BL324" s="72"/>
      <c r="BM324" s="72"/>
      <c r="BN324" s="72"/>
    </row>
    <row r="325" spans="1:66" x14ac:dyDescent="0.2">
      <c r="A325" s="73"/>
      <c r="B325" s="73"/>
      <c r="C325" s="73"/>
      <c r="D325" s="73"/>
      <c r="E325" s="73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X325" s="73"/>
      <c r="Y325" s="73"/>
      <c r="Z325" s="73"/>
      <c r="AA325" s="73"/>
      <c r="AB325" s="73"/>
      <c r="AC325" s="73"/>
      <c r="AD325" s="73"/>
      <c r="AE325" s="73"/>
      <c r="AF325" s="73"/>
      <c r="AG325" s="73"/>
      <c r="AH325" s="73"/>
      <c r="AI325" s="73"/>
      <c r="AJ325" s="73"/>
      <c r="AK325" s="73"/>
      <c r="AL325" s="73"/>
      <c r="AM325" s="73"/>
      <c r="AN325" s="73"/>
      <c r="AO325" s="73"/>
      <c r="AP325" s="73"/>
      <c r="AQ325" s="73"/>
      <c r="AR325" s="73"/>
      <c r="AS325" s="73"/>
      <c r="AT325" s="73"/>
      <c r="AU325" s="73"/>
      <c r="AV325" s="73"/>
      <c r="AW325" s="73"/>
      <c r="AX325" s="73"/>
      <c r="AY325" s="73"/>
      <c r="AZ325" s="73"/>
      <c r="BA325" s="73"/>
      <c r="BB325" s="73"/>
      <c r="BC325" s="73"/>
      <c r="BD325" s="73"/>
      <c r="BE325" s="73"/>
      <c r="BF325" s="72"/>
      <c r="BG325" s="72"/>
      <c r="BH325" s="72"/>
      <c r="BI325" s="72"/>
      <c r="BJ325" s="72"/>
      <c r="BK325" s="72"/>
      <c r="BL325" s="72"/>
      <c r="BM325" s="72"/>
      <c r="BN325" s="72"/>
    </row>
    <row r="326" spans="1:66" x14ac:dyDescent="0.2">
      <c r="A326" s="73"/>
      <c r="B326" s="73"/>
      <c r="C326" s="73"/>
      <c r="D326" s="73"/>
      <c r="E326" s="73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X326" s="73"/>
      <c r="Y326" s="73"/>
      <c r="Z326" s="73"/>
      <c r="AA326" s="73"/>
      <c r="AB326" s="73"/>
      <c r="AC326" s="73"/>
      <c r="AD326" s="73"/>
      <c r="AE326" s="73"/>
      <c r="AF326" s="73"/>
      <c r="AG326" s="73"/>
      <c r="AH326" s="73"/>
      <c r="AI326" s="73"/>
      <c r="AJ326" s="73"/>
      <c r="AK326" s="73"/>
      <c r="AL326" s="73"/>
      <c r="AM326" s="73"/>
      <c r="AN326" s="73"/>
      <c r="AO326" s="73"/>
      <c r="AP326" s="73"/>
      <c r="AQ326" s="73"/>
      <c r="AR326" s="73"/>
      <c r="AS326" s="73"/>
      <c r="AT326" s="73"/>
      <c r="AU326" s="73"/>
      <c r="AV326" s="73"/>
      <c r="AW326" s="73"/>
      <c r="AX326" s="73"/>
      <c r="AY326" s="73"/>
      <c r="AZ326" s="73"/>
      <c r="BA326" s="73"/>
      <c r="BB326" s="73"/>
      <c r="BC326" s="73"/>
      <c r="BD326" s="73"/>
      <c r="BE326" s="73"/>
      <c r="BF326" s="72"/>
      <c r="BG326" s="72"/>
      <c r="BH326" s="72"/>
      <c r="BI326" s="72"/>
      <c r="BJ326" s="72"/>
      <c r="BK326" s="72"/>
      <c r="BL326" s="72"/>
      <c r="BM326" s="72"/>
      <c r="BN326" s="72"/>
    </row>
    <row r="327" spans="1:66" x14ac:dyDescent="0.2">
      <c r="A327" s="73"/>
      <c r="B327" s="73"/>
      <c r="C327" s="73"/>
      <c r="D327" s="73"/>
      <c r="E327" s="73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X327" s="73"/>
      <c r="Y327" s="73"/>
      <c r="Z327" s="73"/>
      <c r="AA327" s="73"/>
      <c r="AB327" s="73"/>
      <c r="AC327" s="73"/>
      <c r="AD327" s="73"/>
      <c r="AE327" s="73"/>
      <c r="AF327" s="73"/>
      <c r="AG327" s="73"/>
      <c r="AH327" s="73"/>
      <c r="AI327" s="73"/>
      <c r="AJ327" s="73"/>
      <c r="AK327" s="73"/>
      <c r="AL327" s="73"/>
      <c r="AM327" s="73"/>
      <c r="AN327" s="73"/>
      <c r="AO327" s="73"/>
      <c r="AP327" s="73"/>
      <c r="AQ327" s="73"/>
      <c r="AR327" s="73"/>
      <c r="AS327" s="73"/>
      <c r="AT327" s="73"/>
      <c r="AU327" s="73"/>
      <c r="AV327" s="73"/>
      <c r="AW327" s="73"/>
      <c r="AX327" s="73"/>
      <c r="AY327" s="73"/>
      <c r="AZ327" s="73"/>
      <c r="BA327" s="73"/>
      <c r="BB327" s="73"/>
      <c r="BC327" s="73"/>
      <c r="BD327" s="73"/>
      <c r="BE327" s="73"/>
      <c r="BF327" s="72"/>
      <c r="BG327" s="72"/>
      <c r="BH327" s="72"/>
      <c r="BI327" s="72"/>
      <c r="BJ327" s="72"/>
      <c r="BK327" s="72"/>
      <c r="BL327" s="72"/>
      <c r="BM327" s="72"/>
      <c r="BN327" s="72"/>
    </row>
    <row r="328" spans="1:66" x14ac:dyDescent="0.2">
      <c r="A328" s="73"/>
      <c r="B328" s="73"/>
      <c r="C328" s="73"/>
      <c r="D328" s="73"/>
      <c r="E328" s="73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X328" s="73"/>
      <c r="Y328" s="73"/>
      <c r="Z328" s="73"/>
      <c r="AA328" s="73"/>
      <c r="AB328" s="73"/>
      <c r="AC328" s="73"/>
      <c r="AD328" s="73"/>
      <c r="AE328" s="73"/>
      <c r="AF328" s="73"/>
      <c r="AG328" s="73"/>
      <c r="AH328" s="73"/>
      <c r="AI328" s="73"/>
      <c r="AJ328" s="73"/>
      <c r="AK328" s="73"/>
      <c r="AL328" s="73"/>
      <c r="AM328" s="73"/>
      <c r="AN328" s="73"/>
      <c r="AO328" s="73"/>
      <c r="AP328" s="73"/>
      <c r="AQ328" s="73"/>
      <c r="AR328" s="73"/>
      <c r="AS328" s="73"/>
      <c r="AT328" s="73"/>
      <c r="AU328" s="73"/>
      <c r="AV328" s="73"/>
      <c r="AW328" s="73"/>
      <c r="AX328" s="73"/>
      <c r="AY328" s="73"/>
      <c r="AZ328" s="73"/>
      <c r="BA328" s="73"/>
      <c r="BB328" s="73"/>
      <c r="BC328" s="73"/>
      <c r="BD328" s="73"/>
      <c r="BE328" s="73"/>
      <c r="BF328" s="72"/>
      <c r="BG328" s="72"/>
      <c r="BH328" s="72"/>
      <c r="BI328" s="72"/>
      <c r="BJ328" s="72"/>
      <c r="BK328" s="72"/>
      <c r="BL328" s="72"/>
      <c r="BM328" s="72"/>
      <c r="BN328" s="72"/>
    </row>
    <row r="329" spans="1:66" x14ac:dyDescent="0.2">
      <c r="A329" s="73"/>
      <c r="B329" s="73"/>
      <c r="C329" s="73"/>
      <c r="D329" s="73"/>
      <c r="E329" s="73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X329" s="73"/>
      <c r="Y329" s="73"/>
      <c r="Z329" s="73"/>
      <c r="AA329" s="73"/>
      <c r="AB329" s="73"/>
      <c r="AC329" s="73"/>
      <c r="AD329" s="73"/>
      <c r="AE329" s="73"/>
      <c r="AF329" s="73"/>
      <c r="AG329" s="73"/>
      <c r="AH329" s="73"/>
      <c r="AI329" s="73"/>
      <c r="AJ329" s="73"/>
      <c r="AK329" s="73"/>
      <c r="AL329" s="73"/>
      <c r="AM329" s="73"/>
      <c r="AN329" s="73"/>
      <c r="AO329" s="73"/>
      <c r="AP329" s="73"/>
      <c r="AQ329" s="73"/>
      <c r="AR329" s="73"/>
      <c r="AS329" s="73"/>
      <c r="AT329" s="73"/>
      <c r="AU329" s="73"/>
      <c r="AV329" s="73"/>
      <c r="AW329" s="73"/>
      <c r="AX329" s="73"/>
      <c r="AY329" s="73"/>
      <c r="AZ329" s="73"/>
      <c r="BA329" s="73"/>
      <c r="BB329" s="73"/>
      <c r="BC329" s="73"/>
      <c r="BD329" s="73"/>
      <c r="BE329" s="73"/>
      <c r="BF329" s="72"/>
      <c r="BG329" s="72"/>
      <c r="BH329" s="72"/>
      <c r="BI329" s="72"/>
      <c r="BJ329" s="72"/>
      <c r="BK329" s="72"/>
      <c r="BL329" s="72"/>
      <c r="BM329" s="72"/>
      <c r="BN329" s="72"/>
    </row>
    <row r="330" spans="1:66" x14ac:dyDescent="0.2">
      <c r="A330" s="73"/>
      <c r="B330" s="73"/>
      <c r="C330" s="73"/>
      <c r="D330" s="73"/>
      <c r="E330" s="73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X330" s="73"/>
      <c r="Y330" s="73"/>
      <c r="Z330" s="73"/>
      <c r="AA330" s="73"/>
      <c r="AB330" s="73"/>
      <c r="AC330" s="73"/>
      <c r="AD330" s="73"/>
      <c r="AE330" s="73"/>
      <c r="AF330" s="73"/>
      <c r="AG330" s="73"/>
      <c r="AH330" s="73"/>
      <c r="AI330" s="73"/>
      <c r="AJ330" s="73"/>
      <c r="AK330" s="73"/>
      <c r="AL330" s="73"/>
      <c r="AM330" s="73"/>
      <c r="AN330" s="73"/>
      <c r="AO330" s="73"/>
      <c r="AP330" s="73"/>
      <c r="AQ330" s="73"/>
      <c r="AR330" s="73"/>
      <c r="AS330" s="73"/>
      <c r="AT330" s="73"/>
      <c r="AU330" s="73"/>
      <c r="AV330" s="73"/>
      <c r="AW330" s="73"/>
      <c r="AX330" s="73"/>
      <c r="AY330" s="73"/>
      <c r="AZ330" s="73"/>
      <c r="BA330" s="73"/>
      <c r="BB330" s="73"/>
      <c r="BC330" s="73"/>
      <c r="BD330" s="73"/>
      <c r="BE330" s="73"/>
      <c r="BF330" s="72"/>
      <c r="BG330" s="72"/>
      <c r="BH330" s="72"/>
      <c r="BI330" s="72"/>
      <c r="BJ330" s="72"/>
      <c r="BK330" s="72"/>
      <c r="BL330" s="72"/>
      <c r="BM330" s="72"/>
      <c r="BN330" s="72"/>
    </row>
    <row r="331" spans="1:66" x14ac:dyDescent="0.2">
      <c r="A331" s="73"/>
      <c r="B331" s="73"/>
      <c r="C331" s="73"/>
      <c r="D331" s="73"/>
      <c r="E331" s="73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X331" s="73"/>
      <c r="Y331" s="73"/>
      <c r="Z331" s="73"/>
      <c r="AA331" s="73"/>
      <c r="AB331" s="73"/>
      <c r="AC331" s="73"/>
      <c r="AD331" s="73"/>
      <c r="AE331" s="73"/>
      <c r="AF331" s="73"/>
      <c r="AG331" s="73"/>
      <c r="AH331" s="73"/>
      <c r="AI331" s="73"/>
      <c r="AJ331" s="73"/>
      <c r="AK331" s="73"/>
      <c r="AL331" s="73"/>
      <c r="AM331" s="73"/>
      <c r="AN331" s="73"/>
      <c r="AO331" s="73"/>
      <c r="AP331" s="73"/>
      <c r="AQ331" s="73"/>
      <c r="AR331" s="73"/>
      <c r="AS331" s="73"/>
      <c r="AT331" s="73"/>
      <c r="AU331" s="73"/>
      <c r="AV331" s="73"/>
      <c r="AW331" s="73"/>
      <c r="AX331" s="73"/>
      <c r="AY331" s="73"/>
      <c r="AZ331" s="73"/>
      <c r="BA331" s="73"/>
      <c r="BB331" s="73"/>
      <c r="BC331" s="73"/>
      <c r="BD331" s="73"/>
      <c r="BE331" s="73"/>
      <c r="BF331" s="72"/>
      <c r="BG331" s="72"/>
      <c r="BH331" s="72"/>
      <c r="BI331" s="72"/>
      <c r="BJ331" s="72"/>
      <c r="BK331" s="72"/>
      <c r="BL331" s="72"/>
      <c r="BM331" s="72"/>
      <c r="BN331" s="72"/>
    </row>
    <row r="332" spans="1:66" x14ac:dyDescent="0.2">
      <c r="A332" s="73"/>
      <c r="B332" s="73"/>
      <c r="C332" s="73"/>
      <c r="D332" s="73"/>
      <c r="E332" s="73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X332" s="73"/>
      <c r="Y332" s="73"/>
      <c r="Z332" s="73"/>
      <c r="AA332" s="73"/>
      <c r="AB332" s="73"/>
      <c r="AC332" s="73"/>
      <c r="AD332" s="73"/>
      <c r="AE332" s="73"/>
      <c r="AF332" s="73"/>
      <c r="AG332" s="73"/>
      <c r="AH332" s="73"/>
      <c r="AI332" s="73"/>
      <c r="AJ332" s="73"/>
      <c r="AK332" s="73"/>
      <c r="AL332" s="73"/>
      <c r="AM332" s="73"/>
      <c r="AN332" s="73"/>
      <c r="AO332" s="73"/>
      <c r="AP332" s="73"/>
      <c r="AQ332" s="73"/>
      <c r="AR332" s="73"/>
      <c r="AS332" s="73"/>
      <c r="AT332" s="73"/>
      <c r="AU332" s="73"/>
      <c r="AV332" s="73"/>
      <c r="AW332" s="73"/>
      <c r="AX332" s="73"/>
      <c r="AY332" s="73"/>
      <c r="AZ332" s="73"/>
      <c r="BA332" s="73"/>
      <c r="BB332" s="73"/>
      <c r="BC332" s="73"/>
      <c r="BD332" s="73"/>
      <c r="BE332" s="73"/>
      <c r="BF332" s="72"/>
      <c r="BG332" s="72"/>
      <c r="BH332" s="72"/>
      <c r="BI332" s="72"/>
      <c r="BJ332" s="72"/>
      <c r="BK332" s="72"/>
      <c r="BL332" s="72"/>
      <c r="BM332" s="72"/>
      <c r="BN332" s="72"/>
    </row>
    <row r="333" spans="1:66" x14ac:dyDescent="0.2">
      <c r="A333" s="73"/>
      <c r="B333" s="73"/>
      <c r="C333" s="73"/>
      <c r="D333" s="73"/>
      <c r="E333" s="73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X333" s="73"/>
      <c r="Y333" s="73"/>
      <c r="Z333" s="73"/>
      <c r="AA333" s="73"/>
      <c r="AB333" s="73"/>
      <c r="AC333" s="73"/>
      <c r="AD333" s="73"/>
      <c r="AE333" s="73"/>
      <c r="AF333" s="73"/>
      <c r="AG333" s="73"/>
      <c r="AH333" s="73"/>
      <c r="AI333" s="73"/>
      <c r="AJ333" s="73"/>
      <c r="AK333" s="73"/>
      <c r="AL333" s="73"/>
      <c r="AM333" s="73"/>
      <c r="AN333" s="73"/>
      <c r="AO333" s="73"/>
      <c r="AP333" s="73"/>
      <c r="AQ333" s="73"/>
      <c r="AR333" s="73"/>
      <c r="AS333" s="73"/>
      <c r="AT333" s="73"/>
      <c r="AU333" s="73"/>
      <c r="AV333" s="73"/>
      <c r="AW333" s="73"/>
      <c r="AX333" s="73"/>
      <c r="AY333" s="73"/>
      <c r="AZ333" s="73"/>
      <c r="BA333" s="73"/>
      <c r="BB333" s="73"/>
      <c r="BC333" s="73"/>
      <c r="BD333" s="73"/>
      <c r="BE333" s="73"/>
      <c r="BF333" s="72"/>
      <c r="BG333" s="72"/>
      <c r="BH333" s="72"/>
      <c r="BI333" s="72"/>
      <c r="BJ333" s="72"/>
      <c r="BK333" s="72"/>
      <c r="BL333" s="72"/>
      <c r="BM333" s="72"/>
      <c r="BN333" s="72"/>
    </row>
    <row r="334" spans="1:66" x14ac:dyDescent="0.2">
      <c r="A334" s="73"/>
      <c r="B334" s="73"/>
      <c r="C334" s="73"/>
      <c r="D334" s="73"/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X334" s="73"/>
      <c r="Y334" s="73"/>
      <c r="Z334" s="73"/>
      <c r="AA334" s="73"/>
      <c r="AB334" s="73"/>
      <c r="AC334" s="73"/>
      <c r="AD334" s="73"/>
      <c r="AE334" s="73"/>
      <c r="AF334" s="73"/>
      <c r="AG334" s="73"/>
      <c r="AH334" s="73"/>
      <c r="AI334" s="73"/>
      <c r="AJ334" s="73"/>
      <c r="AK334" s="73"/>
      <c r="AL334" s="73"/>
      <c r="AM334" s="73"/>
      <c r="AN334" s="73"/>
      <c r="AO334" s="73"/>
      <c r="AP334" s="73"/>
      <c r="AQ334" s="73"/>
      <c r="AR334" s="73"/>
      <c r="AS334" s="73"/>
      <c r="AT334" s="73"/>
      <c r="AU334" s="73"/>
      <c r="AV334" s="73"/>
      <c r="AW334" s="73"/>
      <c r="AX334" s="73"/>
      <c r="AY334" s="73"/>
      <c r="AZ334" s="73"/>
      <c r="BA334" s="73"/>
      <c r="BB334" s="73"/>
      <c r="BC334" s="73"/>
      <c r="BD334" s="73"/>
      <c r="BE334" s="73"/>
      <c r="BF334" s="72"/>
      <c r="BG334" s="72"/>
      <c r="BH334" s="72"/>
      <c r="BI334" s="72"/>
      <c r="BJ334" s="72"/>
      <c r="BK334" s="72"/>
      <c r="BL334" s="72"/>
      <c r="BM334" s="72"/>
      <c r="BN334" s="72"/>
    </row>
    <row r="335" spans="1:66" x14ac:dyDescent="0.2">
      <c r="A335" s="73"/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  <c r="Z335" s="73"/>
      <c r="AA335" s="73"/>
      <c r="AB335" s="73"/>
      <c r="AC335" s="73"/>
      <c r="AD335" s="73"/>
      <c r="AE335" s="73"/>
      <c r="AF335" s="73"/>
      <c r="AG335" s="73"/>
      <c r="AH335" s="73"/>
      <c r="AI335" s="73"/>
      <c r="AJ335" s="73"/>
      <c r="AK335" s="73"/>
      <c r="AL335" s="73"/>
      <c r="AM335" s="73"/>
      <c r="AN335" s="73"/>
      <c r="AO335" s="73"/>
      <c r="AP335" s="73"/>
      <c r="AQ335" s="73"/>
      <c r="AR335" s="73"/>
      <c r="AS335" s="73"/>
      <c r="AT335" s="73"/>
      <c r="AU335" s="73"/>
      <c r="AV335" s="73"/>
      <c r="AW335" s="73"/>
      <c r="AX335" s="73"/>
      <c r="AY335" s="73"/>
      <c r="AZ335" s="73"/>
      <c r="BA335" s="73"/>
      <c r="BB335" s="73"/>
      <c r="BC335" s="73"/>
      <c r="BD335" s="73"/>
      <c r="BE335" s="73"/>
      <c r="BF335" s="72"/>
      <c r="BG335" s="72"/>
      <c r="BH335" s="72"/>
      <c r="BI335" s="72"/>
      <c r="BJ335" s="72"/>
      <c r="BK335" s="72"/>
      <c r="BL335" s="72"/>
      <c r="BM335" s="72"/>
      <c r="BN335" s="72"/>
    </row>
    <row r="336" spans="1:66" x14ac:dyDescent="0.2">
      <c r="A336" s="73"/>
      <c r="B336" s="73"/>
      <c r="C336" s="73"/>
      <c r="D336" s="73"/>
      <c r="E336" s="73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X336" s="73"/>
      <c r="Y336" s="73"/>
      <c r="Z336" s="73"/>
      <c r="AA336" s="73"/>
      <c r="AB336" s="73"/>
      <c r="AC336" s="73"/>
      <c r="AD336" s="73"/>
      <c r="AE336" s="73"/>
      <c r="AF336" s="73"/>
      <c r="AG336" s="73"/>
      <c r="AH336" s="73"/>
      <c r="AI336" s="73"/>
      <c r="AJ336" s="73"/>
      <c r="AK336" s="73"/>
      <c r="AL336" s="73"/>
      <c r="AM336" s="73"/>
      <c r="AN336" s="73"/>
      <c r="AO336" s="73"/>
      <c r="AP336" s="73"/>
      <c r="AQ336" s="73"/>
      <c r="AR336" s="73"/>
      <c r="AS336" s="73"/>
      <c r="AT336" s="73"/>
      <c r="AU336" s="73"/>
      <c r="AV336" s="73"/>
      <c r="AW336" s="73"/>
      <c r="AX336" s="73"/>
      <c r="AY336" s="73"/>
      <c r="AZ336" s="73"/>
      <c r="BA336" s="73"/>
      <c r="BB336" s="73"/>
      <c r="BC336" s="73"/>
      <c r="BD336" s="73"/>
      <c r="BE336" s="73"/>
      <c r="BF336" s="72"/>
      <c r="BG336" s="72"/>
      <c r="BH336" s="72"/>
      <c r="BI336" s="72"/>
      <c r="BJ336" s="72"/>
      <c r="BK336" s="72"/>
      <c r="BL336" s="72"/>
      <c r="BM336" s="72"/>
      <c r="BN336" s="72"/>
    </row>
    <row r="337" spans="1:66" x14ac:dyDescent="0.2">
      <c r="A337" s="73"/>
      <c r="B337" s="73"/>
      <c r="C337" s="73"/>
      <c r="D337" s="73"/>
      <c r="E337" s="73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X337" s="73"/>
      <c r="Y337" s="73"/>
      <c r="Z337" s="73"/>
      <c r="AA337" s="73"/>
      <c r="AB337" s="73"/>
      <c r="AC337" s="73"/>
      <c r="AD337" s="73"/>
      <c r="AE337" s="73"/>
      <c r="AF337" s="73"/>
      <c r="AG337" s="73"/>
      <c r="AH337" s="73"/>
      <c r="AI337" s="73"/>
      <c r="AJ337" s="73"/>
      <c r="AK337" s="73"/>
      <c r="AL337" s="73"/>
      <c r="AM337" s="73"/>
      <c r="AN337" s="73"/>
      <c r="AO337" s="73"/>
      <c r="AP337" s="73"/>
      <c r="AQ337" s="73"/>
      <c r="AR337" s="73"/>
      <c r="AS337" s="73"/>
      <c r="AT337" s="73"/>
      <c r="AU337" s="73"/>
      <c r="AV337" s="73"/>
      <c r="AW337" s="73"/>
      <c r="AX337" s="73"/>
      <c r="AY337" s="73"/>
      <c r="AZ337" s="73"/>
      <c r="BA337" s="73"/>
      <c r="BB337" s="73"/>
      <c r="BC337" s="73"/>
      <c r="BD337" s="73"/>
      <c r="BE337" s="73"/>
      <c r="BF337" s="72"/>
      <c r="BG337" s="72"/>
      <c r="BH337" s="72"/>
      <c r="BI337" s="72"/>
      <c r="BJ337" s="72"/>
      <c r="BK337" s="72"/>
      <c r="BL337" s="72"/>
      <c r="BM337" s="72"/>
      <c r="BN337" s="72"/>
    </row>
    <row r="338" spans="1:66" x14ac:dyDescent="0.2">
      <c r="A338" s="73"/>
      <c r="B338" s="73"/>
      <c r="C338" s="73"/>
      <c r="D338" s="73"/>
      <c r="E338" s="73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X338" s="73"/>
      <c r="Y338" s="73"/>
      <c r="Z338" s="73"/>
      <c r="AA338" s="73"/>
      <c r="AB338" s="73"/>
      <c r="AC338" s="73"/>
      <c r="AD338" s="73"/>
      <c r="AE338" s="73"/>
      <c r="AF338" s="73"/>
      <c r="AG338" s="73"/>
      <c r="AH338" s="73"/>
      <c r="AI338" s="73"/>
      <c r="AJ338" s="73"/>
      <c r="AK338" s="73"/>
      <c r="AL338" s="73"/>
      <c r="AM338" s="73"/>
      <c r="AN338" s="73"/>
      <c r="AO338" s="73"/>
      <c r="AP338" s="73"/>
      <c r="AQ338" s="73"/>
      <c r="AR338" s="73"/>
      <c r="AS338" s="73"/>
      <c r="AT338" s="73"/>
      <c r="AU338" s="73"/>
      <c r="AV338" s="73"/>
      <c r="AW338" s="73"/>
      <c r="AX338" s="73"/>
      <c r="AY338" s="73"/>
      <c r="AZ338" s="73"/>
      <c r="BA338" s="73"/>
      <c r="BB338" s="73"/>
      <c r="BC338" s="73"/>
      <c r="BD338" s="73"/>
      <c r="BE338" s="73"/>
      <c r="BF338" s="72"/>
      <c r="BG338" s="72"/>
      <c r="BH338" s="72"/>
      <c r="BI338" s="72"/>
      <c r="BJ338" s="72"/>
      <c r="BK338" s="72"/>
      <c r="BL338" s="72"/>
      <c r="BM338" s="72"/>
      <c r="BN338" s="72"/>
    </row>
    <row r="339" spans="1:66" x14ac:dyDescent="0.2">
      <c r="A339" s="73"/>
      <c r="B339" s="73"/>
      <c r="C339" s="73"/>
      <c r="D339" s="73"/>
      <c r="E339" s="73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X339" s="73"/>
      <c r="Y339" s="73"/>
      <c r="Z339" s="73"/>
      <c r="AA339" s="73"/>
      <c r="AB339" s="73"/>
      <c r="AC339" s="73"/>
      <c r="AD339" s="73"/>
      <c r="AE339" s="73"/>
      <c r="AF339" s="73"/>
      <c r="AG339" s="73"/>
      <c r="AH339" s="73"/>
      <c r="AI339" s="73"/>
      <c r="AJ339" s="73"/>
      <c r="AK339" s="73"/>
      <c r="AL339" s="73"/>
      <c r="AM339" s="73"/>
      <c r="AN339" s="73"/>
      <c r="AO339" s="73"/>
      <c r="AP339" s="73"/>
      <c r="AQ339" s="73"/>
      <c r="AR339" s="73"/>
      <c r="AS339" s="73"/>
      <c r="AT339" s="73"/>
      <c r="AU339" s="73"/>
      <c r="AV339" s="73"/>
      <c r="AW339" s="73"/>
      <c r="AX339" s="73"/>
      <c r="AY339" s="73"/>
      <c r="AZ339" s="73"/>
      <c r="BA339" s="73"/>
      <c r="BB339" s="73"/>
      <c r="BC339" s="73"/>
      <c r="BD339" s="73"/>
      <c r="BE339" s="73"/>
      <c r="BF339" s="72"/>
      <c r="BG339" s="72"/>
      <c r="BH339" s="72"/>
      <c r="BI339" s="72"/>
      <c r="BJ339" s="72"/>
      <c r="BK339" s="72"/>
      <c r="BL339" s="72"/>
      <c r="BM339" s="72"/>
      <c r="BN339" s="72"/>
    </row>
    <row r="340" spans="1:66" x14ac:dyDescent="0.2">
      <c r="A340" s="73"/>
      <c r="B340" s="73"/>
      <c r="C340" s="73"/>
      <c r="D340" s="73"/>
      <c r="E340" s="73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X340" s="73"/>
      <c r="Y340" s="73"/>
      <c r="Z340" s="73"/>
      <c r="AA340" s="73"/>
      <c r="AB340" s="73"/>
      <c r="AC340" s="73"/>
      <c r="AD340" s="73"/>
      <c r="AE340" s="73"/>
      <c r="AF340" s="73"/>
      <c r="AG340" s="73"/>
      <c r="AH340" s="73"/>
      <c r="AI340" s="73"/>
      <c r="AJ340" s="73"/>
      <c r="AK340" s="73"/>
      <c r="AL340" s="73"/>
      <c r="AM340" s="73"/>
      <c r="AN340" s="73"/>
      <c r="AO340" s="73"/>
      <c r="AP340" s="73"/>
      <c r="AQ340" s="73"/>
      <c r="AR340" s="73"/>
      <c r="AS340" s="73"/>
      <c r="AT340" s="73"/>
      <c r="AU340" s="73"/>
      <c r="AV340" s="73"/>
      <c r="AW340" s="73"/>
      <c r="AX340" s="73"/>
      <c r="AY340" s="73"/>
      <c r="AZ340" s="73"/>
      <c r="BA340" s="73"/>
      <c r="BB340" s="73"/>
      <c r="BC340" s="73"/>
      <c r="BD340" s="73"/>
      <c r="BE340" s="73"/>
      <c r="BF340" s="72"/>
      <c r="BG340" s="72"/>
      <c r="BH340" s="72"/>
      <c r="BI340" s="72"/>
      <c r="BJ340" s="72"/>
      <c r="BK340" s="72"/>
      <c r="BL340" s="72"/>
      <c r="BM340" s="72"/>
      <c r="BN340" s="72"/>
    </row>
    <row r="341" spans="1:66" x14ac:dyDescent="0.2">
      <c r="A341" s="73"/>
      <c r="B341" s="73"/>
      <c r="C341" s="73"/>
      <c r="D341" s="73"/>
      <c r="E341" s="73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X341" s="73"/>
      <c r="Y341" s="73"/>
      <c r="Z341" s="73"/>
      <c r="AA341" s="73"/>
      <c r="AB341" s="73"/>
      <c r="AC341" s="73"/>
      <c r="AD341" s="73"/>
      <c r="AE341" s="73"/>
      <c r="AF341" s="73"/>
      <c r="AG341" s="73"/>
      <c r="AH341" s="73"/>
      <c r="AI341" s="73"/>
      <c r="AJ341" s="73"/>
      <c r="AK341" s="73"/>
      <c r="AL341" s="73"/>
      <c r="AM341" s="73"/>
      <c r="AN341" s="73"/>
      <c r="AO341" s="73"/>
      <c r="AP341" s="73"/>
      <c r="AQ341" s="73"/>
      <c r="AR341" s="73"/>
      <c r="AS341" s="73"/>
      <c r="AT341" s="73"/>
      <c r="AU341" s="73"/>
      <c r="AV341" s="73"/>
      <c r="AW341" s="73"/>
      <c r="AX341" s="73"/>
      <c r="AY341" s="73"/>
      <c r="AZ341" s="73"/>
      <c r="BA341" s="73"/>
      <c r="BB341" s="73"/>
      <c r="BC341" s="73"/>
      <c r="BD341" s="73"/>
      <c r="BE341" s="73"/>
      <c r="BF341" s="72"/>
      <c r="BG341" s="72"/>
      <c r="BH341" s="72"/>
      <c r="BI341" s="72"/>
      <c r="BJ341" s="72"/>
      <c r="BK341" s="72"/>
      <c r="BL341" s="72"/>
      <c r="BM341" s="72"/>
      <c r="BN341" s="72"/>
    </row>
    <row r="342" spans="1:66" x14ac:dyDescent="0.2">
      <c r="A342" s="73"/>
      <c r="B342" s="73"/>
      <c r="C342" s="73"/>
      <c r="D342" s="73"/>
      <c r="E342" s="73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X342" s="73"/>
      <c r="Y342" s="73"/>
      <c r="Z342" s="73"/>
      <c r="AA342" s="73"/>
      <c r="AB342" s="73"/>
      <c r="AC342" s="73"/>
      <c r="AD342" s="73"/>
      <c r="AE342" s="73"/>
      <c r="AF342" s="73"/>
      <c r="AG342" s="73"/>
      <c r="AH342" s="73"/>
      <c r="AI342" s="73"/>
      <c r="AJ342" s="73"/>
      <c r="AK342" s="73"/>
      <c r="AL342" s="73"/>
      <c r="AM342" s="73"/>
      <c r="AN342" s="73"/>
      <c r="AO342" s="73"/>
      <c r="AP342" s="73"/>
      <c r="AQ342" s="73"/>
      <c r="AR342" s="73"/>
      <c r="AS342" s="73"/>
      <c r="AT342" s="73"/>
      <c r="AU342" s="73"/>
      <c r="AV342" s="73"/>
      <c r="AW342" s="73"/>
      <c r="AX342" s="73"/>
      <c r="AY342" s="73"/>
      <c r="AZ342" s="73"/>
      <c r="BA342" s="73"/>
      <c r="BB342" s="73"/>
      <c r="BC342" s="73"/>
      <c r="BD342" s="73"/>
      <c r="BE342" s="73"/>
      <c r="BF342" s="72"/>
      <c r="BG342" s="72"/>
      <c r="BH342" s="72"/>
      <c r="BI342" s="72"/>
      <c r="BJ342" s="72"/>
      <c r="BK342" s="72"/>
      <c r="BL342" s="72"/>
      <c r="BM342" s="72"/>
      <c r="BN342" s="72"/>
    </row>
    <row r="343" spans="1:66" x14ac:dyDescent="0.2">
      <c r="A343" s="73"/>
      <c r="B343" s="73"/>
      <c r="C343" s="73"/>
      <c r="D343" s="73"/>
      <c r="E343" s="73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X343" s="73"/>
      <c r="Y343" s="73"/>
      <c r="Z343" s="73"/>
      <c r="AA343" s="73"/>
      <c r="AB343" s="73"/>
      <c r="AC343" s="73"/>
      <c r="AD343" s="73"/>
      <c r="AE343" s="73"/>
      <c r="AF343" s="73"/>
      <c r="AG343" s="73"/>
      <c r="AH343" s="73"/>
      <c r="AI343" s="73"/>
      <c r="AJ343" s="73"/>
      <c r="AK343" s="73"/>
      <c r="AL343" s="73"/>
      <c r="AM343" s="73"/>
      <c r="AN343" s="73"/>
      <c r="AO343" s="73"/>
      <c r="AP343" s="73"/>
      <c r="AQ343" s="73"/>
      <c r="AR343" s="73"/>
      <c r="AS343" s="73"/>
      <c r="AT343" s="73"/>
      <c r="AU343" s="73"/>
      <c r="AV343" s="73"/>
      <c r="AW343" s="73"/>
      <c r="AX343" s="73"/>
      <c r="AY343" s="73"/>
      <c r="AZ343" s="73"/>
      <c r="BA343" s="73"/>
      <c r="BB343" s="73"/>
      <c r="BC343" s="73"/>
      <c r="BD343" s="73"/>
      <c r="BE343" s="73"/>
      <c r="BF343" s="72"/>
      <c r="BG343" s="72"/>
      <c r="BH343" s="72"/>
      <c r="BI343" s="72"/>
      <c r="BJ343" s="72"/>
      <c r="BK343" s="72"/>
      <c r="BL343" s="72"/>
      <c r="BM343" s="72"/>
      <c r="BN343" s="72"/>
    </row>
    <row r="344" spans="1:66" x14ac:dyDescent="0.2">
      <c r="A344" s="73"/>
      <c r="B344" s="73"/>
      <c r="C344" s="73"/>
      <c r="D344" s="73"/>
      <c r="E344" s="73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X344" s="73"/>
      <c r="Y344" s="73"/>
      <c r="Z344" s="73"/>
      <c r="AA344" s="73"/>
      <c r="AB344" s="73"/>
      <c r="AC344" s="73"/>
      <c r="AD344" s="73"/>
      <c r="AE344" s="73"/>
      <c r="AF344" s="73"/>
      <c r="AG344" s="73"/>
      <c r="AH344" s="73"/>
      <c r="AI344" s="73"/>
      <c r="AJ344" s="73"/>
      <c r="AK344" s="73"/>
      <c r="AL344" s="73"/>
      <c r="AM344" s="73"/>
      <c r="AN344" s="73"/>
      <c r="AO344" s="73"/>
      <c r="AP344" s="73"/>
      <c r="AQ344" s="73"/>
      <c r="AR344" s="73"/>
      <c r="AS344" s="73"/>
      <c r="AT344" s="73"/>
      <c r="AU344" s="73"/>
      <c r="AV344" s="73"/>
      <c r="AW344" s="73"/>
      <c r="AX344" s="73"/>
      <c r="AY344" s="73"/>
      <c r="AZ344" s="73"/>
      <c r="BA344" s="73"/>
      <c r="BB344" s="73"/>
      <c r="BC344" s="73"/>
      <c r="BD344" s="73"/>
      <c r="BE344" s="73"/>
      <c r="BF344" s="72"/>
      <c r="BG344" s="72"/>
      <c r="BH344" s="72"/>
      <c r="BI344" s="72"/>
      <c r="BJ344" s="72"/>
      <c r="BK344" s="72"/>
      <c r="BL344" s="72"/>
      <c r="BM344" s="72"/>
      <c r="BN344" s="72"/>
    </row>
    <row r="345" spans="1:66" x14ac:dyDescent="0.2">
      <c r="A345" s="73"/>
      <c r="B345" s="73"/>
      <c r="C345" s="73"/>
      <c r="D345" s="73"/>
      <c r="E345" s="73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X345" s="73"/>
      <c r="Y345" s="73"/>
      <c r="Z345" s="73"/>
      <c r="AA345" s="73"/>
      <c r="AB345" s="73"/>
      <c r="AC345" s="73"/>
      <c r="AD345" s="73"/>
      <c r="AE345" s="73"/>
      <c r="AF345" s="73"/>
      <c r="AG345" s="73"/>
      <c r="AH345" s="73"/>
      <c r="AI345" s="73"/>
      <c r="AJ345" s="73"/>
      <c r="AK345" s="73"/>
      <c r="AL345" s="73"/>
      <c r="AM345" s="73"/>
      <c r="AN345" s="73"/>
      <c r="AO345" s="73"/>
      <c r="AP345" s="73"/>
      <c r="AQ345" s="73"/>
      <c r="AR345" s="73"/>
      <c r="AS345" s="73"/>
      <c r="AT345" s="73"/>
      <c r="AU345" s="73"/>
      <c r="AV345" s="73"/>
      <c r="AW345" s="73"/>
      <c r="AX345" s="73"/>
      <c r="AY345" s="73"/>
      <c r="AZ345" s="73"/>
      <c r="BA345" s="73"/>
      <c r="BB345" s="73"/>
      <c r="BC345" s="73"/>
      <c r="BD345" s="73"/>
      <c r="BE345" s="73"/>
      <c r="BF345" s="72"/>
      <c r="BG345" s="72"/>
      <c r="BH345" s="72"/>
      <c r="BI345" s="72"/>
      <c r="BJ345" s="72"/>
      <c r="BK345" s="72"/>
      <c r="BL345" s="72"/>
      <c r="BM345" s="72"/>
      <c r="BN345" s="72"/>
    </row>
    <row r="346" spans="1:66" x14ac:dyDescent="0.2">
      <c r="A346" s="73"/>
      <c r="B346" s="73"/>
      <c r="C346" s="73"/>
      <c r="D346" s="73"/>
      <c r="E346" s="73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X346" s="73"/>
      <c r="Y346" s="73"/>
      <c r="Z346" s="73"/>
      <c r="AA346" s="73"/>
      <c r="AB346" s="73"/>
      <c r="AC346" s="73"/>
      <c r="AD346" s="73"/>
      <c r="AE346" s="73"/>
      <c r="AF346" s="73"/>
      <c r="AG346" s="73"/>
      <c r="AH346" s="73"/>
      <c r="AI346" s="73"/>
      <c r="AJ346" s="73"/>
      <c r="AK346" s="73"/>
      <c r="AL346" s="73"/>
      <c r="AM346" s="73"/>
      <c r="AN346" s="73"/>
      <c r="AO346" s="73"/>
      <c r="AP346" s="73"/>
      <c r="AQ346" s="73"/>
      <c r="AR346" s="73"/>
      <c r="AS346" s="73"/>
      <c r="AT346" s="73"/>
      <c r="AU346" s="73"/>
      <c r="AV346" s="73"/>
      <c r="AW346" s="73"/>
      <c r="AX346" s="73"/>
      <c r="AY346" s="73"/>
      <c r="AZ346" s="73"/>
      <c r="BA346" s="73"/>
      <c r="BB346" s="73"/>
      <c r="BC346" s="73"/>
      <c r="BD346" s="73"/>
      <c r="BE346" s="73"/>
      <c r="BF346" s="72"/>
      <c r="BG346" s="72"/>
      <c r="BH346" s="72"/>
      <c r="BI346" s="72"/>
      <c r="BJ346" s="72"/>
      <c r="BK346" s="72"/>
      <c r="BL346" s="72"/>
      <c r="BM346" s="72"/>
      <c r="BN346" s="72"/>
    </row>
    <row r="347" spans="1:66" x14ac:dyDescent="0.2">
      <c r="A347" s="73"/>
      <c r="B347" s="73"/>
      <c r="C347" s="73"/>
      <c r="D347" s="73"/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X347" s="73"/>
      <c r="Y347" s="73"/>
      <c r="Z347" s="73"/>
      <c r="AA347" s="73"/>
      <c r="AB347" s="73"/>
      <c r="AC347" s="73"/>
      <c r="AD347" s="73"/>
      <c r="AE347" s="73"/>
      <c r="AF347" s="73"/>
      <c r="AG347" s="73"/>
      <c r="AH347" s="73"/>
      <c r="AI347" s="73"/>
      <c r="AJ347" s="73"/>
      <c r="AK347" s="73"/>
      <c r="AL347" s="73"/>
      <c r="AM347" s="73"/>
      <c r="AN347" s="73"/>
      <c r="AO347" s="73"/>
      <c r="AP347" s="73"/>
      <c r="AQ347" s="73"/>
      <c r="AR347" s="73"/>
      <c r="AS347" s="73"/>
      <c r="AT347" s="73"/>
      <c r="AU347" s="73"/>
      <c r="AV347" s="73"/>
      <c r="AW347" s="73"/>
      <c r="AX347" s="73"/>
      <c r="AY347" s="73"/>
      <c r="AZ347" s="73"/>
      <c r="BA347" s="73"/>
      <c r="BB347" s="73"/>
      <c r="BC347" s="73"/>
      <c r="BD347" s="73"/>
      <c r="BE347" s="73"/>
      <c r="BF347" s="72"/>
      <c r="BG347" s="72"/>
      <c r="BH347" s="72"/>
      <c r="BI347" s="72"/>
      <c r="BJ347" s="72"/>
      <c r="BK347" s="72"/>
      <c r="BL347" s="72"/>
      <c r="BM347" s="72"/>
      <c r="BN347" s="72"/>
    </row>
    <row r="348" spans="1:66" x14ac:dyDescent="0.2">
      <c r="A348" s="73"/>
      <c r="B348" s="73"/>
      <c r="C348" s="73"/>
      <c r="D348" s="73"/>
      <c r="E348" s="73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X348" s="73"/>
      <c r="Y348" s="73"/>
      <c r="Z348" s="73"/>
      <c r="AA348" s="73"/>
      <c r="AB348" s="73"/>
      <c r="AC348" s="73"/>
      <c r="AD348" s="73"/>
      <c r="AE348" s="73"/>
      <c r="AF348" s="73"/>
      <c r="AG348" s="73"/>
      <c r="AH348" s="73"/>
      <c r="AI348" s="73"/>
      <c r="AJ348" s="73"/>
      <c r="AK348" s="73"/>
      <c r="AL348" s="73"/>
      <c r="AM348" s="73"/>
      <c r="AN348" s="73"/>
      <c r="AO348" s="73"/>
      <c r="AP348" s="73"/>
      <c r="AQ348" s="73"/>
      <c r="AR348" s="73"/>
      <c r="AS348" s="73"/>
      <c r="AT348" s="73"/>
      <c r="AU348" s="73"/>
      <c r="AV348" s="73"/>
      <c r="AW348" s="73"/>
      <c r="AX348" s="73"/>
      <c r="AY348" s="73"/>
      <c r="AZ348" s="73"/>
      <c r="BA348" s="73"/>
      <c r="BB348" s="73"/>
      <c r="BC348" s="73"/>
      <c r="BD348" s="73"/>
      <c r="BE348" s="73"/>
      <c r="BF348" s="72"/>
      <c r="BG348" s="72"/>
      <c r="BH348" s="72"/>
      <c r="BI348" s="72"/>
      <c r="BJ348" s="72"/>
      <c r="BK348" s="72"/>
      <c r="BL348" s="72"/>
      <c r="BM348" s="72"/>
      <c r="BN348" s="72"/>
    </row>
    <row r="349" spans="1:66" x14ac:dyDescent="0.2">
      <c r="A349" s="73"/>
      <c r="B349" s="73"/>
      <c r="C349" s="73"/>
      <c r="D349" s="73"/>
      <c r="E349" s="73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X349" s="73"/>
      <c r="Y349" s="73"/>
      <c r="Z349" s="73"/>
      <c r="AA349" s="73"/>
      <c r="AB349" s="73"/>
      <c r="AC349" s="73"/>
      <c r="AD349" s="73"/>
      <c r="AE349" s="73"/>
      <c r="AF349" s="73"/>
      <c r="AG349" s="73"/>
      <c r="AH349" s="73"/>
      <c r="AI349" s="73"/>
      <c r="AJ349" s="73"/>
      <c r="AK349" s="73"/>
      <c r="AL349" s="73"/>
      <c r="AM349" s="73"/>
      <c r="AN349" s="73"/>
      <c r="AO349" s="73"/>
      <c r="AP349" s="73"/>
      <c r="AQ349" s="73"/>
      <c r="AR349" s="73"/>
      <c r="AS349" s="73"/>
      <c r="AT349" s="73"/>
      <c r="AU349" s="73"/>
      <c r="AV349" s="73"/>
      <c r="AW349" s="73"/>
      <c r="AX349" s="73"/>
      <c r="AY349" s="73"/>
      <c r="AZ349" s="73"/>
      <c r="BA349" s="73"/>
      <c r="BB349" s="73"/>
      <c r="BC349" s="73"/>
      <c r="BD349" s="73"/>
      <c r="BE349" s="73"/>
      <c r="BF349" s="72"/>
      <c r="BG349" s="72"/>
      <c r="BH349" s="72"/>
      <c r="BI349" s="72"/>
      <c r="BJ349" s="72"/>
      <c r="BK349" s="72"/>
      <c r="BL349" s="72"/>
      <c r="BM349" s="72"/>
      <c r="BN349" s="72"/>
    </row>
    <row r="350" spans="1:66" x14ac:dyDescent="0.2">
      <c r="A350" s="73"/>
      <c r="B350" s="73"/>
      <c r="C350" s="73"/>
      <c r="D350" s="73"/>
      <c r="E350" s="73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X350" s="73"/>
      <c r="Y350" s="73"/>
      <c r="Z350" s="73"/>
      <c r="AA350" s="73"/>
      <c r="AB350" s="73"/>
      <c r="AC350" s="73"/>
      <c r="AD350" s="73"/>
      <c r="AE350" s="73"/>
      <c r="AF350" s="73"/>
      <c r="AG350" s="73"/>
      <c r="AH350" s="73"/>
      <c r="AI350" s="73"/>
      <c r="AJ350" s="73"/>
      <c r="AK350" s="73"/>
      <c r="AL350" s="73"/>
      <c r="AM350" s="73"/>
      <c r="AN350" s="73"/>
      <c r="AO350" s="73"/>
      <c r="AP350" s="73"/>
      <c r="AQ350" s="73"/>
      <c r="AR350" s="73"/>
      <c r="AS350" s="73"/>
      <c r="AT350" s="73"/>
      <c r="AU350" s="73"/>
      <c r="AV350" s="73"/>
      <c r="AW350" s="73"/>
      <c r="AX350" s="73"/>
      <c r="AY350" s="73"/>
      <c r="AZ350" s="73"/>
      <c r="BA350" s="73"/>
      <c r="BB350" s="73"/>
      <c r="BC350" s="73"/>
      <c r="BD350" s="73"/>
      <c r="BE350" s="73"/>
      <c r="BF350" s="72"/>
      <c r="BG350" s="72"/>
      <c r="BH350" s="72"/>
      <c r="BI350" s="72"/>
      <c r="BJ350" s="72"/>
      <c r="BK350" s="72"/>
      <c r="BL350" s="72"/>
      <c r="BM350" s="72"/>
      <c r="BN350" s="72"/>
    </row>
    <row r="351" spans="1:66" x14ac:dyDescent="0.2">
      <c r="A351" s="73"/>
      <c r="B351" s="73"/>
      <c r="C351" s="73"/>
      <c r="D351" s="73"/>
      <c r="E351" s="73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X351" s="73"/>
      <c r="Y351" s="73"/>
      <c r="Z351" s="73"/>
      <c r="AA351" s="73"/>
      <c r="AB351" s="73"/>
      <c r="AC351" s="73"/>
      <c r="AD351" s="73"/>
      <c r="AE351" s="73"/>
      <c r="AF351" s="73"/>
      <c r="AG351" s="73"/>
      <c r="AH351" s="73"/>
      <c r="AI351" s="73"/>
      <c r="AJ351" s="73"/>
      <c r="AK351" s="73"/>
      <c r="AL351" s="73"/>
      <c r="AM351" s="73"/>
      <c r="AN351" s="73"/>
      <c r="AO351" s="73"/>
      <c r="AP351" s="73"/>
      <c r="AQ351" s="73"/>
      <c r="AR351" s="73"/>
      <c r="AS351" s="73"/>
      <c r="AT351" s="73"/>
      <c r="AU351" s="73"/>
      <c r="AV351" s="73"/>
      <c r="AW351" s="73"/>
      <c r="AX351" s="73"/>
      <c r="AY351" s="73"/>
      <c r="AZ351" s="73"/>
      <c r="BA351" s="73"/>
      <c r="BB351" s="73"/>
      <c r="BC351" s="73"/>
      <c r="BD351" s="73"/>
      <c r="BE351" s="73"/>
      <c r="BF351" s="72"/>
      <c r="BG351" s="72"/>
      <c r="BH351" s="72"/>
      <c r="BI351" s="72"/>
      <c r="BJ351" s="72"/>
      <c r="BK351" s="72"/>
      <c r="BL351" s="72"/>
      <c r="BM351" s="72"/>
      <c r="BN351" s="72"/>
    </row>
    <row r="352" spans="1:66" x14ac:dyDescent="0.2">
      <c r="A352" s="73"/>
      <c r="B352" s="73"/>
      <c r="C352" s="73"/>
      <c r="D352" s="73"/>
      <c r="E352" s="73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X352" s="73"/>
      <c r="Y352" s="73"/>
      <c r="Z352" s="73"/>
      <c r="AA352" s="73"/>
      <c r="AB352" s="73"/>
      <c r="AC352" s="73"/>
      <c r="AD352" s="73"/>
      <c r="AE352" s="73"/>
      <c r="AF352" s="73"/>
      <c r="AG352" s="73"/>
      <c r="AH352" s="73"/>
      <c r="AI352" s="73"/>
      <c r="AJ352" s="73"/>
      <c r="AK352" s="73"/>
      <c r="AL352" s="73"/>
      <c r="AM352" s="73"/>
      <c r="AN352" s="73"/>
      <c r="AO352" s="73"/>
      <c r="AP352" s="73"/>
      <c r="AQ352" s="73"/>
      <c r="AR352" s="73"/>
      <c r="AS352" s="73"/>
      <c r="AT352" s="73"/>
      <c r="AU352" s="73"/>
      <c r="AV352" s="73"/>
      <c r="AW352" s="73"/>
      <c r="AX352" s="73"/>
      <c r="AY352" s="73"/>
      <c r="AZ352" s="73"/>
      <c r="BA352" s="73"/>
      <c r="BB352" s="73"/>
      <c r="BC352" s="73"/>
      <c r="BD352" s="73"/>
      <c r="BE352" s="73"/>
      <c r="BF352" s="72"/>
      <c r="BG352" s="72"/>
      <c r="BH352" s="72"/>
      <c r="BI352" s="72"/>
      <c r="BJ352" s="72"/>
      <c r="BK352" s="72"/>
      <c r="BL352" s="72"/>
      <c r="BM352" s="72"/>
      <c r="BN352" s="72"/>
    </row>
    <row r="353" spans="1:66" x14ac:dyDescent="0.2">
      <c r="A353" s="73"/>
      <c r="B353" s="73"/>
      <c r="C353" s="73"/>
      <c r="D353" s="73"/>
      <c r="E353" s="73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X353" s="73"/>
      <c r="Y353" s="73"/>
      <c r="Z353" s="73"/>
      <c r="AA353" s="73"/>
      <c r="AB353" s="73"/>
      <c r="AC353" s="73"/>
      <c r="AD353" s="73"/>
      <c r="AE353" s="73"/>
      <c r="AF353" s="73"/>
      <c r="AG353" s="73"/>
      <c r="AH353" s="73"/>
      <c r="AI353" s="73"/>
      <c r="AJ353" s="73"/>
      <c r="AK353" s="73"/>
      <c r="AL353" s="73"/>
      <c r="AM353" s="73"/>
      <c r="AN353" s="73"/>
      <c r="AO353" s="73"/>
      <c r="AP353" s="73"/>
      <c r="AQ353" s="73"/>
      <c r="AR353" s="73"/>
      <c r="AS353" s="73"/>
      <c r="AT353" s="73"/>
      <c r="AU353" s="73"/>
      <c r="AV353" s="73"/>
      <c r="AW353" s="73"/>
      <c r="AX353" s="73"/>
      <c r="AY353" s="73"/>
      <c r="AZ353" s="73"/>
      <c r="BA353" s="73"/>
      <c r="BB353" s="73"/>
      <c r="BC353" s="73"/>
      <c r="BD353" s="73"/>
      <c r="BE353" s="73"/>
      <c r="BF353" s="72"/>
      <c r="BG353" s="72"/>
      <c r="BH353" s="72"/>
      <c r="BI353" s="72"/>
      <c r="BJ353" s="72"/>
      <c r="BK353" s="72"/>
      <c r="BL353" s="72"/>
      <c r="BM353" s="72"/>
      <c r="BN353" s="72"/>
    </row>
    <row r="354" spans="1:66" x14ac:dyDescent="0.2">
      <c r="A354" s="73"/>
      <c r="B354" s="73"/>
      <c r="C354" s="73"/>
      <c r="D354" s="73"/>
      <c r="E354" s="73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X354" s="73"/>
      <c r="Y354" s="73"/>
      <c r="Z354" s="73"/>
      <c r="AA354" s="73"/>
      <c r="AB354" s="73"/>
      <c r="AC354" s="73"/>
      <c r="AD354" s="73"/>
      <c r="AE354" s="73"/>
      <c r="AF354" s="73"/>
      <c r="AG354" s="73"/>
      <c r="AH354" s="73"/>
      <c r="AI354" s="73"/>
      <c r="AJ354" s="73"/>
      <c r="AK354" s="73"/>
      <c r="AL354" s="73"/>
      <c r="AM354" s="73"/>
      <c r="AN354" s="73"/>
      <c r="AO354" s="73"/>
      <c r="AP354" s="73"/>
      <c r="AQ354" s="73"/>
      <c r="AR354" s="73"/>
      <c r="AS354" s="73"/>
      <c r="AT354" s="73"/>
      <c r="AU354" s="73"/>
      <c r="AV354" s="73"/>
      <c r="AW354" s="73"/>
      <c r="AX354" s="73"/>
      <c r="AY354" s="73"/>
      <c r="AZ354" s="73"/>
      <c r="BA354" s="73"/>
      <c r="BB354" s="73"/>
      <c r="BC354" s="73"/>
      <c r="BD354" s="73"/>
      <c r="BE354" s="73"/>
      <c r="BF354" s="72"/>
      <c r="BG354" s="72"/>
      <c r="BH354" s="72"/>
      <c r="BI354" s="72"/>
      <c r="BJ354" s="72"/>
      <c r="BK354" s="72"/>
      <c r="BL354" s="72"/>
      <c r="BM354" s="72"/>
      <c r="BN354" s="72"/>
    </row>
    <row r="355" spans="1:66" x14ac:dyDescent="0.2">
      <c r="A355" s="73"/>
      <c r="B355" s="73"/>
      <c r="C355" s="73"/>
      <c r="D355" s="73"/>
      <c r="E355" s="73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X355" s="73"/>
      <c r="Y355" s="73"/>
      <c r="Z355" s="73"/>
      <c r="AA355" s="73"/>
      <c r="AB355" s="73"/>
      <c r="AC355" s="73"/>
      <c r="AD355" s="73"/>
      <c r="AE355" s="73"/>
      <c r="AF355" s="73"/>
      <c r="AG355" s="73"/>
      <c r="AH355" s="73"/>
      <c r="AI355" s="73"/>
      <c r="AJ355" s="73"/>
      <c r="AK355" s="73"/>
      <c r="AL355" s="73"/>
      <c r="AM355" s="73"/>
      <c r="AN355" s="73"/>
      <c r="AO355" s="73"/>
      <c r="AP355" s="73"/>
      <c r="AQ355" s="73"/>
      <c r="AR355" s="73"/>
      <c r="AS355" s="73"/>
      <c r="AT355" s="73"/>
      <c r="AU355" s="73"/>
      <c r="AV355" s="73"/>
      <c r="AW355" s="73"/>
      <c r="AX355" s="73"/>
      <c r="AY355" s="73"/>
      <c r="AZ355" s="73"/>
      <c r="BA355" s="73"/>
      <c r="BB355" s="73"/>
      <c r="BC355" s="73"/>
      <c r="BD355" s="73"/>
      <c r="BE355" s="73"/>
      <c r="BF355" s="72"/>
      <c r="BG355" s="72"/>
      <c r="BH355" s="72"/>
      <c r="BI355" s="72"/>
      <c r="BJ355" s="72"/>
      <c r="BK355" s="72"/>
      <c r="BL355" s="72"/>
      <c r="BM355" s="72"/>
      <c r="BN355" s="72"/>
    </row>
    <row r="356" spans="1:66" x14ac:dyDescent="0.2">
      <c r="A356" s="73"/>
      <c r="B356" s="73"/>
      <c r="C356" s="73"/>
      <c r="D356" s="73"/>
      <c r="E356" s="73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X356" s="73"/>
      <c r="Y356" s="73"/>
      <c r="Z356" s="73"/>
      <c r="AA356" s="73"/>
      <c r="AB356" s="73"/>
      <c r="AC356" s="73"/>
      <c r="AD356" s="73"/>
      <c r="AE356" s="73"/>
      <c r="AF356" s="73"/>
      <c r="AG356" s="73"/>
      <c r="AH356" s="73"/>
      <c r="AI356" s="73"/>
      <c r="AJ356" s="73"/>
      <c r="AK356" s="73"/>
      <c r="AL356" s="73"/>
      <c r="AM356" s="73"/>
      <c r="AN356" s="73"/>
      <c r="AO356" s="73"/>
      <c r="AP356" s="73"/>
      <c r="AQ356" s="73"/>
      <c r="AR356" s="73"/>
      <c r="AS356" s="73"/>
      <c r="AT356" s="73"/>
      <c r="AU356" s="73"/>
      <c r="AV356" s="73"/>
      <c r="AW356" s="73"/>
      <c r="AX356" s="73"/>
      <c r="AY356" s="73"/>
      <c r="AZ356" s="73"/>
      <c r="BA356" s="73"/>
      <c r="BB356" s="73"/>
      <c r="BC356" s="73"/>
      <c r="BD356" s="73"/>
      <c r="BE356" s="73"/>
      <c r="BF356" s="72"/>
      <c r="BG356" s="72"/>
      <c r="BH356" s="72"/>
      <c r="BI356" s="72"/>
      <c r="BJ356" s="72"/>
      <c r="BK356" s="72"/>
      <c r="BL356" s="72"/>
      <c r="BM356" s="72"/>
      <c r="BN356" s="72"/>
    </row>
    <row r="357" spans="1:66" x14ac:dyDescent="0.2">
      <c r="A357" s="73"/>
      <c r="B357" s="73"/>
      <c r="C357" s="73"/>
      <c r="D357" s="73"/>
      <c r="E357" s="73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X357" s="73"/>
      <c r="Y357" s="73"/>
      <c r="Z357" s="73"/>
      <c r="AA357" s="73"/>
      <c r="AB357" s="73"/>
      <c r="AC357" s="73"/>
      <c r="AD357" s="73"/>
      <c r="AE357" s="73"/>
      <c r="AF357" s="73"/>
      <c r="AG357" s="73"/>
      <c r="AH357" s="73"/>
      <c r="AI357" s="73"/>
      <c r="AJ357" s="73"/>
      <c r="AK357" s="73"/>
      <c r="AL357" s="73"/>
      <c r="AM357" s="73"/>
      <c r="AN357" s="73"/>
      <c r="AO357" s="73"/>
      <c r="AP357" s="73"/>
      <c r="AQ357" s="73"/>
      <c r="AR357" s="73"/>
      <c r="AS357" s="73"/>
      <c r="AT357" s="73"/>
      <c r="AU357" s="73"/>
      <c r="AV357" s="73"/>
      <c r="AW357" s="73"/>
      <c r="AX357" s="73"/>
      <c r="AY357" s="73"/>
      <c r="AZ357" s="73"/>
      <c r="BA357" s="73"/>
      <c r="BB357" s="73"/>
      <c r="BC357" s="73"/>
      <c r="BD357" s="73"/>
      <c r="BE357" s="73"/>
      <c r="BF357" s="72"/>
      <c r="BG357" s="72"/>
      <c r="BH357" s="72"/>
      <c r="BI357" s="72"/>
      <c r="BJ357" s="72"/>
      <c r="BK357" s="72"/>
      <c r="BL357" s="72"/>
      <c r="BM357" s="72"/>
      <c r="BN357" s="72"/>
    </row>
    <row r="358" spans="1:66" x14ac:dyDescent="0.2">
      <c r="A358" s="73"/>
      <c r="B358" s="73"/>
      <c r="C358" s="73"/>
      <c r="D358" s="73"/>
      <c r="E358" s="73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X358" s="73"/>
      <c r="Y358" s="73"/>
      <c r="Z358" s="73"/>
      <c r="AA358" s="73"/>
      <c r="AB358" s="73"/>
      <c r="AC358" s="73"/>
      <c r="AD358" s="73"/>
      <c r="AE358" s="73"/>
      <c r="AF358" s="73"/>
      <c r="AG358" s="73"/>
      <c r="AH358" s="73"/>
      <c r="AI358" s="73"/>
      <c r="AJ358" s="73"/>
      <c r="AK358" s="73"/>
      <c r="AL358" s="73"/>
      <c r="AM358" s="73"/>
      <c r="AN358" s="73"/>
      <c r="AO358" s="73"/>
      <c r="AP358" s="73"/>
      <c r="AQ358" s="73"/>
      <c r="AR358" s="73"/>
      <c r="AS358" s="73"/>
      <c r="AT358" s="73"/>
      <c r="AU358" s="73"/>
      <c r="AV358" s="73"/>
      <c r="AW358" s="73"/>
      <c r="AX358" s="73"/>
      <c r="AY358" s="73"/>
      <c r="AZ358" s="73"/>
      <c r="BA358" s="73"/>
      <c r="BB358" s="73"/>
      <c r="BC358" s="73"/>
      <c r="BD358" s="73"/>
      <c r="BE358" s="73"/>
      <c r="BF358" s="72"/>
      <c r="BG358" s="72"/>
      <c r="BH358" s="72"/>
      <c r="BI358" s="72"/>
      <c r="BJ358" s="72"/>
      <c r="BK358" s="72"/>
      <c r="BL358" s="72"/>
      <c r="BM358" s="72"/>
      <c r="BN358" s="72"/>
    </row>
    <row r="359" spans="1:66" x14ac:dyDescent="0.2">
      <c r="A359" s="73"/>
      <c r="B359" s="73"/>
      <c r="C359" s="73"/>
      <c r="D359" s="73"/>
      <c r="E359" s="73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X359" s="73"/>
      <c r="Y359" s="73"/>
      <c r="Z359" s="73"/>
      <c r="AA359" s="73"/>
      <c r="AB359" s="73"/>
      <c r="AC359" s="73"/>
      <c r="AD359" s="73"/>
      <c r="AE359" s="73"/>
      <c r="AF359" s="73"/>
      <c r="AG359" s="73"/>
      <c r="AH359" s="73"/>
      <c r="AI359" s="73"/>
      <c r="AJ359" s="73"/>
      <c r="AK359" s="73"/>
      <c r="AL359" s="73"/>
      <c r="AM359" s="73"/>
      <c r="AN359" s="73"/>
      <c r="AO359" s="73"/>
      <c r="AP359" s="73"/>
      <c r="AQ359" s="73"/>
      <c r="AR359" s="73"/>
      <c r="AS359" s="73"/>
      <c r="AT359" s="73"/>
      <c r="AU359" s="73"/>
      <c r="AV359" s="73"/>
      <c r="AW359" s="73"/>
      <c r="AX359" s="73"/>
      <c r="AY359" s="73"/>
      <c r="AZ359" s="73"/>
      <c r="BA359" s="73"/>
      <c r="BB359" s="73"/>
      <c r="BC359" s="73"/>
      <c r="BD359" s="73"/>
      <c r="BE359" s="73"/>
      <c r="BF359" s="72"/>
      <c r="BG359" s="72"/>
      <c r="BH359" s="72"/>
      <c r="BI359" s="72"/>
      <c r="BJ359" s="72"/>
      <c r="BK359" s="72"/>
      <c r="BL359" s="72"/>
      <c r="BM359" s="72"/>
      <c r="BN359" s="72"/>
    </row>
    <row r="360" spans="1:66" x14ac:dyDescent="0.2">
      <c r="A360" s="73"/>
      <c r="B360" s="73"/>
      <c r="C360" s="73"/>
      <c r="D360" s="73"/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X360" s="73"/>
      <c r="Y360" s="73"/>
      <c r="Z360" s="73"/>
      <c r="AA360" s="73"/>
      <c r="AB360" s="73"/>
      <c r="AC360" s="73"/>
      <c r="AD360" s="73"/>
      <c r="AE360" s="73"/>
      <c r="AF360" s="73"/>
      <c r="AG360" s="73"/>
      <c r="AH360" s="73"/>
      <c r="AI360" s="73"/>
      <c r="AJ360" s="73"/>
      <c r="AK360" s="73"/>
      <c r="AL360" s="73"/>
      <c r="AM360" s="73"/>
      <c r="AN360" s="73"/>
      <c r="AO360" s="73"/>
      <c r="AP360" s="73"/>
      <c r="AQ360" s="73"/>
      <c r="AR360" s="73"/>
      <c r="AS360" s="73"/>
      <c r="AT360" s="73"/>
      <c r="AU360" s="73"/>
      <c r="AV360" s="73"/>
      <c r="AW360" s="73"/>
      <c r="AX360" s="73"/>
      <c r="AY360" s="73"/>
      <c r="AZ360" s="73"/>
      <c r="BA360" s="73"/>
      <c r="BB360" s="73"/>
      <c r="BC360" s="73"/>
      <c r="BD360" s="73"/>
      <c r="BE360" s="73"/>
      <c r="BF360" s="72"/>
      <c r="BG360" s="72"/>
      <c r="BH360" s="72"/>
      <c r="BI360" s="72"/>
      <c r="BJ360" s="72"/>
      <c r="BK360" s="72"/>
      <c r="BL360" s="72"/>
      <c r="BM360" s="72"/>
      <c r="BN360" s="72"/>
    </row>
    <row r="361" spans="1:66" x14ac:dyDescent="0.2">
      <c r="A361" s="73"/>
      <c r="B361" s="73"/>
      <c r="C361" s="73"/>
      <c r="D361" s="73"/>
      <c r="E361" s="73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X361" s="73"/>
      <c r="Y361" s="73"/>
      <c r="Z361" s="73"/>
      <c r="AA361" s="73"/>
      <c r="AB361" s="73"/>
      <c r="AC361" s="73"/>
      <c r="AD361" s="73"/>
      <c r="AE361" s="73"/>
      <c r="AF361" s="73"/>
      <c r="AG361" s="73"/>
      <c r="AH361" s="73"/>
      <c r="AI361" s="73"/>
      <c r="AJ361" s="73"/>
      <c r="AK361" s="73"/>
      <c r="AL361" s="73"/>
      <c r="AM361" s="73"/>
      <c r="AN361" s="73"/>
      <c r="AO361" s="73"/>
      <c r="AP361" s="73"/>
      <c r="AQ361" s="73"/>
      <c r="AR361" s="73"/>
      <c r="AS361" s="73"/>
      <c r="AT361" s="73"/>
      <c r="AU361" s="73"/>
      <c r="AV361" s="73"/>
      <c r="AW361" s="73"/>
      <c r="AX361" s="73"/>
      <c r="AY361" s="73"/>
      <c r="AZ361" s="73"/>
      <c r="BA361" s="73"/>
      <c r="BB361" s="73"/>
      <c r="BC361" s="73"/>
      <c r="BD361" s="73"/>
      <c r="BE361" s="73"/>
      <c r="BF361" s="72"/>
      <c r="BG361" s="72"/>
      <c r="BH361" s="72"/>
      <c r="BI361" s="72"/>
      <c r="BJ361" s="72"/>
      <c r="BK361" s="72"/>
      <c r="BL361" s="72"/>
      <c r="BM361" s="72"/>
      <c r="BN361" s="72"/>
    </row>
    <row r="362" spans="1:66" x14ac:dyDescent="0.2">
      <c r="A362" s="73"/>
      <c r="B362" s="73"/>
      <c r="C362" s="73"/>
      <c r="D362" s="73"/>
      <c r="E362" s="73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X362" s="73"/>
      <c r="Y362" s="73"/>
      <c r="Z362" s="73"/>
      <c r="AA362" s="73"/>
      <c r="AB362" s="73"/>
      <c r="AC362" s="73"/>
      <c r="AD362" s="73"/>
      <c r="AE362" s="73"/>
      <c r="AF362" s="73"/>
      <c r="AG362" s="73"/>
      <c r="AH362" s="73"/>
      <c r="AI362" s="73"/>
      <c r="AJ362" s="73"/>
      <c r="AK362" s="73"/>
      <c r="AL362" s="73"/>
      <c r="AM362" s="73"/>
      <c r="AN362" s="73"/>
      <c r="AO362" s="73"/>
      <c r="AP362" s="73"/>
      <c r="AQ362" s="73"/>
      <c r="AR362" s="73"/>
      <c r="AS362" s="73"/>
      <c r="AT362" s="73"/>
      <c r="AU362" s="73"/>
      <c r="AV362" s="73"/>
      <c r="AW362" s="73"/>
      <c r="AX362" s="73"/>
      <c r="AY362" s="73"/>
      <c r="AZ362" s="73"/>
      <c r="BA362" s="73"/>
      <c r="BB362" s="73"/>
      <c r="BC362" s="73"/>
      <c r="BD362" s="73"/>
      <c r="BE362" s="73"/>
      <c r="BF362" s="72"/>
      <c r="BG362" s="72"/>
      <c r="BH362" s="72"/>
      <c r="BI362" s="72"/>
      <c r="BJ362" s="72"/>
      <c r="BK362" s="72"/>
      <c r="BL362" s="72"/>
      <c r="BM362" s="72"/>
      <c r="BN362" s="72"/>
    </row>
    <row r="363" spans="1:66" x14ac:dyDescent="0.2">
      <c r="A363" s="73"/>
      <c r="B363" s="73"/>
      <c r="C363" s="73"/>
      <c r="D363" s="73"/>
      <c r="E363" s="73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X363" s="73"/>
      <c r="Y363" s="73"/>
      <c r="Z363" s="73"/>
      <c r="AA363" s="73"/>
      <c r="AB363" s="73"/>
      <c r="AC363" s="73"/>
      <c r="AD363" s="73"/>
      <c r="AE363" s="73"/>
      <c r="AF363" s="73"/>
      <c r="AG363" s="73"/>
      <c r="AH363" s="73"/>
      <c r="AI363" s="73"/>
      <c r="AJ363" s="73"/>
      <c r="AK363" s="73"/>
      <c r="AL363" s="73"/>
      <c r="AM363" s="73"/>
      <c r="AN363" s="73"/>
      <c r="AO363" s="73"/>
      <c r="AP363" s="73"/>
      <c r="AQ363" s="73"/>
      <c r="AR363" s="73"/>
      <c r="AS363" s="73"/>
      <c r="AT363" s="73"/>
      <c r="AU363" s="73"/>
      <c r="AV363" s="73"/>
      <c r="AW363" s="73"/>
      <c r="AX363" s="73"/>
      <c r="AY363" s="73"/>
      <c r="AZ363" s="73"/>
      <c r="BA363" s="73"/>
      <c r="BB363" s="73"/>
      <c r="BC363" s="73"/>
      <c r="BD363" s="73"/>
      <c r="BE363" s="73"/>
      <c r="BF363" s="72"/>
      <c r="BG363" s="72"/>
      <c r="BH363" s="72"/>
      <c r="BI363" s="72"/>
      <c r="BJ363" s="72"/>
      <c r="BK363" s="72"/>
      <c r="BL363" s="72"/>
      <c r="BM363" s="72"/>
      <c r="BN363" s="72"/>
    </row>
    <row r="364" spans="1:66" x14ac:dyDescent="0.2">
      <c r="A364" s="73"/>
      <c r="B364" s="73"/>
      <c r="C364" s="73"/>
      <c r="D364" s="73"/>
      <c r="E364" s="73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X364" s="73"/>
      <c r="Y364" s="73"/>
      <c r="Z364" s="73"/>
      <c r="AA364" s="73"/>
      <c r="AB364" s="73"/>
      <c r="AC364" s="73"/>
      <c r="AD364" s="73"/>
      <c r="AE364" s="73"/>
      <c r="AF364" s="73"/>
      <c r="AG364" s="73"/>
      <c r="AH364" s="73"/>
      <c r="AI364" s="73"/>
      <c r="AJ364" s="73"/>
      <c r="AK364" s="73"/>
      <c r="AL364" s="73"/>
      <c r="AM364" s="73"/>
      <c r="AN364" s="73"/>
      <c r="AO364" s="73"/>
      <c r="AP364" s="73"/>
      <c r="AQ364" s="73"/>
      <c r="AR364" s="73"/>
      <c r="AS364" s="73"/>
      <c r="AT364" s="73"/>
      <c r="AU364" s="73"/>
      <c r="AV364" s="73"/>
      <c r="AW364" s="73"/>
      <c r="AX364" s="73"/>
      <c r="AY364" s="73"/>
      <c r="AZ364" s="73"/>
      <c r="BA364" s="73"/>
      <c r="BB364" s="73"/>
      <c r="BC364" s="73"/>
      <c r="BD364" s="73"/>
      <c r="BE364" s="73"/>
      <c r="BF364" s="72"/>
      <c r="BG364" s="72"/>
      <c r="BH364" s="72"/>
      <c r="BI364" s="72"/>
      <c r="BJ364" s="72"/>
      <c r="BK364" s="72"/>
      <c r="BL364" s="72"/>
      <c r="BM364" s="72"/>
      <c r="BN364" s="72"/>
    </row>
    <row r="365" spans="1:66" x14ac:dyDescent="0.2">
      <c r="A365" s="73"/>
      <c r="B365" s="73"/>
      <c r="C365" s="73"/>
      <c r="D365" s="73"/>
      <c r="E365" s="73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X365" s="73"/>
      <c r="Y365" s="73"/>
      <c r="Z365" s="73"/>
      <c r="AA365" s="73"/>
      <c r="AB365" s="73"/>
      <c r="AC365" s="73"/>
      <c r="AD365" s="73"/>
      <c r="AE365" s="73"/>
      <c r="AF365" s="73"/>
      <c r="AG365" s="73"/>
      <c r="AH365" s="73"/>
      <c r="AI365" s="73"/>
      <c r="AJ365" s="73"/>
      <c r="AK365" s="73"/>
      <c r="AL365" s="73"/>
      <c r="AM365" s="73"/>
      <c r="AN365" s="73"/>
      <c r="AO365" s="73"/>
      <c r="AP365" s="73"/>
      <c r="AQ365" s="73"/>
      <c r="AR365" s="73"/>
      <c r="AS365" s="73"/>
      <c r="AT365" s="73"/>
      <c r="AU365" s="73"/>
      <c r="AV365" s="73"/>
      <c r="AW365" s="73"/>
      <c r="AX365" s="73"/>
      <c r="AY365" s="73"/>
      <c r="AZ365" s="73"/>
      <c r="BA365" s="73"/>
      <c r="BB365" s="73"/>
      <c r="BC365" s="73"/>
      <c r="BD365" s="73"/>
      <c r="BE365" s="73"/>
      <c r="BF365" s="72"/>
      <c r="BG365" s="72"/>
      <c r="BH365" s="72"/>
      <c r="BI365" s="72"/>
      <c r="BJ365" s="72"/>
      <c r="BK365" s="72"/>
      <c r="BL365" s="72"/>
      <c r="BM365" s="72"/>
      <c r="BN365" s="72"/>
    </row>
    <row r="366" spans="1:66" x14ac:dyDescent="0.2">
      <c r="A366" s="73"/>
      <c r="B366" s="73"/>
      <c r="C366" s="73"/>
      <c r="D366" s="73"/>
      <c r="E366" s="73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X366" s="73"/>
      <c r="Y366" s="73"/>
      <c r="Z366" s="73"/>
      <c r="AA366" s="73"/>
      <c r="AB366" s="73"/>
      <c r="AC366" s="73"/>
      <c r="AD366" s="73"/>
      <c r="AE366" s="73"/>
      <c r="AF366" s="73"/>
      <c r="AG366" s="73"/>
      <c r="AH366" s="73"/>
      <c r="AI366" s="73"/>
      <c r="AJ366" s="73"/>
      <c r="AK366" s="73"/>
      <c r="AL366" s="73"/>
      <c r="AM366" s="73"/>
      <c r="AN366" s="73"/>
      <c r="AO366" s="73"/>
      <c r="AP366" s="73"/>
      <c r="AQ366" s="73"/>
      <c r="AR366" s="73"/>
      <c r="AS366" s="73"/>
      <c r="AT366" s="73"/>
      <c r="AU366" s="73"/>
      <c r="AV366" s="73"/>
      <c r="AW366" s="73"/>
      <c r="AX366" s="73"/>
      <c r="AY366" s="73"/>
      <c r="AZ366" s="73"/>
      <c r="BA366" s="73"/>
      <c r="BB366" s="73"/>
      <c r="BC366" s="73"/>
      <c r="BD366" s="73"/>
      <c r="BE366" s="73"/>
      <c r="BF366" s="72"/>
      <c r="BG366" s="72"/>
      <c r="BH366" s="72"/>
      <c r="BI366" s="72"/>
      <c r="BJ366" s="72"/>
      <c r="BK366" s="72"/>
      <c r="BL366" s="72"/>
      <c r="BM366" s="72"/>
      <c r="BN366" s="72"/>
    </row>
    <row r="367" spans="1:66" x14ac:dyDescent="0.2">
      <c r="A367" s="73"/>
      <c r="B367" s="73"/>
      <c r="C367" s="73"/>
      <c r="D367" s="73"/>
      <c r="E367" s="73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X367" s="73"/>
      <c r="Y367" s="73"/>
      <c r="Z367" s="73"/>
      <c r="AA367" s="73"/>
      <c r="AB367" s="73"/>
      <c r="AC367" s="73"/>
      <c r="AD367" s="73"/>
      <c r="AE367" s="73"/>
      <c r="AF367" s="73"/>
      <c r="AG367" s="73"/>
      <c r="AH367" s="73"/>
      <c r="AI367" s="73"/>
      <c r="AJ367" s="73"/>
      <c r="AK367" s="73"/>
      <c r="AL367" s="73"/>
      <c r="AM367" s="73"/>
      <c r="AN367" s="73"/>
      <c r="AO367" s="73"/>
      <c r="AP367" s="73"/>
      <c r="AQ367" s="73"/>
      <c r="AR367" s="73"/>
      <c r="AS367" s="73"/>
      <c r="AT367" s="73"/>
      <c r="AU367" s="73"/>
      <c r="AV367" s="73"/>
      <c r="AW367" s="73"/>
      <c r="AX367" s="73"/>
      <c r="AY367" s="73"/>
      <c r="AZ367" s="73"/>
      <c r="BA367" s="73"/>
      <c r="BB367" s="73"/>
      <c r="BC367" s="73"/>
      <c r="BD367" s="73"/>
      <c r="BE367" s="73"/>
      <c r="BF367" s="72"/>
      <c r="BG367" s="72"/>
      <c r="BH367" s="72"/>
      <c r="BI367" s="72"/>
      <c r="BJ367" s="72"/>
      <c r="BK367" s="72"/>
      <c r="BL367" s="72"/>
      <c r="BM367" s="72"/>
      <c r="BN367" s="72"/>
    </row>
    <row r="368" spans="1:66" x14ac:dyDescent="0.2">
      <c r="A368" s="73"/>
      <c r="B368" s="73"/>
      <c r="C368" s="73"/>
      <c r="D368" s="73"/>
      <c r="E368" s="73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X368" s="73"/>
      <c r="Y368" s="73"/>
      <c r="Z368" s="73"/>
      <c r="AA368" s="73"/>
      <c r="AB368" s="73"/>
      <c r="AC368" s="73"/>
      <c r="AD368" s="73"/>
      <c r="AE368" s="73"/>
      <c r="AF368" s="73"/>
      <c r="AG368" s="73"/>
      <c r="AH368" s="73"/>
      <c r="AI368" s="73"/>
      <c r="AJ368" s="73"/>
      <c r="AK368" s="73"/>
      <c r="AL368" s="73"/>
      <c r="AM368" s="73"/>
      <c r="AN368" s="73"/>
      <c r="AO368" s="73"/>
      <c r="AP368" s="73"/>
      <c r="AQ368" s="73"/>
      <c r="AR368" s="73"/>
      <c r="AS368" s="73"/>
      <c r="AT368" s="73"/>
      <c r="AU368" s="73"/>
      <c r="AV368" s="73"/>
      <c r="AW368" s="73"/>
      <c r="AX368" s="73"/>
      <c r="AY368" s="73"/>
      <c r="AZ368" s="73"/>
      <c r="BA368" s="73"/>
      <c r="BB368" s="73"/>
      <c r="BC368" s="73"/>
      <c r="BD368" s="73"/>
      <c r="BE368" s="73"/>
      <c r="BF368" s="72"/>
      <c r="BG368" s="72"/>
      <c r="BH368" s="72"/>
      <c r="BI368" s="72"/>
      <c r="BJ368" s="72"/>
      <c r="BK368" s="72"/>
      <c r="BL368" s="72"/>
      <c r="BM368" s="72"/>
      <c r="BN368" s="72"/>
    </row>
    <row r="369" spans="1:66" x14ac:dyDescent="0.2">
      <c r="A369" s="73"/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X369" s="73"/>
      <c r="Y369" s="73"/>
      <c r="Z369" s="73"/>
      <c r="AA369" s="73"/>
      <c r="AB369" s="73"/>
      <c r="AC369" s="73"/>
      <c r="AD369" s="73"/>
      <c r="AE369" s="73"/>
      <c r="AF369" s="73"/>
      <c r="AG369" s="73"/>
      <c r="AH369" s="73"/>
      <c r="AI369" s="73"/>
      <c r="AJ369" s="73"/>
      <c r="AK369" s="73"/>
      <c r="AL369" s="73"/>
      <c r="AM369" s="73"/>
      <c r="AN369" s="73"/>
      <c r="AO369" s="73"/>
      <c r="AP369" s="73"/>
      <c r="AQ369" s="73"/>
      <c r="AR369" s="73"/>
      <c r="AS369" s="73"/>
      <c r="AT369" s="73"/>
      <c r="AU369" s="73"/>
      <c r="AV369" s="73"/>
      <c r="AW369" s="73"/>
      <c r="AX369" s="73"/>
      <c r="AY369" s="73"/>
      <c r="AZ369" s="73"/>
      <c r="BA369" s="73"/>
      <c r="BB369" s="73"/>
      <c r="BC369" s="73"/>
      <c r="BD369" s="73"/>
      <c r="BE369" s="73"/>
      <c r="BF369" s="72"/>
      <c r="BG369" s="72"/>
      <c r="BH369" s="72"/>
      <c r="BI369" s="72"/>
      <c r="BJ369" s="72"/>
      <c r="BK369" s="72"/>
      <c r="BL369" s="72"/>
      <c r="BM369" s="72"/>
      <c r="BN369" s="72"/>
    </row>
    <row r="370" spans="1:66" x14ac:dyDescent="0.2">
      <c r="A370" s="73"/>
      <c r="B370" s="73"/>
      <c r="C370" s="73"/>
      <c r="D370" s="73"/>
      <c r="E370" s="73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X370" s="73"/>
      <c r="Y370" s="73"/>
      <c r="Z370" s="73"/>
      <c r="AA370" s="73"/>
      <c r="AB370" s="73"/>
      <c r="AC370" s="73"/>
      <c r="AD370" s="73"/>
      <c r="AE370" s="73"/>
      <c r="AF370" s="73"/>
      <c r="AG370" s="73"/>
      <c r="AH370" s="73"/>
      <c r="AI370" s="73"/>
      <c r="AJ370" s="73"/>
      <c r="AK370" s="73"/>
      <c r="AL370" s="73"/>
      <c r="AM370" s="73"/>
      <c r="AN370" s="73"/>
      <c r="AO370" s="73"/>
      <c r="AP370" s="73"/>
      <c r="AQ370" s="73"/>
      <c r="AR370" s="73"/>
      <c r="AS370" s="73"/>
      <c r="AT370" s="73"/>
      <c r="AU370" s="73"/>
      <c r="AV370" s="73"/>
      <c r="AW370" s="73"/>
      <c r="AX370" s="73"/>
      <c r="AY370" s="73"/>
      <c r="AZ370" s="73"/>
      <c r="BA370" s="73"/>
      <c r="BB370" s="73"/>
      <c r="BC370" s="73"/>
      <c r="BD370" s="73"/>
      <c r="BE370" s="73"/>
      <c r="BF370" s="72"/>
      <c r="BG370" s="72"/>
      <c r="BH370" s="72"/>
      <c r="BI370" s="72"/>
      <c r="BJ370" s="72"/>
      <c r="BK370" s="72"/>
      <c r="BL370" s="72"/>
      <c r="BM370" s="72"/>
      <c r="BN370" s="72"/>
    </row>
    <row r="371" spans="1:66" x14ac:dyDescent="0.2">
      <c r="A371" s="73"/>
      <c r="B371" s="73"/>
      <c r="C371" s="73"/>
      <c r="D371" s="73"/>
      <c r="E371" s="73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X371" s="73"/>
      <c r="Y371" s="73"/>
      <c r="Z371" s="73"/>
      <c r="AA371" s="73"/>
      <c r="AB371" s="73"/>
      <c r="AC371" s="73"/>
      <c r="AD371" s="73"/>
      <c r="AE371" s="73"/>
      <c r="AF371" s="73"/>
      <c r="AG371" s="73"/>
      <c r="AH371" s="73"/>
      <c r="AI371" s="73"/>
      <c r="AJ371" s="73"/>
      <c r="AK371" s="73"/>
      <c r="AL371" s="73"/>
      <c r="AM371" s="73"/>
      <c r="AN371" s="73"/>
      <c r="AO371" s="73"/>
      <c r="AP371" s="73"/>
      <c r="AQ371" s="73"/>
      <c r="AR371" s="73"/>
      <c r="AS371" s="73"/>
      <c r="AT371" s="73"/>
      <c r="AU371" s="73"/>
      <c r="AV371" s="73"/>
      <c r="AW371" s="73"/>
      <c r="AX371" s="73"/>
      <c r="AY371" s="73"/>
      <c r="AZ371" s="73"/>
      <c r="BA371" s="73"/>
      <c r="BB371" s="73"/>
      <c r="BC371" s="73"/>
      <c r="BD371" s="73"/>
      <c r="BE371" s="73"/>
      <c r="BF371" s="72"/>
      <c r="BG371" s="72"/>
      <c r="BH371" s="72"/>
      <c r="BI371" s="72"/>
      <c r="BJ371" s="72"/>
      <c r="BK371" s="72"/>
      <c r="BL371" s="72"/>
      <c r="BM371" s="72"/>
      <c r="BN371" s="72"/>
    </row>
    <row r="372" spans="1:66" x14ac:dyDescent="0.2">
      <c r="A372" s="73"/>
      <c r="B372" s="73"/>
      <c r="C372" s="73"/>
      <c r="D372" s="73"/>
      <c r="E372" s="73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X372" s="73"/>
      <c r="Y372" s="73"/>
      <c r="Z372" s="73"/>
      <c r="AA372" s="73"/>
      <c r="AB372" s="73"/>
      <c r="AC372" s="73"/>
      <c r="AD372" s="73"/>
      <c r="AE372" s="73"/>
      <c r="AF372" s="73"/>
      <c r="AG372" s="73"/>
      <c r="AH372" s="73"/>
      <c r="AI372" s="73"/>
      <c r="AJ372" s="73"/>
      <c r="AK372" s="73"/>
      <c r="AL372" s="73"/>
      <c r="AM372" s="73"/>
      <c r="AN372" s="73"/>
      <c r="AO372" s="73"/>
      <c r="AP372" s="73"/>
      <c r="AQ372" s="73"/>
      <c r="AR372" s="73"/>
      <c r="AS372" s="73"/>
      <c r="AT372" s="73"/>
      <c r="AU372" s="73"/>
      <c r="AV372" s="73"/>
      <c r="AW372" s="73"/>
      <c r="AX372" s="73"/>
      <c r="AY372" s="73"/>
      <c r="AZ372" s="73"/>
      <c r="BA372" s="73"/>
      <c r="BB372" s="73"/>
      <c r="BC372" s="73"/>
      <c r="BD372" s="73"/>
      <c r="BE372" s="73"/>
      <c r="BF372" s="72"/>
      <c r="BG372" s="72"/>
      <c r="BH372" s="72"/>
      <c r="BI372" s="72"/>
      <c r="BJ372" s="72"/>
      <c r="BK372" s="72"/>
      <c r="BL372" s="72"/>
      <c r="BM372" s="72"/>
      <c r="BN372" s="72"/>
    </row>
    <row r="373" spans="1:66" x14ac:dyDescent="0.2">
      <c r="A373" s="73"/>
      <c r="B373" s="73"/>
      <c r="C373" s="73"/>
      <c r="D373" s="73"/>
      <c r="E373" s="73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X373" s="73"/>
      <c r="Y373" s="73"/>
      <c r="Z373" s="73"/>
      <c r="AA373" s="73"/>
      <c r="AB373" s="73"/>
      <c r="AC373" s="73"/>
      <c r="AD373" s="73"/>
      <c r="AE373" s="73"/>
      <c r="AF373" s="73"/>
      <c r="AG373" s="73"/>
      <c r="AH373" s="73"/>
      <c r="AI373" s="73"/>
      <c r="AJ373" s="73"/>
      <c r="AK373" s="73"/>
      <c r="AL373" s="73"/>
      <c r="AM373" s="73"/>
      <c r="AN373" s="73"/>
      <c r="AO373" s="73"/>
      <c r="AP373" s="73"/>
      <c r="AQ373" s="73"/>
      <c r="AR373" s="73"/>
      <c r="AS373" s="73"/>
      <c r="AT373" s="73"/>
      <c r="AU373" s="73"/>
      <c r="AV373" s="73"/>
      <c r="AW373" s="73"/>
      <c r="AX373" s="73"/>
      <c r="AY373" s="73"/>
      <c r="AZ373" s="73"/>
      <c r="BA373" s="73"/>
      <c r="BB373" s="73"/>
      <c r="BC373" s="73"/>
      <c r="BD373" s="73"/>
      <c r="BE373" s="73"/>
      <c r="BF373" s="72"/>
      <c r="BG373" s="72"/>
      <c r="BH373" s="72"/>
      <c r="BI373" s="72"/>
      <c r="BJ373" s="72"/>
      <c r="BK373" s="72"/>
      <c r="BL373" s="72"/>
      <c r="BM373" s="72"/>
      <c r="BN373" s="72"/>
    </row>
  </sheetData>
  <sheetProtection algorithmName="SHA-512" hashValue="eiObWT5uCqHjg0cKhmdmiiCzJOxXs+vw9ifcuwmEQksIMDrvN94R4Zb53exmglMxRwt0XC3RGpDFwCMKWLaOtQ==" saltValue="kxZvg+zhtBVR6Trl8eGnIw==" spinCount="100000" sheet="1" objects="1" scenarios="1"/>
  <phoneticPr fontId="3" type="noConversion"/>
  <pageMargins left="0.75" right="0.75" top="1" bottom="1" header="0.5" footer="0.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CF2F20-E9E4-D749-8CF8-F296B3006507}">
  <sheetPr codeName="Sheet28"/>
  <dimension ref="A1:BS6"/>
  <sheetViews>
    <sheetView zoomScale="120" zoomScaleNormal="120" workbookViewId="0">
      <pane xSplit="7" ySplit="1" topLeftCell="AP2" activePane="bottomRight" state="frozen"/>
      <selection pane="topRight" activeCell="H1" sqref="H1"/>
      <selection pane="bottomLeft" activeCell="A2" sqref="A2"/>
      <selection pane="bottomRight" activeCell="AU3" sqref="AU3"/>
    </sheetView>
  </sheetViews>
  <sheetFormatPr baseColWidth="10" defaultColWidth="12.5" defaultRowHeight="15" x14ac:dyDescent="0.2"/>
  <cols>
    <col min="1" max="1" width="5.5" customWidth="1"/>
    <col min="3" max="3" width="7.1640625" customWidth="1"/>
    <col min="4" max="4" width="21.5" customWidth="1"/>
    <col min="6" max="6" width="18.5" customWidth="1"/>
    <col min="7" max="7" width="18.6640625" customWidth="1"/>
    <col min="64" max="64" width="58" customWidth="1"/>
    <col min="65" max="65" width="13.83203125" customWidth="1"/>
    <col min="66" max="66" width="12.5" customWidth="1"/>
    <col min="69" max="70" width="23.5" customWidth="1"/>
  </cols>
  <sheetData>
    <row r="1" spans="1:71" ht="64" x14ac:dyDescent="0.2">
      <c r="A1" s="1" t="s">
        <v>94</v>
      </c>
      <c r="B1" s="1" t="s">
        <v>138</v>
      </c>
      <c r="C1" s="2" t="s">
        <v>139</v>
      </c>
      <c r="D1" s="3" t="s">
        <v>140</v>
      </c>
      <c r="E1" s="1" t="s">
        <v>141</v>
      </c>
      <c r="F1" s="2" t="s">
        <v>4</v>
      </c>
      <c r="G1" s="3" t="s">
        <v>142</v>
      </c>
      <c r="H1" s="4" t="s">
        <v>6</v>
      </c>
      <c r="I1" s="139" t="s">
        <v>201</v>
      </c>
      <c r="J1" s="140" t="s">
        <v>202</v>
      </c>
      <c r="K1" s="5" t="s">
        <v>143</v>
      </c>
      <c r="L1" s="5" t="s">
        <v>144</v>
      </c>
      <c r="M1" s="5" t="s">
        <v>145</v>
      </c>
      <c r="N1" s="5" t="s">
        <v>146</v>
      </c>
      <c r="O1" s="5" t="s">
        <v>147</v>
      </c>
      <c r="P1" s="6" t="s">
        <v>148</v>
      </c>
      <c r="Q1" s="141" t="s">
        <v>203</v>
      </c>
      <c r="R1" s="141" t="s">
        <v>204</v>
      </c>
      <c r="S1" s="141" t="s">
        <v>205</v>
      </c>
      <c r="T1" s="141" t="s">
        <v>206</v>
      </c>
      <c r="U1" s="141" t="s">
        <v>207</v>
      </c>
      <c r="V1" s="142" t="s">
        <v>208</v>
      </c>
      <c r="W1" s="7" t="s">
        <v>149</v>
      </c>
      <c r="X1" s="7" t="s">
        <v>150</v>
      </c>
      <c r="Y1" s="7" t="s">
        <v>151</v>
      </c>
      <c r="Z1" s="7" t="s">
        <v>152</v>
      </c>
      <c r="AA1" s="7" t="s">
        <v>153</v>
      </c>
      <c r="AB1" s="8" t="s">
        <v>154</v>
      </c>
      <c r="AC1" s="9" t="s">
        <v>155</v>
      </c>
      <c r="AD1" s="9" t="s">
        <v>156</v>
      </c>
      <c r="AE1" s="9" t="s">
        <v>157</v>
      </c>
      <c r="AF1" s="9" t="s">
        <v>158</v>
      </c>
      <c r="AG1" s="9" t="s">
        <v>159</v>
      </c>
      <c r="AH1" s="10" t="s">
        <v>160</v>
      </c>
      <c r="AI1" s="11" t="s">
        <v>161</v>
      </c>
      <c r="AJ1" s="11" t="s">
        <v>162</v>
      </c>
      <c r="AK1" s="11" t="s">
        <v>163</v>
      </c>
      <c r="AL1" s="11" t="s">
        <v>164</v>
      </c>
      <c r="AM1" s="11" t="s">
        <v>165</v>
      </c>
      <c r="AN1" s="12" t="s">
        <v>166</v>
      </c>
      <c r="AO1" s="13" t="s">
        <v>167</v>
      </c>
      <c r="AP1" s="13" t="s">
        <v>168</v>
      </c>
      <c r="AQ1" s="13" t="s">
        <v>169</v>
      </c>
      <c r="AR1" s="14" t="s">
        <v>170</v>
      </c>
      <c r="AS1" s="143" t="s">
        <v>209</v>
      </c>
      <c r="AT1" s="15" t="s">
        <v>171</v>
      </c>
      <c r="AU1" s="16" t="s">
        <v>172</v>
      </c>
      <c r="AV1" s="15" t="s">
        <v>173</v>
      </c>
      <c r="AW1" s="7" t="s">
        <v>174</v>
      </c>
      <c r="AX1" s="17" t="s">
        <v>175</v>
      </c>
      <c r="AY1" s="7" t="s">
        <v>176</v>
      </c>
      <c r="AZ1" s="17" t="s">
        <v>177</v>
      </c>
      <c r="BA1" s="8" t="s">
        <v>178</v>
      </c>
      <c r="BB1" s="144" t="s">
        <v>210</v>
      </c>
      <c r="BC1" s="145" t="s">
        <v>211</v>
      </c>
      <c r="BD1" s="17" t="s">
        <v>179</v>
      </c>
      <c r="BE1" s="8" t="s">
        <v>180</v>
      </c>
      <c r="BF1" s="1" t="s">
        <v>181</v>
      </c>
      <c r="BG1" s="18" t="s">
        <v>182</v>
      </c>
      <c r="BH1" s="19" t="s">
        <v>183</v>
      </c>
      <c r="BI1" s="153" t="s">
        <v>220</v>
      </c>
      <c r="BJ1" s="153" t="s">
        <v>221</v>
      </c>
      <c r="BK1" s="18" t="s">
        <v>184</v>
      </c>
      <c r="BL1" s="1" t="s">
        <v>185</v>
      </c>
      <c r="BM1" s="2" t="s">
        <v>186</v>
      </c>
      <c r="BN1" s="18" t="s">
        <v>187</v>
      </c>
      <c r="BO1" s="18" t="s">
        <v>188</v>
      </c>
      <c r="BP1" s="146" t="s">
        <v>212</v>
      </c>
      <c r="BQ1" s="2" t="s">
        <v>189</v>
      </c>
      <c r="BR1" s="2" t="s">
        <v>224</v>
      </c>
      <c r="BS1" s="154" t="s">
        <v>223</v>
      </c>
    </row>
    <row r="2" spans="1:71" x14ac:dyDescent="0.2">
      <c r="A2" s="27">
        <v>1</v>
      </c>
      <c r="B2" s="220">
        <v>45028</v>
      </c>
      <c r="C2" s="20" t="s">
        <v>190</v>
      </c>
      <c r="D2" s="20" t="s">
        <v>136</v>
      </c>
      <c r="E2" s="20">
        <v>44743</v>
      </c>
      <c r="F2" s="28" t="s">
        <v>191</v>
      </c>
      <c r="G2" s="27" t="s">
        <v>51</v>
      </c>
      <c r="H2" s="138">
        <v>118.18181818181817</v>
      </c>
      <c r="I2" s="27"/>
      <c r="J2" s="27"/>
      <c r="K2" s="29" t="s">
        <v>192</v>
      </c>
      <c r="L2" s="30">
        <v>2465.7599999999998</v>
      </c>
      <c r="M2" s="30">
        <v>26520</v>
      </c>
      <c r="N2" s="30">
        <v>89340</v>
      </c>
      <c r="O2" s="30"/>
      <c r="P2" s="30"/>
      <c r="Q2" s="30"/>
      <c r="R2" s="30"/>
      <c r="S2" s="30"/>
      <c r="T2" s="30"/>
      <c r="U2" s="30"/>
      <c r="V2" s="30"/>
      <c r="W2" s="138">
        <v>2.8818181818181814</v>
      </c>
      <c r="X2" s="138">
        <v>2.6454545454545455</v>
      </c>
      <c r="Y2" s="138">
        <v>2.5909090909090908</v>
      </c>
      <c r="Z2" s="138">
        <v>2.5727272727272728</v>
      </c>
      <c r="AA2" s="205"/>
      <c r="AB2" s="205"/>
      <c r="AC2" s="138">
        <v>2.8818181818181814</v>
      </c>
      <c r="AD2" s="138">
        <v>2.6454545454545455</v>
      </c>
      <c r="AE2" s="138">
        <v>2.5909090909090908</v>
      </c>
      <c r="AF2" s="138">
        <v>2.5727272727272728</v>
      </c>
      <c r="AG2" s="205"/>
      <c r="AH2" s="205"/>
      <c r="AI2" s="27"/>
      <c r="AJ2" s="27"/>
      <c r="AK2" s="27"/>
      <c r="AL2" s="27"/>
      <c r="AM2" s="27"/>
      <c r="AN2" s="27"/>
      <c r="AO2" s="31" t="s">
        <v>55</v>
      </c>
      <c r="AP2" s="31"/>
      <c r="AQ2" s="31">
        <v>3</v>
      </c>
      <c r="AR2" s="31">
        <v>3</v>
      </c>
      <c r="AS2" s="31"/>
      <c r="AT2" s="31">
        <v>0</v>
      </c>
      <c r="AU2" s="31">
        <v>0</v>
      </c>
      <c r="AV2" s="31">
        <v>0</v>
      </c>
      <c r="AW2" s="31">
        <v>0</v>
      </c>
      <c r="AX2" s="31">
        <v>0</v>
      </c>
      <c r="AY2" s="31">
        <v>0</v>
      </c>
      <c r="AZ2" s="31">
        <v>0</v>
      </c>
      <c r="BA2" s="31">
        <v>0</v>
      </c>
      <c r="BB2" s="31"/>
      <c r="BC2" s="31"/>
      <c r="BD2" s="31">
        <v>0</v>
      </c>
      <c r="BE2" s="31">
        <v>0</v>
      </c>
      <c r="BF2" s="31">
        <v>0</v>
      </c>
      <c r="BG2" s="31" t="s">
        <v>55</v>
      </c>
      <c r="BH2" s="31">
        <v>12</v>
      </c>
      <c r="BI2" s="31"/>
      <c r="BJ2" s="31"/>
      <c r="BK2" s="31" t="s">
        <v>55</v>
      </c>
      <c r="BL2" s="28"/>
      <c r="BM2" s="27"/>
      <c r="BN2" s="31"/>
      <c r="BO2" s="31" t="s">
        <v>193</v>
      </c>
      <c r="BP2" s="31"/>
      <c r="BQ2" s="126"/>
      <c r="BR2" s="126" t="s">
        <v>254</v>
      </c>
    </row>
    <row r="3" spans="1:71" x14ac:dyDescent="0.2">
      <c r="A3" s="27">
        <v>2</v>
      </c>
      <c r="B3" s="220">
        <v>45028</v>
      </c>
      <c r="C3" s="20" t="s">
        <v>190</v>
      </c>
      <c r="D3" s="20" t="s">
        <v>136</v>
      </c>
      <c r="E3" s="20">
        <v>45002</v>
      </c>
      <c r="F3" s="28" t="s">
        <v>49</v>
      </c>
      <c r="G3" s="27" t="s">
        <v>257</v>
      </c>
      <c r="H3" s="138">
        <v>145.66363636363633</v>
      </c>
      <c r="I3" s="27"/>
      <c r="J3" s="27"/>
      <c r="K3" s="29" t="s">
        <v>192</v>
      </c>
      <c r="L3" s="30">
        <v>2465.7599999999998</v>
      </c>
      <c r="M3" s="30">
        <v>161707.24</v>
      </c>
      <c r="N3" s="30">
        <v>658402</v>
      </c>
      <c r="O3" s="30"/>
      <c r="P3" s="30"/>
      <c r="Q3" s="30"/>
      <c r="R3" s="30"/>
      <c r="S3" s="30"/>
      <c r="T3" s="30"/>
      <c r="U3" s="30"/>
      <c r="V3" s="30"/>
      <c r="W3" s="138">
        <v>3.3909090909090907</v>
      </c>
      <c r="X3" s="138">
        <v>2.9272727272727272</v>
      </c>
      <c r="Y3" s="138">
        <v>2.8909090909090907</v>
      </c>
      <c r="Z3" s="138">
        <v>2.8090909090909086</v>
      </c>
      <c r="AA3" s="205"/>
      <c r="AB3" s="205"/>
      <c r="AC3" s="138">
        <v>3.3909090909090907</v>
      </c>
      <c r="AD3" s="138">
        <v>2.9272727272727272</v>
      </c>
      <c r="AE3" s="138">
        <v>2.8909090909090907</v>
      </c>
      <c r="AF3" s="138">
        <v>2.8090909090909086</v>
      </c>
      <c r="AG3" s="205"/>
      <c r="AH3" s="205"/>
      <c r="AI3" s="27"/>
      <c r="AJ3" s="27"/>
      <c r="AK3" s="27"/>
      <c r="AL3" s="27"/>
      <c r="AM3" s="27"/>
      <c r="AN3" s="27"/>
      <c r="AO3" s="31" t="s">
        <v>55</v>
      </c>
      <c r="AP3" s="31"/>
      <c r="AQ3" s="31">
        <v>3</v>
      </c>
      <c r="AR3" s="31">
        <v>3</v>
      </c>
      <c r="AS3" s="31"/>
      <c r="AT3" s="31">
        <v>5</v>
      </c>
      <c r="AU3" s="31">
        <v>0</v>
      </c>
      <c r="AV3" s="31">
        <v>0</v>
      </c>
      <c r="AW3" s="31">
        <v>0</v>
      </c>
      <c r="AX3" s="31">
        <v>0</v>
      </c>
      <c r="AY3" s="31">
        <v>0</v>
      </c>
      <c r="AZ3" s="31">
        <v>0</v>
      </c>
      <c r="BA3" s="31">
        <v>0</v>
      </c>
      <c r="BB3" s="31"/>
      <c r="BC3" s="31"/>
      <c r="BD3" s="31">
        <v>0</v>
      </c>
      <c r="BE3" s="31">
        <v>0</v>
      </c>
      <c r="BF3" s="31">
        <v>24</v>
      </c>
      <c r="BG3" s="31" t="s">
        <v>55</v>
      </c>
      <c r="BH3" s="31">
        <v>24</v>
      </c>
      <c r="BI3" s="31"/>
      <c r="BJ3" s="31"/>
      <c r="BK3" s="31" t="s">
        <v>55</v>
      </c>
      <c r="BL3" s="28"/>
      <c r="BM3" s="27"/>
      <c r="BN3" s="31"/>
      <c r="BO3" s="31" t="s">
        <v>193</v>
      </c>
      <c r="BP3" s="31">
        <v>1</v>
      </c>
      <c r="BQ3" s="126"/>
      <c r="BR3" s="126" t="s">
        <v>261</v>
      </c>
    </row>
    <row r="4" spans="1:71" x14ac:dyDescent="0.2">
      <c r="A4" s="27">
        <v>3</v>
      </c>
      <c r="B4" s="220">
        <v>45028</v>
      </c>
      <c r="C4" s="20" t="s">
        <v>190</v>
      </c>
      <c r="D4" s="20" t="s">
        <v>136</v>
      </c>
      <c r="E4" s="20">
        <v>44958</v>
      </c>
      <c r="F4" s="28" t="s">
        <v>195</v>
      </c>
      <c r="G4" s="27" t="s">
        <v>255</v>
      </c>
      <c r="H4" s="138">
        <v>113.8</v>
      </c>
      <c r="I4" s="27"/>
      <c r="J4" s="27"/>
      <c r="K4" s="29" t="s">
        <v>192</v>
      </c>
      <c r="L4" s="30">
        <v>4932</v>
      </c>
      <c r="M4" s="30">
        <v>187397</v>
      </c>
      <c r="N4" s="30"/>
      <c r="O4" s="30"/>
      <c r="P4" s="30"/>
      <c r="Q4" s="30"/>
      <c r="R4" s="30"/>
      <c r="S4" s="30"/>
      <c r="T4" s="30"/>
      <c r="U4" s="30"/>
      <c r="V4" s="30"/>
      <c r="W4" s="138">
        <v>3.1999999999999997</v>
      </c>
      <c r="X4" s="138">
        <v>2.9545454545454541</v>
      </c>
      <c r="Y4" s="138">
        <v>2.9090909090909092</v>
      </c>
      <c r="Z4" s="138"/>
      <c r="AA4" s="205"/>
      <c r="AB4" s="205"/>
      <c r="AC4" s="138">
        <v>3.1999999999999997</v>
      </c>
      <c r="AD4" s="138">
        <v>2.9545454545454541</v>
      </c>
      <c r="AE4" s="138">
        <v>2.9090909090909092</v>
      </c>
      <c r="AF4" s="138"/>
      <c r="AG4" s="205"/>
      <c r="AH4" s="205"/>
      <c r="AI4" s="27"/>
      <c r="AJ4" s="27"/>
      <c r="AK4" s="27"/>
      <c r="AL4" s="27"/>
      <c r="AM4" s="27"/>
      <c r="AN4" s="27"/>
      <c r="AO4" s="31" t="s">
        <v>55</v>
      </c>
      <c r="AP4" s="31"/>
      <c r="AQ4" s="31">
        <v>3</v>
      </c>
      <c r="AR4" s="31">
        <v>3</v>
      </c>
      <c r="AS4" s="31"/>
      <c r="AT4" s="31">
        <v>0</v>
      </c>
      <c r="AU4" s="31">
        <v>0</v>
      </c>
      <c r="AV4" s="31">
        <v>0</v>
      </c>
      <c r="AW4" s="31">
        <v>0</v>
      </c>
      <c r="AX4" s="31">
        <v>0</v>
      </c>
      <c r="AY4" s="31">
        <v>0</v>
      </c>
      <c r="AZ4" s="31">
        <v>0</v>
      </c>
      <c r="BA4" s="31">
        <v>0</v>
      </c>
      <c r="BB4" s="31"/>
      <c r="BC4" s="31"/>
      <c r="BD4" s="31">
        <v>0</v>
      </c>
      <c r="BE4" s="31">
        <v>0</v>
      </c>
      <c r="BF4" s="31">
        <v>12</v>
      </c>
      <c r="BG4" s="31" t="s">
        <v>53</v>
      </c>
      <c r="BH4" s="31">
        <v>12</v>
      </c>
      <c r="BI4" s="31"/>
      <c r="BJ4" s="31"/>
      <c r="BK4" s="31" t="s">
        <v>55</v>
      </c>
      <c r="BL4" s="28"/>
      <c r="BM4" s="27"/>
      <c r="BN4" s="31"/>
      <c r="BO4" s="31" t="s">
        <v>193</v>
      </c>
      <c r="BP4" s="31"/>
      <c r="BQ4" s="126"/>
      <c r="BR4" s="126" t="s">
        <v>262</v>
      </c>
    </row>
    <row r="5" spans="1:71" x14ac:dyDescent="0.2">
      <c r="A5" s="27">
        <v>4</v>
      </c>
      <c r="B5" s="220">
        <v>45028</v>
      </c>
      <c r="C5" s="20" t="s">
        <v>190</v>
      </c>
      <c r="D5" s="20" t="s">
        <v>136</v>
      </c>
      <c r="E5" s="20">
        <v>45015</v>
      </c>
      <c r="F5" s="28" t="s">
        <v>233</v>
      </c>
      <c r="G5" s="27" t="s">
        <v>234</v>
      </c>
      <c r="H5" s="138">
        <v>55.990909090909092</v>
      </c>
      <c r="I5" s="27"/>
      <c r="J5" s="27"/>
      <c r="K5" s="29" t="s">
        <v>192</v>
      </c>
      <c r="L5" s="30">
        <v>2466</v>
      </c>
      <c r="M5" s="30">
        <v>26520</v>
      </c>
      <c r="N5" s="30">
        <v>89340</v>
      </c>
      <c r="O5" s="30"/>
      <c r="P5" s="30"/>
      <c r="Q5" s="30"/>
      <c r="R5" s="30"/>
      <c r="S5" s="30"/>
      <c r="T5" s="30"/>
      <c r="U5" s="30"/>
      <c r="V5" s="30"/>
      <c r="W5" s="138">
        <v>3.0636363636363635</v>
      </c>
      <c r="X5" s="138">
        <v>2.5545454545454542</v>
      </c>
      <c r="Y5" s="138">
        <v>2.3181818181818179</v>
      </c>
      <c r="Z5" s="138">
        <v>2.1363636363636362</v>
      </c>
      <c r="AA5" s="205"/>
      <c r="AB5" s="205"/>
      <c r="AC5" s="138">
        <v>3.0636363636363635</v>
      </c>
      <c r="AD5" s="138">
        <v>2.5545454545454542</v>
      </c>
      <c r="AE5" s="138">
        <v>2.3181818181818179</v>
      </c>
      <c r="AF5" s="138">
        <v>2.1363636363636362</v>
      </c>
      <c r="AG5" s="205"/>
      <c r="AH5" s="205"/>
      <c r="AI5" s="27"/>
      <c r="AJ5" s="27"/>
      <c r="AK5" s="27"/>
      <c r="AL5" s="27"/>
      <c r="AM5" s="27"/>
      <c r="AN5" s="27"/>
      <c r="AO5" s="31" t="s">
        <v>55</v>
      </c>
      <c r="AP5" s="31"/>
      <c r="AQ5" s="31">
        <v>3</v>
      </c>
      <c r="AR5" s="31">
        <v>3</v>
      </c>
      <c r="AS5" s="31"/>
      <c r="AT5" s="31">
        <v>0</v>
      </c>
      <c r="AU5" s="31">
        <v>0</v>
      </c>
      <c r="AV5" s="31">
        <v>0</v>
      </c>
      <c r="AW5" s="31">
        <v>0</v>
      </c>
      <c r="AX5" s="31">
        <v>0</v>
      </c>
      <c r="AY5" s="31">
        <v>0</v>
      </c>
      <c r="AZ5" s="31">
        <v>0</v>
      </c>
      <c r="BA5" s="31">
        <v>0</v>
      </c>
      <c r="BB5" s="31"/>
      <c r="BC5" s="31"/>
      <c r="BD5" s="31">
        <v>0</v>
      </c>
      <c r="BE5" s="31">
        <v>0</v>
      </c>
      <c r="BF5" s="31">
        <v>0</v>
      </c>
      <c r="BG5" s="31" t="s">
        <v>55</v>
      </c>
      <c r="BH5" s="31">
        <v>0</v>
      </c>
      <c r="BI5" s="31"/>
      <c r="BJ5" s="194"/>
      <c r="BK5" s="31" t="s">
        <v>55</v>
      </c>
      <c r="BL5" s="28"/>
      <c r="BM5" s="27"/>
      <c r="BN5" s="31"/>
      <c r="BO5" s="31" t="s">
        <v>193</v>
      </c>
      <c r="BP5" s="31"/>
      <c r="BQ5" s="126"/>
      <c r="BR5" s="126" t="s">
        <v>253</v>
      </c>
    </row>
    <row r="6" spans="1:71" x14ac:dyDescent="0.2">
      <c r="A6" s="27">
        <v>5</v>
      </c>
      <c r="B6" s="220">
        <v>45028</v>
      </c>
      <c r="C6" s="20" t="s">
        <v>190</v>
      </c>
      <c r="D6" s="20" t="s">
        <v>136</v>
      </c>
      <c r="E6" s="20">
        <v>45020</v>
      </c>
      <c r="F6" s="28" t="s">
        <v>242</v>
      </c>
      <c r="G6" s="27" t="s">
        <v>243</v>
      </c>
      <c r="H6" s="138">
        <v>149.89999999999998</v>
      </c>
      <c r="I6" s="27"/>
      <c r="J6" s="27"/>
      <c r="K6" s="29" t="s">
        <v>192</v>
      </c>
      <c r="L6" s="30">
        <v>2465.7599999999998</v>
      </c>
      <c r="M6" s="30">
        <v>26520</v>
      </c>
      <c r="N6" s="30">
        <v>89340</v>
      </c>
      <c r="O6" s="30"/>
      <c r="P6" s="30"/>
      <c r="Q6" s="30"/>
      <c r="R6" s="30"/>
      <c r="S6" s="30"/>
      <c r="T6" s="30"/>
      <c r="U6" s="30"/>
      <c r="V6" s="30"/>
      <c r="W6" s="138">
        <v>4.7909090909090901</v>
      </c>
      <c r="X6" s="138">
        <v>4.5272727272727273</v>
      </c>
      <c r="Y6" s="138">
        <v>4.5</v>
      </c>
      <c r="Z6" s="138">
        <v>4.4545454545454541</v>
      </c>
      <c r="AA6" s="205"/>
      <c r="AB6" s="205"/>
      <c r="AC6" s="138">
        <v>4.7909090909090901</v>
      </c>
      <c r="AD6" s="138">
        <v>4.5272727272727273</v>
      </c>
      <c r="AE6" s="138">
        <v>4.5</v>
      </c>
      <c r="AF6" s="138">
        <v>4.4545454545454541</v>
      </c>
      <c r="AG6" s="205"/>
      <c r="AH6" s="205"/>
      <c r="AI6" s="27"/>
      <c r="AJ6" s="27"/>
      <c r="AK6" s="27"/>
      <c r="AL6" s="27"/>
      <c r="AM6" s="27"/>
      <c r="AN6" s="27"/>
      <c r="AO6" s="31" t="s">
        <v>55</v>
      </c>
      <c r="AP6" s="31"/>
      <c r="AQ6" s="31">
        <v>3</v>
      </c>
      <c r="AR6" s="31">
        <v>3</v>
      </c>
      <c r="AS6" s="31"/>
      <c r="AT6" s="31">
        <v>0</v>
      </c>
      <c r="AU6" s="31">
        <v>15</v>
      </c>
      <c r="AV6" s="31">
        <v>0</v>
      </c>
      <c r="AW6" s="31">
        <v>0</v>
      </c>
      <c r="AX6" s="31">
        <v>0</v>
      </c>
      <c r="AY6" s="31">
        <v>0</v>
      </c>
      <c r="AZ6" s="31">
        <v>0</v>
      </c>
      <c r="BA6" s="31">
        <v>0</v>
      </c>
      <c r="BB6" s="31"/>
      <c r="BC6" s="31"/>
      <c r="BD6" s="31">
        <v>0</v>
      </c>
      <c r="BE6" s="31">
        <v>0</v>
      </c>
      <c r="BF6" s="31">
        <v>0</v>
      </c>
      <c r="BG6" s="31" t="s">
        <v>55</v>
      </c>
      <c r="BH6" s="31">
        <v>0</v>
      </c>
      <c r="BI6" s="31"/>
      <c r="BJ6" s="194"/>
      <c r="BK6" s="31" t="s">
        <v>55</v>
      </c>
      <c r="BL6" s="28" t="s">
        <v>263</v>
      </c>
      <c r="BM6" s="27" t="s">
        <v>264</v>
      </c>
      <c r="BN6" s="31">
        <v>50</v>
      </c>
      <c r="BO6" s="31" t="s">
        <v>193</v>
      </c>
      <c r="BP6" s="31">
        <v>1</v>
      </c>
      <c r="BQ6" s="126"/>
      <c r="BR6" s="126" t="s">
        <v>265</v>
      </c>
    </row>
  </sheetData>
  <sheetProtection algorithmName="SHA-512" hashValue="TslxBMvFiCHW6Mes4fQW51iFBi9XxHY6L/MxYQdpcMFpehtUEHAHG4QlzH8XMU6DVZ8HypEicNsMSfXk6Iz9Tg==" saltValue="he3bVGmjOgZfbV5jxEGwvQ==" spinCount="100000" sheet="1" objects="1" scenarios="1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A583A3-8191-AB4B-8012-3A118BF9A3A3}">
  <sheetPr codeName="Sheet29"/>
  <dimension ref="A1:BS6"/>
  <sheetViews>
    <sheetView zoomScale="120" zoomScaleNormal="120" workbookViewId="0">
      <pane xSplit="7" ySplit="1" topLeftCell="H2" activePane="bottomRight" state="frozen"/>
      <selection pane="topRight" activeCell="H1" sqref="H1"/>
      <selection pane="bottomLeft" activeCell="A2" sqref="A2"/>
      <selection pane="bottomRight" activeCell="A9" sqref="A9:XFD22"/>
    </sheetView>
  </sheetViews>
  <sheetFormatPr baseColWidth="10" defaultColWidth="12.5" defaultRowHeight="15" x14ac:dyDescent="0.2"/>
  <cols>
    <col min="1" max="1" width="5.5" customWidth="1"/>
    <col min="3" max="3" width="7.1640625" customWidth="1"/>
    <col min="4" max="4" width="21.5" customWidth="1"/>
    <col min="6" max="6" width="18.5" customWidth="1"/>
    <col min="7" max="7" width="18.6640625" customWidth="1"/>
    <col min="64" max="64" width="58" customWidth="1"/>
    <col min="65" max="65" width="13.83203125" customWidth="1"/>
    <col min="66" max="66" width="12.5" customWidth="1"/>
    <col min="69" max="70" width="23.5" customWidth="1"/>
  </cols>
  <sheetData>
    <row r="1" spans="1:71" ht="64" x14ac:dyDescent="0.2">
      <c r="A1" s="1" t="s">
        <v>94</v>
      </c>
      <c r="B1" s="1" t="s">
        <v>138</v>
      </c>
      <c r="C1" s="2" t="s">
        <v>139</v>
      </c>
      <c r="D1" s="3" t="s">
        <v>140</v>
      </c>
      <c r="E1" s="1" t="s">
        <v>141</v>
      </c>
      <c r="F1" s="2" t="s">
        <v>4</v>
      </c>
      <c r="G1" s="3" t="s">
        <v>142</v>
      </c>
      <c r="H1" s="4" t="s">
        <v>6</v>
      </c>
      <c r="I1" s="139" t="s">
        <v>201</v>
      </c>
      <c r="J1" s="140" t="s">
        <v>202</v>
      </c>
      <c r="K1" s="5" t="s">
        <v>143</v>
      </c>
      <c r="L1" s="5" t="s">
        <v>144</v>
      </c>
      <c r="M1" s="5" t="s">
        <v>145</v>
      </c>
      <c r="N1" s="5" t="s">
        <v>146</v>
      </c>
      <c r="O1" s="5" t="s">
        <v>147</v>
      </c>
      <c r="P1" s="6" t="s">
        <v>148</v>
      </c>
      <c r="Q1" s="141" t="s">
        <v>203</v>
      </c>
      <c r="R1" s="141" t="s">
        <v>204</v>
      </c>
      <c r="S1" s="141" t="s">
        <v>205</v>
      </c>
      <c r="T1" s="141" t="s">
        <v>206</v>
      </c>
      <c r="U1" s="141" t="s">
        <v>207</v>
      </c>
      <c r="V1" s="142" t="s">
        <v>208</v>
      </c>
      <c r="W1" s="7" t="s">
        <v>149</v>
      </c>
      <c r="X1" s="7" t="s">
        <v>150</v>
      </c>
      <c r="Y1" s="7" t="s">
        <v>151</v>
      </c>
      <c r="Z1" s="7" t="s">
        <v>152</v>
      </c>
      <c r="AA1" s="7" t="s">
        <v>153</v>
      </c>
      <c r="AB1" s="8" t="s">
        <v>154</v>
      </c>
      <c r="AC1" s="9" t="s">
        <v>155</v>
      </c>
      <c r="AD1" s="9" t="s">
        <v>156</v>
      </c>
      <c r="AE1" s="9" t="s">
        <v>157</v>
      </c>
      <c r="AF1" s="9" t="s">
        <v>158</v>
      </c>
      <c r="AG1" s="9" t="s">
        <v>159</v>
      </c>
      <c r="AH1" s="10" t="s">
        <v>160</v>
      </c>
      <c r="AI1" s="11" t="s">
        <v>161</v>
      </c>
      <c r="AJ1" s="11" t="s">
        <v>162</v>
      </c>
      <c r="AK1" s="11" t="s">
        <v>163</v>
      </c>
      <c r="AL1" s="11" t="s">
        <v>164</v>
      </c>
      <c r="AM1" s="11" t="s">
        <v>165</v>
      </c>
      <c r="AN1" s="12" t="s">
        <v>166</v>
      </c>
      <c r="AO1" s="13" t="s">
        <v>167</v>
      </c>
      <c r="AP1" s="13" t="s">
        <v>168</v>
      </c>
      <c r="AQ1" s="13" t="s">
        <v>169</v>
      </c>
      <c r="AR1" s="14" t="s">
        <v>170</v>
      </c>
      <c r="AS1" s="143" t="s">
        <v>209</v>
      </c>
      <c r="AT1" s="15" t="s">
        <v>171</v>
      </c>
      <c r="AU1" s="16" t="s">
        <v>172</v>
      </c>
      <c r="AV1" s="15" t="s">
        <v>173</v>
      </c>
      <c r="AW1" s="7" t="s">
        <v>174</v>
      </c>
      <c r="AX1" s="17" t="s">
        <v>175</v>
      </c>
      <c r="AY1" s="7" t="s">
        <v>176</v>
      </c>
      <c r="AZ1" s="17" t="s">
        <v>177</v>
      </c>
      <c r="BA1" s="8" t="s">
        <v>178</v>
      </c>
      <c r="BB1" s="144" t="s">
        <v>210</v>
      </c>
      <c r="BC1" s="145" t="s">
        <v>211</v>
      </c>
      <c r="BD1" s="17" t="s">
        <v>179</v>
      </c>
      <c r="BE1" s="8" t="s">
        <v>180</v>
      </c>
      <c r="BF1" s="1" t="s">
        <v>181</v>
      </c>
      <c r="BG1" s="18" t="s">
        <v>182</v>
      </c>
      <c r="BH1" s="19" t="s">
        <v>183</v>
      </c>
      <c r="BI1" s="153" t="s">
        <v>220</v>
      </c>
      <c r="BJ1" s="153" t="s">
        <v>221</v>
      </c>
      <c r="BK1" s="18" t="s">
        <v>184</v>
      </c>
      <c r="BL1" s="1" t="s">
        <v>185</v>
      </c>
      <c r="BM1" s="2" t="s">
        <v>186</v>
      </c>
      <c r="BN1" s="18" t="s">
        <v>187</v>
      </c>
      <c r="BO1" s="18" t="s">
        <v>188</v>
      </c>
      <c r="BP1" s="146" t="s">
        <v>212</v>
      </c>
      <c r="BQ1" s="2" t="s">
        <v>189</v>
      </c>
      <c r="BR1" s="2" t="s">
        <v>224</v>
      </c>
      <c r="BS1" s="154" t="s">
        <v>223</v>
      </c>
    </row>
    <row r="2" spans="1:71" x14ac:dyDescent="0.2">
      <c r="A2" s="27">
        <v>1</v>
      </c>
      <c r="B2" s="211">
        <v>44847</v>
      </c>
      <c r="C2" s="20" t="s">
        <v>190</v>
      </c>
      <c r="D2" s="20" t="s">
        <v>136</v>
      </c>
      <c r="E2" s="20">
        <v>44743</v>
      </c>
      <c r="F2" s="28" t="s">
        <v>191</v>
      </c>
      <c r="G2" s="27" t="s">
        <v>51</v>
      </c>
      <c r="H2" s="138">
        <v>118.18181818181817</v>
      </c>
      <c r="I2" s="27"/>
      <c r="J2" s="27"/>
      <c r="K2" s="29" t="s">
        <v>192</v>
      </c>
      <c r="L2" s="30">
        <v>2465.7599999999998</v>
      </c>
      <c r="M2" s="30">
        <v>26520</v>
      </c>
      <c r="N2" s="30">
        <v>89340</v>
      </c>
      <c r="O2" s="30"/>
      <c r="P2" s="30"/>
      <c r="Q2" s="30"/>
      <c r="R2" s="30"/>
      <c r="S2" s="30"/>
      <c r="T2" s="30"/>
      <c r="U2" s="30"/>
      <c r="V2" s="30"/>
      <c r="W2" s="138">
        <v>2.8818181818181814</v>
      </c>
      <c r="X2" s="138">
        <v>2.6454545454545455</v>
      </c>
      <c r="Y2" s="138">
        <v>2.5909090909090908</v>
      </c>
      <c r="Z2" s="138">
        <v>2.5727272727272728</v>
      </c>
      <c r="AA2" s="205"/>
      <c r="AB2" s="205"/>
      <c r="AC2" s="138">
        <v>2.8818181818181814</v>
      </c>
      <c r="AD2" s="138">
        <v>2.6454545454545455</v>
      </c>
      <c r="AE2" s="138">
        <v>2.5909090909090908</v>
      </c>
      <c r="AF2" s="138">
        <v>2.5727272727272728</v>
      </c>
      <c r="AG2" s="205"/>
      <c r="AH2" s="205"/>
      <c r="AI2" s="27"/>
      <c r="AJ2" s="27"/>
      <c r="AK2" s="27"/>
      <c r="AL2" s="27"/>
      <c r="AM2" s="27"/>
      <c r="AN2" s="27"/>
      <c r="AO2" s="31" t="s">
        <v>55</v>
      </c>
      <c r="AP2" s="31"/>
      <c r="AQ2" s="31">
        <v>3</v>
      </c>
      <c r="AR2" s="31">
        <v>3</v>
      </c>
      <c r="AS2" s="31"/>
      <c r="AT2" s="31">
        <v>0</v>
      </c>
      <c r="AU2" s="31">
        <v>0</v>
      </c>
      <c r="AV2" s="31">
        <v>0</v>
      </c>
      <c r="AW2" s="31">
        <v>0</v>
      </c>
      <c r="AX2" s="31">
        <v>0</v>
      </c>
      <c r="AY2" s="31">
        <v>0</v>
      </c>
      <c r="AZ2" s="31">
        <v>0</v>
      </c>
      <c r="BA2" s="31">
        <v>0</v>
      </c>
      <c r="BB2" s="31"/>
      <c r="BC2" s="31"/>
      <c r="BD2" s="31">
        <v>0</v>
      </c>
      <c r="BE2" s="31">
        <v>0</v>
      </c>
      <c r="BF2" s="31">
        <v>0</v>
      </c>
      <c r="BG2" s="31" t="s">
        <v>55</v>
      </c>
      <c r="BH2" s="31">
        <v>12</v>
      </c>
      <c r="BI2" s="31"/>
      <c r="BJ2" s="31"/>
      <c r="BK2" s="31" t="s">
        <v>55</v>
      </c>
      <c r="BL2" s="28"/>
      <c r="BM2" s="27"/>
      <c r="BN2" s="31"/>
      <c r="BO2" s="31" t="s">
        <v>193</v>
      </c>
      <c r="BP2" s="31"/>
      <c r="BQ2" s="126"/>
      <c r="BR2" s="126" t="s">
        <v>254</v>
      </c>
    </row>
    <row r="3" spans="1:71" x14ac:dyDescent="0.2">
      <c r="A3" s="27">
        <v>2</v>
      </c>
      <c r="B3" s="211">
        <v>44847</v>
      </c>
      <c r="C3" s="20" t="s">
        <v>190</v>
      </c>
      <c r="D3" s="20" t="s">
        <v>136</v>
      </c>
      <c r="E3" s="20">
        <v>44818</v>
      </c>
      <c r="F3" s="28" t="s">
        <v>49</v>
      </c>
      <c r="G3" s="27" t="s">
        <v>257</v>
      </c>
      <c r="H3" s="138">
        <v>145.66363636363633</v>
      </c>
      <c r="I3" s="27"/>
      <c r="J3" s="27"/>
      <c r="K3" s="29" t="s">
        <v>192</v>
      </c>
      <c r="L3" s="30">
        <v>2465.7599999999998</v>
      </c>
      <c r="M3" s="30">
        <v>161707.24</v>
      </c>
      <c r="N3" s="30">
        <v>658402</v>
      </c>
      <c r="O3" s="30"/>
      <c r="P3" s="30"/>
      <c r="Q3" s="30"/>
      <c r="R3" s="30"/>
      <c r="S3" s="30"/>
      <c r="T3" s="30"/>
      <c r="U3" s="30"/>
      <c r="V3" s="30"/>
      <c r="W3" s="138">
        <v>3.3909090909090907</v>
      </c>
      <c r="X3" s="138">
        <v>2.9272727272727272</v>
      </c>
      <c r="Y3" s="138">
        <v>2.8909090909090907</v>
      </c>
      <c r="Z3" s="138">
        <v>2.8090909090909086</v>
      </c>
      <c r="AA3" s="205"/>
      <c r="AB3" s="205"/>
      <c r="AC3" s="138">
        <v>3.3909090909090907</v>
      </c>
      <c r="AD3" s="138">
        <v>2.9272727272727272</v>
      </c>
      <c r="AE3" s="138">
        <v>2.8909090909090907</v>
      </c>
      <c r="AF3" s="138">
        <v>2.8090909090909086</v>
      </c>
      <c r="AG3" s="205"/>
      <c r="AH3" s="205"/>
      <c r="AI3" s="27"/>
      <c r="AJ3" s="27"/>
      <c r="AK3" s="27"/>
      <c r="AL3" s="27"/>
      <c r="AM3" s="27"/>
      <c r="AN3" s="27"/>
      <c r="AO3" s="31" t="s">
        <v>55</v>
      </c>
      <c r="AP3" s="31"/>
      <c r="AQ3" s="31">
        <v>3</v>
      </c>
      <c r="AR3" s="31">
        <v>3</v>
      </c>
      <c r="AS3" s="31"/>
      <c r="AT3" s="31">
        <v>5</v>
      </c>
      <c r="AU3" s="31">
        <v>0</v>
      </c>
      <c r="AV3" s="31">
        <v>0</v>
      </c>
      <c r="AW3" s="31">
        <v>0</v>
      </c>
      <c r="AX3" s="31">
        <v>0</v>
      </c>
      <c r="AY3" s="31">
        <v>0</v>
      </c>
      <c r="AZ3" s="31">
        <v>0</v>
      </c>
      <c r="BA3" s="31">
        <v>0</v>
      </c>
      <c r="BB3" s="31"/>
      <c r="BC3" s="31"/>
      <c r="BD3" s="31">
        <v>0</v>
      </c>
      <c r="BE3" s="31">
        <v>0</v>
      </c>
      <c r="BF3" s="31">
        <v>24</v>
      </c>
      <c r="BG3" s="31" t="s">
        <v>55</v>
      </c>
      <c r="BH3" s="31">
        <v>24</v>
      </c>
      <c r="BI3" s="31"/>
      <c r="BJ3" s="31"/>
      <c r="BK3" s="31" t="s">
        <v>55</v>
      </c>
      <c r="BL3" s="28"/>
      <c r="BM3" s="27"/>
      <c r="BN3" s="31"/>
      <c r="BO3" s="31" t="s">
        <v>193</v>
      </c>
      <c r="BP3" s="31">
        <v>1</v>
      </c>
      <c r="BQ3" s="126"/>
      <c r="BR3" s="126" t="s">
        <v>259</v>
      </c>
    </row>
    <row r="4" spans="1:71" x14ac:dyDescent="0.2">
      <c r="A4" s="27">
        <v>3</v>
      </c>
      <c r="B4" s="211">
        <v>44847</v>
      </c>
      <c r="C4" s="20" t="s">
        <v>190</v>
      </c>
      <c r="D4" s="20" t="s">
        <v>136</v>
      </c>
      <c r="E4" s="20">
        <v>44743</v>
      </c>
      <c r="F4" s="28" t="s">
        <v>195</v>
      </c>
      <c r="G4" s="27" t="s">
        <v>255</v>
      </c>
      <c r="H4" s="138">
        <v>111.84545454545454</v>
      </c>
      <c r="I4" s="27"/>
      <c r="J4" s="27"/>
      <c r="K4" s="29" t="s">
        <v>192</v>
      </c>
      <c r="L4" s="30">
        <v>4932</v>
      </c>
      <c r="M4" s="30">
        <v>187397</v>
      </c>
      <c r="N4" s="30"/>
      <c r="O4" s="30"/>
      <c r="P4" s="30"/>
      <c r="Q4" s="30"/>
      <c r="R4" s="30"/>
      <c r="S4" s="30"/>
      <c r="T4" s="30"/>
      <c r="U4" s="30"/>
      <c r="V4" s="30"/>
      <c r="W4" s="138">
        <v>2.9</v>
      </c>
      <c r="X4" s="138">
        <v>2.6636363636363636</v>
      </c>
      <c r="Y4" s="138">
        <v>2.627272727272727</v>
      </c>
      <c r="Z4" s="138"/>
      <c r="AA4" s="205"/>
      <c r="AB4" s="205"/>
      <c r="AC4" s="138">
        <v>2.9</v>
      </c>
      <c r="AD4" s="138">
        <v>2.6636363636363636</v>
      </c>
      <c r="AE4" s="138">
        <v>2.627272727272727</v>
      </c>
      <c r="AF4" s="138"/>
      <c r="AG4" s="205"/>
      <c r="AH4" s="205"/>
      <c r="AI4" s="27"/>
      <c r="AJ4" s="27"/>
      <c r="AK4" s="27"/>
      <c r="AL4" s="27"/>
      <c r="AM4" s="27"/>
      <c r="AN4" s="27"/>
      <c r="AO4" s="31" t="s">
        <v>55</v>
      </c>
      <c r="AP4" s="31"/>
      <c r="AQ4" s="31">
        <v>3</v>
      </c>
      <c r="AR4" s="31">
        <v>3</v>
      </c>
      <c r="AS4" s="31"/>
      <c r="AT4" s="31">
        <v>0</v>
      </c>
      <c r="AU4" s="31">
        <v>0</v>
      </c>
      <c r="AV4" s="31">
        <v>0</v>
      </c>
      <c r="AW4" s="31">
        <v>0</v>
      </c>
      <c r="AX4" s="31">
        <v>0</v>
      </c>
      <c r="AY4" s="31">
        <v>0</v>
      </c>
      <c r="AZ4" s="31">
        <v>0</v>
      </c>
      <c r="BA4" s="31">
        <v>0</v>
      </c>
      <c r="BB4" s="31"/>
      <c r="BC4" s="31"/>
      <c r="BD4" s="31">
        <v>0</v>
      </c>
      <c r="BE4" s="31">
        <v>0</v>
      </c>
      <c r="BF4" s="31">
        <v>12</v>
      </c>
      <c r="BG4" s="31" t="s">
        <v>53</v>
      </c>
      <c r="BH4" s="31">
        <v>12</v>
      </c>
      <c r="BI4" s="31"/>
      <c r="BJ4" s="31"/>
      <c r="BK4" s="31" t="s">
        <v>55</v>
      </c>
      <c r="BL4" s="28"/>
      <c r="BM4" s="27"/>
      <c r="BN4" s="31"/>
      <c r="BO4" s="31" t="s">
        <v>193</v>
      </c>
      <c r="BP4" s="31"/>
      <c r="BQ4" s="126"/>
      <c r="BR4" s="126" t="s">
        <v>256</v>
      </c>
    </row>
    <row r="5" spans="1:71" x14ac:dyDescent="0.2">
      <c r="A5" s="27">
        <v>4</v>
      </c>
      <c r="B5" s="211">
        <v>44847</v>
      </c>
      <c r="C5" s="20" t="s">
        <v>190</v>
      </c>
      <c r="D5" s="20" t="s">
        <v>136</v>
      </c>
      <c r="E5" s="20">
        <v>44784</v>
      </c>
      <c r="F5" s="28" t="s">
        <v>233</v>
      </c>
      <c r="G5" s="27" t="s">
        <v>234</v>
      </c>
      <c r="H5" s="138">
        <v>55.990909090909092</v>
      </c>
      <c r="I5" s="27"/>
      <c r="J5" s="27"/>
      <c r="K5" s="29" t="s">
        <v>192</v>
      </c>
      <c r="L5" s="30">
        <v>2466</v>
      </c>
      <c r="M5" s="30">
        <v>26520</v>
      </c>
      <c r="N5" s="30">
        <v>89340</v>
      </c>
      <c r="O5" s="30"/>
      <c r="P5" s="30"/>
      <c r="Q5" s="30"/>
      <c r="R5" s="30"/>
      <c r="S5" s="30"/>
      <c r="T5" s="30"/>
      <c r="U5" s="30"/>
      <c r="V5" s="30"/>
      <c r="W5" s="138">
        <v>3.0636363636363635</v>
      </c>
      <c r="X5" s="138">
        <v>2.5545454545454542</v>
      </c>
      <c r="Y5" s="138">
        <v>2.3181818181818179</v>
      </c>
      <c r="Z5" s="138">
        <v>2.1363636363636362</v>
      </c>
      <c r="AA5" s="205"/>
      <c r="AB5" s="205"/>
      <c r="AC5" s="138">
        <v>3.0636363636363635</v>
      </c>
      <c r="AD5" s="138">
        <v>2.5545454545454542</v>
      </c>
      <c r="AE5" s="138">
        <v>2.3181818181818179</v>
      </c>
      <c r="AF5" s="138">
        <v>2.1363636363636362</v>
      </c>
      <c r="AG5" s="205"/>
      <c r="AH5" s="205"/>
      <c r="AI5" s="27"/>
      <c r="AJ5" s="27"/>
      <c r="AK5" s="27"/>
      <c r="AL5" s="27"/>
      <c r="AM5" s="27"/>
      <c r="AN5" s="27"/>
      <c r="AO5" s="31" t="s">
        <v>55</v>
      </c>
      <c r="AP5" s="31"/>
      <c r="AQ5" s="31">
        <v>3</v>
      </c>
      <c r="AR5" s="31">
        <v>3</v>
      </c>
      <c r="AS5" s="31"/>
      <c r="AT5" s="31">
        <v>0</v>
      </c>
      <c r="AU5" s="31">
        <v>0</v>
      </c>
      <c r="AV5" s="31">
        <v>0</v>
      </c>
      <c r="AW5" s="31">
        <v>0</v>
      </c>
      <c r="AX5" s="31">
        <v>0</v>
      </c>
      <c r="AY5" s="31">
        <v>0</v>
      </c>
      <c r="AZ5" s="31">
        <v>0</v>
      </c>
      <c r="BA5" s="31">
        <v>0</v>
      </c>
      <c r="BB5" s="31"/>
      <c r="BC5" s="31"/>
      <c r="BD5" s="31">
        <v>0</v>
      </c>
      <c r="BE5" s="31">
        <v>0</v>
      </c>
      <c r="BF5" s="31">
        <v>0</v>
      </c>
      <c r="BG5" s="31" t="s">
        <v>55</v>
      </c>
      <c r="BH5" s="31">
        <v>0</v>
      </c>
      <c r="BI5" s="31"/>
      <c r="BJ5" s="194"/>
      <c r="BK5" s="31" t="s">
        <v>55</v>
      </c>
      <c r="BL5" s="28"/>
      <c r="BM5" s="27"/>
      <c r="BN5" s="31"/>
      <c r="BO5" s="31" t="s">
        <v>193</v>
      </c>
      <c r="BP5" s="31"/>
      <c r="BQ5" s="126"/>
      <c r="BR5" s="126" t="s">
        <v>253</v>
      </c>
    </row>
    <row r="6" spans="1:71" x14ac:dyDescent="0.2">
      <c r="A6" s="27">
        <v>5</v>
      </c>
      <c r="B6" s="211">
        <v>44847</v>
      </c>
      <c r="C6" s="20" t="s">
        <v>190</v>
      </c>
      <c r="D6" s="20" t="s">
        <v>136</v>
      </c>
      <c r="E6" s="20">
        <v>44812</v>
      </c>
      <c r="F6" s="28" t="s">
        <v>242</v>
      </c>
      <c r="G6" s="27" t="s">
        <v>243</v>
      </c>
      <c r="H6" s="138">
        <v>149.89999999999998</v>
      </c>
      <c r="I6" s="27"/>
      <c r="J6" s="27"/>
      <c r="K6" s="29" t="s">
        <v>192</v>
      </c>
      <c r="L6" s="30">
        <v>2465.7599999999998</v>
      </c>
      <c r="M6" s="30">
        <v>26520</v>
      </c>
      <c r="N6" s="30">
        <v>89340</v>
      </c>
      <c r="O6" s="30"/>
      <c r="P6" s="30"/>
      <c r="Q6" s="30"/>
      <c r="R6" s="30"/>
      <c r="S6" s="30"/>
      <c r="T6" s="30"/>
      <c r="U6" s="30"/>
      <c r="V6" s="30"/>
      <c r="W6" s="138">
        <v>4.7909090909090901</v>
      </c>
      <c r="X6" s="138">
        <v>4.5272727272727273</v>
      </c>
      <c r="Y6" s="138">
        <v>4.5</v>
      </c>
      <c r="Z6" s="138">
        <v>4.4545454545454541</v>
      </c>
      <c r="AA6" s="205"/>
      <c r="AB6" s="205"/>
      <c r="AC6" s="138">
        <v>4.7909090909090901</v>
      </c>
      <c r="AD6" s="138">
        <v>4.5272727272727273</v>
      </c>
      <c r="AE6" s="138">
        <v>4.5</v>
      </c>
      <c r="AF6" s="138">
        <v>4.4545454545454541</v>
      </c>
      <c r="AG6" s="205"/>
      <c r="AH6" s="205"/>
      <c r="AI6" s="27"/>
      <c r="AJ6" s="27"/>
      <c r="AK6" s="27"/>
      <c r="AL6" s="27"/>
      <c r="AM6" s="27"/>
      <c r="AN6" s="27"/>
      <c r="AO6" s="31" t="s">
        <v>55</v>
      </c>
      <c r="AP6" s="31"/>
      <c r="AQ6" s="31">
        <v>3</v>
      </c>
      <c r="AR6" s="31">
        <v>3</v>
      </c>
      <c r="AS6" s="31"/>
      <c r="AT6" s="31">
        <v>0</v>
      </c>
      <c r="AU6" s="31">
        <v>15</v>
      </c>
      <c r="AV6" s="31">
        <v>0</v>
      </c>
      <c r="AW6" s="31">
        <v>0</v>
      </c>
      <c r="AX6" s="31">
        <v>0</v>
      </c>
      <c r="AY6" s="31">
        <v>0</v>
      </c>
      <c r="AZ6" s="31">
        <v>0</v>
      </c>
      <c r="BA6" s="31">
        <v>0</v>
      </c>
      <c r="BB6" s="31"/>
      <c r="BC6" s="31"/>
      <c r="BD6" s="31">
        <v>0</v>
      </c>
      <c r="BE6" s="31">
        <v>0</v>
      </c>
      <c r="BF6" s="31">
        <v>0</v>
      </c>
      <c r="BG6" s="31" t="s">
        <v>55</v>
      </c>
      <c r="BH6" s="31">
        <v>0</v>
      </c>
      <c r="BI6" s="31"/>
      <c r="BJ6" s="194"/>
      <c r="BK6" s="31" t="s">
        <v>55</v>
      </c>
      <c r="BL6" s="28"/>
      <c r="BM6" s="27"/>
      <c r="BN6" s="31"/>
      <c r="BO6" s="31" t="s">
        <v>193</v>
      </c>
      <c r="BP6" s="31">
        <v>1</v>
      </c>
      <c r="BQ6" s="126"/>
      <c r="BR6" s="126" t="s">
        <v>258</v>
      </c>
    </row>
  </sheetData>
  <sheetProtection algorithmName="SHA-512" hashValue="gjDE/FtWBY5Rd00m0hf4LIiwOewcyjRBNfCtipKbzikDv/RdOp6FoedjpI8rX+ebyr6cgj/PGZsbEw1nG6Jk5g==" saltValue="Um5IHM185mOhu1Hj/zos3A==" spinCount="100000" sheet="1" objects="1" scenarios="1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C4E529-ED82-D64A-9F18-B06A6E84B846}">
  <sheetPr codeName="Sheet24"/>
  <dimension ref="A1:BS6"/>
  <sheetViews>
    <sheetView zoomScale="120" zoomScaleNormal="120" workbookViewId="0">
      <pane xSplit="7" ySplit="1" topLeftCell="H2" activePane="bottomRight" state="frozen"/>
      <selection pane="topRight" activeCell="H1" sqref="H1"/>
      <selection pane="bottomLeft" activeCell="A2" sqref="A2"/>
      <selection pane="bottomRight" activeCell="L5" sqref="L5:N5"/>
    </sheetView>
  </sheetViews>
  <sheetFormatPr baseColWidth="10" defaultColWidth="12.5" defaultRowHeight="15" x14ac:dyDescent="0.2"/>
  <cols>
    <col min="1" max="1" width="5.5" customWidth="1"/>
    <col min="3" max="3" width="7.1640625" customWidth="1"/>
    <col min="4" max="4" width="21.5" customWidth="1"/>
    <col min="6" max="6" width="18.5" customWidth="1"/>
    <col min="7" max="7" width="18.6640625" customWidth="1"/>
    <col min="64" max="64" width="58" customWidth="1"/>
    <col min="65" max="65" width="13.83203125" customWidth="1"/>
    <col min="66" max="66" width="12.5" customWidth="1"/>
    <col min="69" max="70" width="23.5" customWidth="1"/>
  </cols>
  <sheetData>
    <row r="1" spans="1:71" ht="64" x14ac:dyDescent="0.2">
      <c r="A1" s="1" t="s">
        <v>94</v>
      </c>
      <c r="B1" s="1" t="s">
        <v>138</v>
      </c>
      <c r="C1" s="2" t="s">
        <v>139</v>
      </c>
      <c r="D1" s="3" t="s">
        <v>140</v>
      </c>
      <c r="E1" s="1" t="s">
        <v>141</v>
      </c>
      <c r="F1" s="2" t="s">
        <v>4</v>
      </c>
      <c r="G1" s="3" t="s">
        <v>142</v>
      </c>
      <c r="H1" s="4" t="s">
        <v>6</v>
      </c>
      <c r="I1" s="139" t="s">
        <v>201</v>
      </c>
      <c r="J1" s="140" t="s">
        <v>202</v>
      </c>
      <c r="K1" s="5" t="s">
        <v>143</v>
      </c>
      <c r="L1" s="5" t="s">
        <v>144</v>
      </c>
      <c r="M1" s="5" t="s">
        <v>145</v>
      </c>
      <c r="N1" s="5" t="s">
        <v>146</v>
      </c>
      <c r="O1" s="5" t="s">
        <v>147</v>
      </c>
      <c r="P1" s="6" t="s">
        <v>148</v>
      </c>
      <c r="Q1" s="141" t="s">
        <v>203</v>
      </c>
      <c r="R1" s="141" t="s">
        <v>204</v>
      </c>
      <c r="S1" s="141" t="s">
        <v>205</v>
      </c>
      <c r="T1" s="141" t="s">
        <v>206</v>
      </c>
      <c r="U1" s="141" t="s">
        <v>207</v>
      </c>
      <c r="V1" s="142" t="s">
        <v>208</v>
      </c>
      <c r="W1" s="7" t="s">
        <v>149</v>
      </c>
      <c r="X1" s="7" t="s">
        <v>150</v>
      </c>
      <c r="Y1" s="7" t="s">
        <v>151</v>
      </c>
      <c r="Z1" s="7" t="s">
        <v>152</v>
      </c>
      <c r="AA1" s="7" t="s">
        <v>153</v>
      </c>
      <c r="AB1" s="8" t="s">
        <v>154</v>
      </c>
      <c r="AC1" s="9" t="s">
        <v>155</v>
      </c>
      <c r="AD1" s="9" t="s">
        <v>156</v>
      </c>
      <c r="AE1" s="9" t="s">
        <v>157</v>
      </c>
      <c r="AF1" s="9" t="s">
        <v>158</v>
      </c>
      <c r="AG1" s="9" t="s">
        <v>159</v>
      </c>
      <c r="AH1" s="10" t="s">
        <v>160</v>
      </c>
      <c r="AI1" s="11" t="s">
        <v>161</v>
      </c>
      <c r="AJ1" s="11" t="s">
        <v>162</v>
      </c>
      <c r="AK1" s="11" t="s">
        <v>163</v>
      </c>
      <c r="AL1" s="11" t="s">
        <v>164</v>
      </c>
      <c r="AM1" s="11" t="s">
        <v>165</v>
      </c>
      <c r="AN1" s="12" t="s">
        <v>166</v>
      </c>
      <c r="AO1" s="13" t="s">
        <v>167</v>
      </c>
      <c r="AP1" s="13" t="s">
        <v>168</v>
      </c>
      <c r="AQ1" s="13" t="s">
        <v>169</v>
      </c>
      <c r="AR1" s="14" t="s">
        <v>170</v>
      </c>
      <c r="AS1" s="143" t="s">
        <v>209</v>
      </c>
      <c r="AT1" s="15" t="s">
        <v>171</v>
      </c>
      <c r="AU1" s="16" t="s">
        <v>172</v>
      </c>
      <c r="AV1" s="15" t="s">
        <v>173</v>
      </c>
      <c r="AW1" s="7" t="s">
        <v>174</v>
      </c>
      <c r="AX1" s="17" t="s">
        <v>175</v>
      </c>
      <c r="AY1" s="7" t="s">
        <v>176</v>
      </c>
      <c r="AZ1" s="17" t="s">
        <v>177</v>
      </c>
      <c r="BA1" s="8" t="s">
        <v>178</v>
      </c>
      <c r="BB1" s="144" t="s">
        <v>210</v>
      </c>
      <c r="BC1" s="145" t="s">
        <v>211</v>
      </c>
      <c r="BD1" s="17" t="s">
        <v>179</v>
      </c>
      <c r="BE1" s="8" t="s">
        <v>180</v>
      </c>
      <c r="BF1" s="1" t="s">
        <v>181</v>
      </c>
      <c r="BG1" s="18" t="s">
        <v>182</v>
      </c>
      <c r="BH1" s="19" t="s">
        <v>183</v>
      </c>
      <c r="BI1" s="153" t="s">
        <v>220</v>
      </c>
      <c r="BJ1" s="153" t="s">
        <v>221</v>
      </c>
      <c r="BK1" s="18" t="s">
        <v>184</v>
      </c>
      <c r="BL1" s="1" t="s">
        <v>185</v>
      </c>
      <c r="BM1" s="2" t="s">
        <v>186</v>
      </c>
      <c r="BN1" s="18" t="s">
        <v>187</v>
      </c>
      <c r="BO1" s="18" t="s">
        <v>188</v>
      </c>
      <c r="BP1" s="146" t="s">
        <v>212</v>
      </c>
      <c r="BQ1" s="2" t="s">
        <v>189</v>
      </c>
      <c r="BR1" s="2" t="s">
        <v>224</v>
      </c>
      <c r="BS1" s="154" t="s">
        <v>223</v>
      </c>
    </row>
    <row r="2" spans="1:71" x14ac:dyDescent="0.2">
      <c r="A2" s="27">
        <v>1</v>
      </c>
      <c r="B2" s="206">
        <v>44670</v>
      </c>
      <c r="C2" s="20" t="s">
        <v>190</v>
      </c>
      <c r="D2" s="20" t="s">
        <v>136</v>
      </c>
      <c r="E2" s="20">
        <v>44659</v>
      </c>
      <c r="F2" s="28" t="s">
        <v>191</v>
      </c>
      <c r="G2" s="27" t="s">
        <v>51</v>
      </c>
      <c r="H2" s="138">
        <v>116.45454545454544</v>
      </c>
      <c r="I2" s="27"/>
      <c r="J2" s="27"/>
      <c r="K2" s="29" t="s">
        <v>192</v>
      </c>
      <c r="L2" s="30">
        <v>2465.7599999999998</v>
      </c>
      <c r="M2" s="30">
        <v>26520</v>
      </c>
      <c r="N2" s="30">
        <v>89340</v>
      </c>
      <c r="O2" s="30"/>
      <c r="P2" s="30"/>
      <c r="Q2" s="30"/>
      <c r="R2" s="30"/>
      <c r="S2" s="30"/>
      <c r="T2" s="30"/>
      <c r="U2" s="30"/>
      <c r="V2" s="30"/>
      <c r="W2" s="138">
        <v>2.7363636363636359</v>
      </c>
      <c r="X2" s="138">
        <v>2.5090909090909088</v>
      </c>
      <c r="Y2" s="138">
        <v>2.4636363636363634</v>
      </c>
      <c r="Z2" s="138">
        <v>2.4545454545454546</v>
      </c>
      <c r="AA2" s="205"/>
      <c r="AB2" s="205"/>
      <c r="AC2" s="138">
        <v>2.7363636363636359</v>
      </c>
      <c r="AD2" s="138">
        <v>2.5090909090909088</v>
      </c>
      <c r="AE2" s="138">
        <v>2.4636363636363634</v>
      </c>
      <c r="AF2" s="138">
        <v>2.4545454545454546</v>
      </c>
      <c r="AG2" s="205"/>
      <c r="AH2" s="205"/>
      <c r="AI2" s="27"/>
      <c r="AJ2" s="27"/>
      <c r="AK2" s="27"/>
      <c r="AL2" s="27"/>
      <c r="AM2" s="27"/>
      <c r="AN2" s="27"/>
      <c r="AO2" s="31" t="s">
        <v>55</v>
      </c>
      <c r="AP2" s="31"/>
      <c r="AQ2" s="31">
        <v>3</v>
      </c>
      <c r="AR2" s="31">
        <v>3</v>
      </c>
      <c r="AS2" s="31"/>
      <c r="AT2" s="31">
        <v>0</v>
      </c>
      <c r="AU2" s="31">
        <v>0</v>
      </c>
      <c r="AV2" s="31">
        <v>0</v>
      </c>
      <c r="AW2" s="31">
        <v>0</v>
      </c>
      <c r="AX2" s="31">
        <v>0</v>
      </c>
      <c r="AY2" s="31">
        <v>0</v>
      </c>
      <c r="AZ2" s="31">
        <v>0</v>
      </c>
      <c r="BA2" s="31">
        <v>0</v>
      </c>
      <c r="BB2" s="31"/>
      <c r="BC2" s="31"/>
      <c r="BD2" s="31">
        <v>0</v>
      </c>
      <c r="BE2" s="31">
        <v>0</v>
      </c>
      <c r="BF2" s="31">
        <v>0</v>
      </c>
      <c r="BG2" s="31" t="s">
        <v>55</v>
      </c>
      <c r="BH2" s="31">
        <v>12</v>
      </c>
      <c r="BI2" s="31"/>
      <c r="BJ2" s="31"/>
      <c r="BK2" s="31" t="s">
        <v>55</v>
      </c>
      <c r="BL2" s="28"/>
      <c r="BM2" s="27"/>
      <c r="BN2" s="31"/>
      <c r="BO2" s="31" t="s">
        <v>193</v>
      </c>
      <c r="BP2" s="31"/>
      <c r="BQ2" s="126"/>
      <c r="BR2" s="126" t="s">
        <v>247</v>
      </c>
    </row>
    <row r="3" spans="1:71" x14ac:dyDescent="0.2">
      <c r="A3" s="27">
        <v>2</v>
      </c>
      <c r="B3" s="206">
        <v>44670</v>
      </c>
      <c r="C3" s="20" t="s">
        <v>190</v>
      </c>
      <c r="D3" s="20" t="s">
        <v>136</v>
      </c>
      <c r="E3" s="20">
        <v>44595</v>
      </c>
      <c r="F3" s="28" t="s">
        <v>49</v>
      </c>
      <c r="G3" s="27" t="s">
        <v>248</v>
      </c>
      <c r="H3" s="138">
        <v>136.5</v>
      </c>
      <c r="I3" s="27"/>
      <c r="J3" s="27"/>
      <c r="K3" s="29" t="s">
        <v>192</v>
      </c>
      <c r="L3" s="30">
        <v>2465.7599999999998</v>
      </c>
      <c r="M3" s="30">
        <v>161707.24</v>
      </c>
      <c r="N3" s="30">
        <v>658402</v>
      </c>
      <c r="O3" s="30"/>
      <c r="P3" s="30"/>
      <c r="Q3" s="30"/>
      <c r="R3" s="30"/>
      <c r="S3" s="30"/>
      <c r="T3" s="30"/>
      <c r="U3" s="30"/>
      <c r="V3" s="30"/>
      <c r="W3" s="138">
        <v>3.0818181818181816</v>
      </c>
      <c r="X3" s="138">
        <v>2.6818181818181817</v>
      </c>
      <c r="Y3" s="138">
        <v>2.6454545454545455</v>
      </c>
      <c r="Z3" s="138">
        <v>2.5727272727272728</v>
      </c>
      <c r="AA3" s="205"/>
      <c r="AB3" s="205"/>
      <c r="AC3" s="138">
        <v>3.0818181818181816</v>
      </c>
      <c r="AD3" s="138">
        <v>2.6818181818181817</v>
      </c>
      <c r="AE3" s="138">
        <v>2.6454545454545455</v>
      </c>
      <c r="AF3" s="138">
        <v>2.5727272727272728</v>
      </c>
      <c r="AG3" s="205"/>
      <c r="AH3" s="205"/>
      <c r="AI3" s="27"/>
      <c r="AJ3" s="27"/>
      <c r="AK3" s="27"/>
      <c r="AL3" s="27"/>
      <c r="AM3" s="27"/>
      <c r="AN3" s="27"/>
      <c r="AO3" s="31" t="s">
        <v>55</v>
      </c>
      <c r="AP3" s="31"/>
      <c r="AQ3" s="31">
        <v>3</v>
      </c>
      <c r="AR3" s="31">
        <v>3</v>
      </c>
      <c r="AS3" s="31"/>
      <c r="AT3" s="31">
        <v>20</v>
      </c>
      <c r="AU3" s="31">
        <v>0</v>
      </c>
      <c r="AV3" s="31">
        <v>0</v>
      </c>
      <c r="AW3" s="31">
        <v>0</v>
      </c>
      <c r="AX3" s="31">
        <v>0</v>
      </c>
      <c r="AY3" s="31">
        <v>0</v>
      </c>
      <c r="AZ3" s="31">
        <v>0</v>
      </c>
      <c r="BA3" s="31">
        <v>0</v>
      </c>
      <c r="BB3" s="31"/>
      <c r="BC3" s="31"/>
      <c r="BD3" s="31">
        <v>0</v>
      </c>
      <c r="BE3" s="31">
        <v>0</v>
      </c>
      <c r="BF3" s="31">
        <v>12</v>
      </c>
      <c r="BG3" s="31" t="s">
        <v>55</v>
      </c>
      <c r="BH3" s="31">
        <v>12</v>
      </c>
      <c r="BI3" s="31">
        <v>12</v>
      </c>
      <c r="BJ3" s="31"/>
      <c r="BK3" s="31" t="s">
        <v>55</v>
      </c>
      <c r="BL3" s="28"/>
      <c r="BM3" s="27"/>
      <c r="BN3" s="31"/>
      <c r="BO3" s="31" t="s">
        <v>193</v>
      </c>
      <c r="BP3" s="31">
        <v>1</v>
      </c>
      <c r="BQ3" s="126"/>
      <c r="BR3" s="126" t="s">
        <v>249</v>
      </c>
    </row>
    <row r="4" spans="1:71" x14ac:dyDescent="0.2">
      <c r="A4" s="27">
        <v>3</v>
      </c>
      <c r="B4" s="206">
        <v>44670</v>
      </c>
      <c r="C4" s="20" t="s">
        <v>190</v>
      </c>
      <c r="D4" s="20" t="s">
        <v>136</v>
      </c>
      <c r="E4" s="20">
        <v>44509</v>
      </c>
      <c r="F4" s="28" t="s">
        <v>195</v>
      </c>
      <c r="G4" s="27" t="s">
        <v>245</v>
      </c>
      <c r="H4" s="138">
        <v>120.68181818181817</v>
      </c>
      <c r="I4" s="27"/>
      <c r="J4" s="27"/>
      <c r="K4" s="29" t="s">
        <v>192</v>
      </c>
      <c r="L4" s="30">
        <v>4932</v>
      </c>
      <c r="M4" s="30">
        <v>187397</v>
      </c>
      <c r="N4" s="30"/>
      <c r="O4" s="30"/>
      <c r="P4" s="30"/>
      <c r="Q4" s="30"/>
      <c r="R4" s="30"/>
      <c r="S4" s="30"/>
      <c r="T4" s="30"/>
      <c r="U4" s="30"/>
      <c r="V4" s="30"/>
      <c r="W4" s="138">
        <v>2.8454545454545452</v>
      </c>
      <c r="X4" s="138">
        <v>2.6090909090909089</v>
      </c>
      <c r="Y4" s="138">
        <v>2.5545454545454542</v>
      </c>
      <c r="Z4" s="138"/>
      <c r="AA4" s="205"/>
      <c r="AB4" s="205"/>
      <c r="AC4" s="138">
        <v>2.8454545454545452</v>
      </c>
      <c r="AD4" s="138">
        <v>2.6090909090909089</v>
      </c>
      <c r="AE4" s="138">
        <v>2.5545454545454542</v>
      </c>
      <c r="AF4" s="138"/>
      <c r="AG4" s="205"/>
      <c r="AH4" s="205"/>
      <c r="AI4" s="27"/>
      <c r="AJ4" s="27"/>
      <c r="AK4" s="27"/>
      <c r="AL4" s="27"/>
      <c r="AM4" s="27"/>
      <c r="AN4" s="27"/>
      <c r="AO4" s="31" t="s">
        <v>55</v>
      </c>
      <c r="AP4" s="31"/>
      <c r="AQ4" s="31">
        <v>3</v>
      </c>
      <c r="AR4" s="31">
        <v>3</v>
      </c>
      <c r="AS4" s="31"/>
      <c r="AT4" s="31">
        <v>0</v>
      </c>
      <c r="AU4" s="31">
        <v>0</v>
      </c>
      <c r="AV4" s="31">
        <v>0</v>
      </c>
      <c r="AW4" s="31">
        <v>0</v>
      </c>
      <c r="AX4" s="31">
        <v>0</v>
      </c>
      <c r="AY4" s="31">
        <v>0</v>
      </c>
      <c r="AZ4" s="31">
        <v>0</v>
      </c>
      <c r="BA4" s="31">
        <v>0</v>
      </c>
      <c r="BB4" s="31"/>
      <c r="BC4" s="31"/>
      <c r="BD4" s="31">
        <v>0</v>
      </c>
      <c r="BE4" s="31">
        <v>0</v>
      </c>
      <c r="BF4" s="31">
        <v>12</v>
      </c>
      <c r="BG4" s="31" t="s">
        <v>53</v>
      </c>
      <c r="BH4" s="31">
        <v>12</v>
      </c>
      <c r="BI4" s="31">
        <v>12</v>
      </c>
      <c r="BJ4" s="31"/>
      <c r="BK4" s="31" t="s">
        <v>55</v>
      </c>
      <c r="BL4" s="28"/>
      <c r="BM4" s="27"/>
      <c r="BN4" s="31"/>
      <c r="BO4" s="31" t="s">
        <v>193</v>
      </c>
      <c r="BP4" s="31"/>
      <c r="BQ4" s="126"/>
      <c r="BR4" s="126" t="s">
        <v>250</v>
      </c>
    </row>
    <row r="5" spans="1:71" x14ac:dyDescent="0.2">
      <c r="A5" s="27">
        <v>4</v>
      </c>
      <c r="B5" s="206">
        <v>44670</v>
      </c>
      <c r="C5" s="20" t="s">
        <v>190</v>
      </c>
      <c r="D5" s="20" t="s">
        <v>136</v>
      </c>
      <c r="E5" s="20">
        <v>44523</v>
      </c>
      <c r="F5" s="28" t="s">
        <v>233</v>
      </c>
      <c r="G5" s="27" t="s">
        <v>234</v>
      </c>
      <c r="H5" s="138">
        <v>55.990909090909092</v>
      </c>
      <c r="I5" s="27"/>
      <c r="J5" s="27"/>
      <c r="K5" s="29" t="s">
        <v>192</v>
      </c>
      <c r="L5" s="30">
        <v>2466</v>
      </c>
      <c r="M5" s="30">
        <v>26520</v>
      </c>
      <c r="N5" s="30">
        <v>89340</v>
      </c>
      <c r="O5" s="30"/>
      <c r="P5" s="30"/>
      <c r="Q5" s="30"/>
      <c r="R5" s="30"/>
      <c r="S5" s="30"/>
      <c r="T5" s="30"/>
      <c r="U5" s="30"/>
      <c r="V5" s="30"/>
      <c r="W5" s="138">
        <v>2.8909090909090907</v>
      </c>
      <c r="X5" s="138">
        <v>2.3909090909090907</v>
      </c>
      <c r="Y5" s="138">
        <v>2.1818181818181817</v>
      </c>
      <c r="Z5" s="138">
        <v>1.9818181818181817</v>
      </c>
      <c r="AA5" s="205"/>
      <c r="AB5" s="205"/>
      <c r="AC5" s="138">
        <v>2.8909090909090907</v>
      </c>
      <c r="AD5" s="138">
        <v>2.3909090909090907</v>
      </c>
      <c r="AE5" s="138">
        <v>2.1818181818181817</v>
      </c>
      <c r="AF5" s="138">
        <v>1.9818181818181817</v>
      </c>
      <c r="AG5" s="205"/>
      <c r="AH5" s="205"/>
      <c r="AI5" s="27"/>
      <c r="AJ5" s="27"/>
      <c r="AK5" s="27"/>
      <c r="AL5" s="27"/>
      <c r="AM5" s="27"/>
      <c r="AN5" s="27"/>
      <c r="AO5" s="31" t="s">
        <v>55</v>
      </c>
      <c r="AP5" s="31"/>
      <c r="AQ5" s="31">
        <v>3</v>
      </c>
      <c r="AR5" s="31">
        <v>3</v>
      </c>
      <c r="AS5" s="31"/>
      <c r="AT5" s="31">
        <v>0</v>
      </c>
      <c r="AU5" s="31">
        <v>0</v>
      </c>
      <c r="AV5" s="31">
        <v>0</v>
      </c>
      <c r="AW5" s="31">
        <v>0</v>
      </c>
      <c r="AX5" s="31">
        <v>0</v>
      </c>
      <c r="AY5" s="31">
        <v>0</v>
      </c>
      <c r="AZ5" s="31">
        <v>0</v>
      </c>
      <c r="BA5" s="31">
        <v>0</v>
      </c>
      <c r="BB5" s="31"/>
      <c r="BC5" s="31"/>
      <c r="BD5" s="31">
        <v>0</v>
      </c>
      <c r="BE5" s="31">
        <v>0</v>
      </c>
      <c r="BF5" s="31">
        <v>0</v>
      </c>
      <c r="BG5" s="31" t="s">
        <v>55</v>
      </c>
      <c r="BH5" s="31">
        <v>0</v>
      </c>
      <c r="BI5" s="31"/>
      <c r="BJ5" s="194">
        <v>45077</v>
      </c>
      <c r="BK5" s="31" t="s">
        <v>55</v>
      </c>
      <c r="BL5" s="28"/>
      <c r="BM5" s="27"/>
      <c r="BN5" s="31"/>
      <c r="BO5" s="31" t="s">
        <v>193</v>
      </c>
      <c r="BP5" s="31"/>
      <c r="BQ5" s="126"/>
      <c r="BR5" s="126" t="s">
        <v>252</v>
      </c>
    </row>
    <row r="6" spans="1:71" x14ac:dyDescent="0.2">
      <c r="A6" s="27">
        <v>5</v>
      </c>
      <c r="B6" s="206">
        <v>44670</v>
      </c>
      <c r="C6" s="20" t="s">
        <v>190</v>
      </c>
      <c r="D6" s="20" t="s">
        <v>136</v>
      </c>
      <c r="E6" s="20">
        <v>44543</v>
      </c>
      <c r="F6" s="28" t="s">
        <v>242</v>
      </c>
      <c r="G6" s="27" t="s">
        <v>243</v>
      </c>
      <c r="H6" s="138">
        <v>146.99999999999997</v>
      </c>
      <c r="I6" s="27"/>
      <c r="J6" s="27"/>
      <c r="K6" s="29" t="s">
        <v>192</v>
      </c>
      <c r="L6" s="30">
        <v>2465.7599999999998</v>
      </c>
      <c r="M6" s="30">
        <v>26520</v>
      </c>
      <c r="N6" s="30">
        <v>89340</v>
      </c>
      <c r="O6" s="30"/>
      <c r="P6" s="30"/>
      <c r="Q6" s="30"/>
      <c r="R6" s="30"/>
      <c r="S6" s="30"/>
      <c r="T6" s="30"/>
      <c r="U6" s="30"/>
      <c r="V6" s="30"/>
      <c r="W6" s="138">
        <v>2.9909090909090907</v>
      </c>
      <c r="X6" s="138">
        <v>2.7272727272727271</v>
      </c>
      <c r="Y6" s="138">
        <v>2.7</v>
      </c>
      <c r="Z6" s="138">
        <v>2.6545454545454543</v>
      </c>
      <c r="AA6" s="205"/>
      <c r="AB6" s="205"/>
      <c r="AC6" s="138">
        <v>2.9909090909090907</v>
      </c>
      <c r="AD6" s="138">
        <v>2.7272727272727271</v>
      </c>
      <c r="AE6" s="138">
        <v>2.7</v>
      </c>
      <c r="AF6" s="138">
        <v>2.6545454545454543</v>
      </c>
      <c r="AG6" s="205"/>
      <c r="AH6" s="205"/>
      <c r="AI6" s="27"/>
      <c r="AJ6" s="27"/>
      <c r="AK6" s="27"/>
      <c r="AL6" s="27"/>
      <c r="AM6" s="27"/>
      <c r="AN6" s="27"/>
      <c r="AO6" s="31" t="s">
        <v>55</v>
      </c>
      <c r="AP6" s="31"/>
      <c r="AQ6" s="31">
        <v>3</v>
      </c>
      <c r="AR6" s="31">
        <v>3</v>
      </c>
      <c r="AS6" s="31"/>
      <c r="AT6" s="31">
        <v>0</v>
      </c>
      <c r="AU6" s="31">
        <v>15</v>
      </c>
      <c r="AV6" s="31">
        <v>0</v>
      </c>
      <c r="AW6" s="31">
        <v>0</v>
      </c>
      <c r="AX6" s="31">
        <v>0</v>
      </c>
      <c r="AY6" s="31">
        <v>0</v>
      </c>
      <c r="AZ6" s="31">
        <v>0</v>
      </c>
      <c r="BA6" s="31">
        <v>0</v>
      </c>
      <c r="BB6" s="31"/>
      <c r="BC6" s="31"/>
      <c r="BD6" s="31">
        <v>0</v>
      </c>
      <c r="BE6" s="31">
        <v>0</v>
      </c>
      <c r="BF6" s="31">
        <v>0</v>
      </c>
      <c r="BG6" s="31" t="s">
        <v>55</v>
      </c>
      <c r="BH6" s="31">
        <v>0</v>
      </c>
      <c r="BI6" s="31"/>
      <c r="BJ6" s="194"/>
      <c r="BK6" s="31" t="s">
        <v>55</v>
      </c>
      <c r="BL6" s="28"/>
      <c r="BM6" s="27"/>
      <c r="BN6" s="31"/>
      <c r="BO6" s="31" t="s">
        <v>193</v>
      </c>
      <c r="BP6" s="31"/>
      <c r="BQ6" s="126"/>
      <c r="BR6" s="126" t="s">
        <v>251</v>
      </c>
    </row>
  </sheetData>
  <sheetProtection algorithmName="SHA-512" hashValue="0eNtGgegl4gmpcRUxD0kFaeT+Ck2/ZFnB+spu7I+o90LQiynEtOAELKFoByZdp8AMQsUN9cnjwvbNWiZj8vP/g==" saltValue="GldwJLTF4JvyVtpQqnOWxQ==" spinCount="100000" sheet="1" objects="1" scenarios="1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8EE820-F846-544A-80E8-0D50CE5F3485}">
  <sheetPr codeName="Sheet22"/>
  <dimension ref="A1:BS11"/>
  <sheetViews>
    <sheetView zoomScale="90" zoomScaleNormal="90" workbookViewId="0">
      <selection activeCell="A2" sqref="A2:XFD6"/>
    </sheetView>
  </sheetViews>
  <sheetFormatPr baseColWidth="10" defaultColWidth="12.5" defaultRowHeight="15" x14ac:dyDescent="0.2"/>
  <cols>
    <col min="1" max="1" width="5.5" customWidth="1"/>
    <col min="3" max="3" width="7.1640625" customWidth="1"/>
    <col min="4" max="4" width="21.5" customWidth="1"/>
    <col min="6" max="6" width="18.5" customWidth="1"/>
    <col min="7" max="7" width="18.6640625" customWidth="1"/>
    <col min="64" max="64" width="58" customWidth="1"/>
    <col min="65" max="65" width="13.83203125" customWidth="1"/>
    <col min="66" max="66" width="12.5" customWidth="1"/>
    <col min="69" max="70" width="23.5" customWidth="1"/>
  </cols>
  <sheetData>
    <row r="1" spans="1:71" ht="64" x14ac:dyDescent="0.2">
      <c r="A1" s="1" t="s">
        <v>94</v>
      </c>
      <c r="B1" s="1" t="s">
        <v>138</v>
      </c>
      <c r="C1" s="2" t="s">
        <v>139</v>
      </c>
      <c r="D1" s="3" t="s">
        <v>140</v>
      </c>
      <c r="E1" s="1" t="s">
        <v>141</v>
      </c>
      <c r="F1" s="2" t="s">
        <v>4</v>
      </c>
      <c r="G1" s="3" t="s">
        <v>142</v>
      </c>
      <c r="H1" s="4" t="s">
        <v>6</v>
      </c>
      <c r="I1" s="139" t="s">
        <v>201</v>
      </c>
      <c r="J1" s="140" t="s">
        <v>202</v>
      </c>
      <c r="K1" s="5" t="s">
        <v>143</v>
      </c>
      <c r="L1" s="5" t="s">
        <v>144</v>
      </c>
      <c r="M1" s="5" t="s">
        <v>145</v>
      </c>
      <c r="N1" s="5" t="s">
        <v>146</v>
      </c>
      <c r="O1" s="5" t="s">
        <v>147</v>
      </c>
      <c r="P1" s="6" t="s">
        <v>148</v>
      </c>
      <c r="Q1" s="141" t="s">
        <v>203</v>
      </c>
      <c r="R1" s="141" t="s">
        <v>204</v>
      </c>
      <c r="S1" s="141" t="s">
        <v>205</v>
      </c>
      <c r="T1" s="141" t="s">
        <v>206</v>
      </c>
      <c r="U1" s="141" t="s">
        <v>207</v>
      </c>
      <c r="V1" s="142" t="s">
        <v>208</v>
      </c>
      <c r="W1" s="7" t="s">
        <v>149</v>
      </c>
      <c r="X1" s="7" t="s">
        <v>150</v>
      </c>
      <c r="Y1" s="7" t="s">
        <v>151</v>
      </c>
      <c r="Z1" s="7" t="s">
        <v>152</v>
      </c>
      <c r="AA1" s="7" t="s">
        <v>153</v>
      </c>
      <c r="AB1" s="8" t="s">
        <v>154</v>
      </c>
      <c r="AC1" s="9" t="s">
        <v>155</v>
      </c>
      <c r="AD1" s="9" t="s">
        <v>156</v>
      </c>
      <c r="AE1" s="9" t="s">
        <v>157</v>
      </c>
      <c r="AF1" s="9" t="s">
        <v>158</v>
      </c>
      <c r="AG1" s="9" t="s">
        <v>159</v>
      </c>
      <c r="AH1" s="10" t="s">
        <v>160</v>
      </c>
      <c r="AI1" s="11" t="s">
        <v>161</v>
      </c>
      <c r="AJ1" s="11" t="s">
        <v>162</v>
      </c>
      <c r="AK1" s="11" t="s">
        <v>163</v>
      </c>
      <c r="AL1" s="11" t="s">
        <v>164</v>
      </c>
      <c r="AM1" s="11" t="s">
        <v>165</v>
      </c>
      <c r="AN1" s="12" t="s">
        <v>166</v>
      </c>
      <c r="AO1" s="13" t="s">
        <v>167</v>
      </c>
      <c r="AP1" s="13" t="s">
        <v>168</v>
      </c>
      <c r="AQ1" s="13" t="s">
        <v>169</v>
      </c>
      <c r="AR1" s="14" t="s">
        <v>170</v>
      </c>
      <c r="AS1" s="143" t="s">
        <v>209</v>
      </c>
      <c r="AT1" s="15" t="s">
        <v>171</v>
      </c>
      <c r="AU1" s="16" t="s">
        <v>172</v>
      </c>
      <c r="AV1" s="15" t="s">
        <v>173</v>
      </c>
      <c r="AW1" s="7" t="s">
        <v>174</v>
      </c>
      <c r="AX1" s="17" t="s">
        <v>175</v>
      </c>
      <c r="AY1" s="7" t="s">
        <v>176</v>
      </c>
      <c r="AZ1" s="17" t="s">
        <v>177</v>
      </c>
      <c r="BA1" s="8" t="s">
        <v>178</v>
      </c>
      <c r="BB1" s="144" t="s">
        <v>210</v>
      </c>
      <c r="BC1" s="145" t="s">
        <v>211</v>
      </c>
      <c r="BD1" s="17" t="s">
        <v>179</v>
      </c>
      <c r="BE1" s="8" t="s">
        <v>180</v>
      </c>
      <c r="BF1" s="1" t="s">
        <v>181</v>
      </c>
      <c r="BG1" s="18" t="s">
        <v>182</v>
      </c>
      <c r="BH1" s="19" t="s">
        <v>183</v>
      </c>
      <c r="BI1" s="153" t="s">
        <v>220</v>
      </c>
      <c r="BJ1" s="153" t="s">
        <v>221</v>
      </c>
      <c r="BK1" s="18" t="s">
        <v>184</v>
      </c>
      <c r="BL1" s="1" t="s">
        <v>185</v>
      </c>
      <c r="BM1" s="2" t="s">
        <v>186</v>
      </c>
      <c r="BN1" s="18" t="s">
        <v>187</v>
      </c>
      <c r="BO1" s="18" t="s">
        <v>188</v>
      </c>
      <c r="BP1" s="146" t="s">
        <v>212</v>
      </c>
      <c r="BQ1" s="2" t="s">
        <v>189</v>
      </c>
      <c r="BR1" s="2" t="s">
        <v>224</v>
      </c>
      <c r="BS1" s="154" t="s">
        <v>223</v>
      </c>
    </row>
    <row r="2" spans="1:71" x14ac:dyDescent="0.2">
      <c r="A2" s="27">
        <v>1</v>
      </c>
      <c r="B2" s="195">
        <v>44493</v>
      </c>
      <c r="C2" s="20" t="s">
        <v>190</v>
      </c>
      <c r="D2" s="20" t="s">
        <v>136</v>
      </c>
      <c r="E2" s="20">
        <v>44470</v>
      </c>
      <c r="F2" s="28" t="s">
        <v>191</v>
      </c>
      <c r="G2" s="27" t="s">
        <v>51</v>
      </c>
      <c r="H2" s="138">
        <v>116.45454545454544</v>
      </c>
      <c r="I2" s="27"/>
      <c r="J2" s="27"/>
      <c r="K2" s="29" t="s">
        <v>192</v>
      </c>
      <c r="L2" s="30">
        <v>2465.7599999999998</v>
      </c>
      <c r="M2" s="30">
        <v>26520</v>
      </c>
      <c r="N2" s="30">
        <v>89340</v>
      </c>
      <c r="O2" s="30"/>
      <c r="P2" s="30"/>
      <c r="Q2" s="30"/>
      <c r="R2" s="30"/>
      <c r="S2" s="30"/>
      <c r="T2" s="30"/>
      <c r="U2" s="30"/>
      <c r="V2" s="30"/>
      <c r="W2" s="138">
        <v>2.7363636363636359</v>
      </c>
      <c r="X2" s="138">
        <v>2.5090909090909088</v>
      </c>
      <c r="Y2" s="138">
        <v>2.4636363636363634</v>
      </c>
      <c r="Z2" s="138">
        <v>2.4545454545454546</v>
      </c>
      <c r="AA2" s="205"/>
      <c r="AB2" s="205"/>
      <c r="AC2" s="138">
        <v>2.7363636363636359</v>
      </c>
      <c r="AD2" s="138">
        <v>2.5090909090909088</v>
      </c>
      <c r="AE2" s="138">
        <v>2.4636363636363634</v>
      </c>
      <c r="AF2" s="138">
        <v>2.4545454545454546</v>
      </c>
      <c r="AG2" s="205"/>
      <c r="AH2" s="205"/>
      <c r="AI2" s="27"/>
      <c r="AJ2" s="27"/>
      <c r="AK2" s="27"/>
      <c r="AL2" s="27"/>
      <c r="AM2" s="27"/>
      <c r="AN2" s="27"/>
      <c r="AO2" s="31" t="s">
        <v>55</v>
      </c>
      <c r="AP2" s="31"/>
      <c r="AQ2" s="31">
        <v>3</v>
      </c>
      <c r="AR2" s="31">
        <v>3</v>
      </c>
      <c r="AS2" s="31"/>
      <c r="AT2" s="31">
        <v>0</v>
      </c>
      <c r="AU2" s="31">
        <v>0</v>
      </c>
      <c r="AV2" s="31">
        <v>0</v>
      </c>
      <c r="AW2" s="31">
        <v>0</v>
      </c>
      <c r="AX2" s="31">
        <v>0</v>
      </c>
      <c r="AY2" s="31">
        <v>0</v>
      </c>
      <c r="AZ2" s="31">
        <v>0</v>
      </c>
      <c r="BA2" s="31">
        <v>0</v>
      </c>
      <c r="BB2" s="31"/>
      <c r="BC2" s="31"/>
      <c r="BD2" s="31">
        <v>0</v>
      </c>
      <c r="BE2" s="31">
        <v>0</v>
      </c>
      <c r="BF2" s="31">
        <v>0</v>
      </c>
      <c r="BG2" s="31" t="s">
        <v>55</v>
      </c>
      <c r="BH2" s="31">
        <v>12</v>
      </c>
      <c r="BI2" s="31"/>
      <c r="BJ2" s="31"/>
      <c r="BK2" s="31" t="s">
        <v>55</v>
      </c>
      <c r="BL2" s="28"/>
      <c r="BM2" s="27"/>
      <c r="BN2" s="31"/>
      <c r="BO2" s="31" t="s">
        <v>193</v>
      </c>
      <c r="BP2" s="31"/>
      <c r="BQ2" s="126"/>
      <c r="BR2" s="126" t="s">
        <v>240</v>
      </c>
    </row>
    <row r="3" spans="1:71" x14ac:dyDescent="0.2">
      <c r="A3" s="27">
        <v>2</v>
      </c>
      <c r="B3" s="195">
        <v>44493</v>
      </c>
      <c r="C3" s="20" t="s">
        <v>190</v>
      </c>
      <c r="D3" s="20" t="s">
        <v>136</v>
      </c>
      <c r="E3" s="20">
        <v>44409</v>
      </c>
      <c r="F3" s="28" t="s">
        <v>49</v>
      </c>
      <c r="G3" s="27" t="s">
        <v>198</v>
      </c>
      <c r="H3" s="138">
        <v>136.5</v>
      </c>
      <c r="I3" s="27"/>
      <c r="J3" s="27"/>
      <c r="K3" s="29" t="s">
        <v>192</v>
      </c>
      <c r="L3" s="30">
        <v>2465.7599999999998</v>
      </c>
      <c r="M3" s="30">
        <v>161707.24</v>
      </c>
      <c r="N3" s="30">
        <v>658402</v>
      </c>
      <c r="O3" s="30"/>
      <c r="P3" s="30"/>
      <c r="Q3" s="30"/>
      <c r="R3" s="30"/>
      <c r="S3" s="30"/>
      <c r="T3" s="30"/>
      <c r="U3" s="30"/>
      <c r="V3" s="30"/>
      <c r="W3" s="138">
        <v>3.0818181818181816</v>
      </c>
      <c r="X3" s="138">
        <v>2.6818181818181817</v>
      </c>
      <c r="Y3" s="138">
        <v>2.6454545454545455</v>
      </c>
      <c r="Z3" s="138">
        <v>2.5727272727272728</v>
      </c>
      <c r="AA3" s="205"/>
      <c r="AB3" s="205"/>
      <c r="AC3" s="138">
        <v>3.0818181818181816</v>
      </c>
      <c r="AD3" s="138">
        <v>2.6818181818181817</v>
      </c>
      <c r="AE3" s="138">
        <v>2.6454545454545455</v>
      </c>
      <c r="AF3" s="138">
        <v>2.5727272727272728</v>
      </c>
      <c r="AG3" s="205"/>
      <c r="AH3" s="205"/>
      <c r="AI3" s="27"/>
      <c r="AJ3" s="27"/>
      <c r="AK3" s="27"/>
      <c r="AL3" s="27"/>
      <c r="AM3" s="27"/>
      <c r="AN3" s="27"/>
      <c r="AO3" s="31" t="s">
        <v>55</v>
      </c>
      <c r="AP3" s="31"/>
      <c r="AQ3" s="31">
        <v>3</v>
      </c>
      <c r="AR3" s="31">
        <v>3</v>
      </c>
      <c r="AS3" s="31"/>
      <c r="AT3" s="31">
        <v>24</v>
      </c>
      <c r="AU3" s="31">
        <v>0</v>
      </c>
      <c r="AV3" s="31">
        <v>0</v>
      </c>
      <c r="AW3" s="31">
        <v>0</v>
      </c>
      <c r="AX3" s="31">
        <v>0</v>
      </c>
      <c r="AY3" s="31">
        <v>0</v>
      </c>
      <c r="AZ3" s="31">
        <v>0</v>
      </c>
      <c r="BA3" s="31">
        <v>0</v>
      </c>
      <c r="BB3" s="31"/>
      <c r="BC3" s="31"/>
      <c r="BD3" s="31">
        <v>0</v>
      </c>
      <c r="BE3" s="31">
        <v>0</v>
      </c>
      <c r="BF3" s="31">
        <v>0</v>
      </c>
      <c r="BG3" s="31" t="s">
        <v>55</v>
      </c>
      <c r="BH3" s="31">
        <v>12</v>
      </c>
      <c r="BI3" s="31"/>
      <c r="BJ3" s="31"/>
      <c r="BK3" s="31" t="s">
        <v>55</v>
      </c>
      <c r="BL3" s="28"/>
      <c r="BM3" s="27"/>
      <c r="BN3" s="31"/>
      <c r="BO3" s="31" t="s">
        <v>193</v>
      </c>
      <c r="BP3" s="31">
        <v>1</v>
      </c>
      <c r="BQ3" s="126"/>
      <c r="BR3" s="126" t="s">
        <v>239</v>
      </c>
    </row>
    <row r="4" spans="1:71" x14ac:dyDescent="0.2">
      <c r="A4" s="27">
        <v>3</v>
      </c>
      <c r="B4" s="195">
        <v>44493</v>
      </c>
      <c r="C4" s="20" t="s">
        <v>190</v>
      </c>
      <c r="D4" s="20" t="s">
        <v>136</v>
      </c>
      <c r="E4" s="20">
        <v>44378</v>
      </c>
      <c r="F4" s="28" t="s">
        <v>195</v>
      </c>
      <c r="G4" s="27" t="s">
        <v>245</v>
      </c>
      <c r="H4" s="138">
        <v>116.65454545454544</v>
      </c>
      <c r="I4" s="27"/>
      <c r="J4" s="27"/>
      <c r="K4" s="29" t="s">
        <v>192</v>
      </c>
      <c r="L4" s="30">
        <v>4932</v>
      </c>
      <c r="M4" s="30">
        <v>187397</v>
      </c>
      <c r="N4" s="30"/>
      <c r="O4" s="30"/>
      <c r="P4" s="30"/>
      <c r="Q4" s="30"/>
      <c r="R4" s="30"/>
      <c r="S4" s="30"/>
      <c r="T4" s="30"/>
      <c r="U4" s="30"/>
      <c r="V4" s="30"/>
      <c r="W4" s="138">
        <v>2.7454545454545451</v>
      </c>
      <c r="X4" s="138">
        <v>2.5181818181818181</v>
      </c>
      <c r="Y4" s="138">
        <v>2.4727272727272727</v>
      </c>
      <c r="Z4" s="205"/>
      <c r="AA4" s="205"/>
      <c r="AB4" s="205"/>
      <c r="AC4" s="138">
        <v>2.7454545454545451</v>
      </c>
      <c r="AD4" s="138">
        <v>2.5181818181818181</v>
      </c>
      <c r="AE4" s="138">
        <v>2.4727272727272727</v>
      </c>
      <c r="AF4" s="205"/>
      <c r="AG4" s="205"/>
      <c r="AH4" s="205"/>
      <c r="AI4" s="27"/>
      <c r="AJ4" s="27"/>
      <c r="AK4" s="27"/>
      <c r="AL4" s="27"/>
      <c r="AM4" s="27"/>
      <c r="AN4" s="27"/>
      <c r="AO4" s="31" t="s">
        <v>55</v>
      </c>
      <c r="AP4" s="31"/>
      <c r="AQ4" s="31">
        <v>3</v>
      </c>
      <c r="AR4" s="31">
        <v>3</v>
      </c>
      <c r="AS4" s="31"/>
      <c r="AT4" s="31">
        <v>0</v>
      </c>
      <c r="AU4" s="31">
        <v>0</v>
      </c>
      <c r="AV4" s="31">
        <v>0</v>
      </c>
      <c r="AW4" s="31">
        <v>0</v>
      </c>
      <c r="AX4" s="31">
        <v>0</v>
      </c>
      <c r="AY4" s="31">
        <v>0</v>
      </c>
      <c r="AZ4" s="31">
        <v>0</v>
      </c>
      <c r="BA4" s="31">
        <v>0</v>
      </c>
      <c r="BB4" s="31"/>
      <c r="BC4" s="31"/>
      <c r="BD4" s="31">
        <v>0</v>
      </c>
      <c r="BE4" s="31">
        <v>0</v>
      </c>
      <c r="BF4" s="31">
        <v>12</v>
      </c>
      <c r="BG4" s="31" t="s">
        <v>53</v>
      </c>
      <c r="BH4" s="31">
        <v>12</v>
      </c>
      <c r="BI4" s="31">
        <v>12</v>
      </c>
      <c r="BJ4" s="31"/>
      <c r="BK4" s="31" t="s">
        <v>55</v>
      </c>
      <c r="BL4" s="28"/>
      <c r="BM4" s="27"/>
      <c r="BN4" s="31"/>
      <c r="BO4" s="31" t="s">
        <v>193</v>
      </c>
      <c r="BP4" s="31"/>
      <c r="BQ4" s="126"/>
      <c r="BR4" s="126" t="s">
        <v>246</v>
      </c>
    </row>
    <row r="5" spans="1:71" x14ac:dyDescent="0.2">
      <c r="A5" s="27">
        <v>4</v>
      </c>
      <c r="B5" s="195">
        <v>44493</v>
      </c>
      <c r="C5" s="20" t="s">
        <v>190</v>
      </c>
      <c r="D5" s="20" t="s">
        <v>136</v>
      </c>
      <c r="E5" s="20">
        <v>44482</v>
      </c>
      <c r="F5" s="28" t="s">
        <v>233</v>
      </c>
      <c r="G5" s="27" t="s">
        <v>234</v>
      </c>
      <c r="H5" s="138">
        <v>108.99090909090908</v>
      </c>
      <c r="I5" s="27"/>
      <c r="J5" s="27"/>
      <c r="K5" s="29" t="s">
        <v>192</v>
      </c>
      <c r="L5" s="30">
        <v>4932</v>
      </c>
      <c r="M5" s="30">
        <v>187397</v>
      </c>
      <c r="N5" s="30"/>
      <c r="O5" s="30"/>
      <c r="P5" s="30"/>
      <c r="Q5" s="30"/>
      <c r="R5" s="30"/>
      <c r="S5" s="30"/>
      <c r="T5" s="30"/>
      <c r="U5" s="30"/>
      <c r="V5" s="30"/>
      <c r="W5" s="138">
        <v>2.3909090909090907</v>
      </c>
      <c r="X5" s="138">
        <v>2.2363636363636363</v>
      </c>
      <c r="Y5" s="138">
        <v>2.1818181818181817</v>
      </c>
      <c r="Z5" s="205"/>
      <c r="AA5" s="205"/>
      <c r="AB5" s="205"/>
      <c r="AC5" s="138">
        <v>2.3909090909090907</v>
      </c>
      <c r="AD5" s="138">
        <v>2.2363636363636363</v>
      </c>
      <c r="AE5" s="138">
        <v>2.1818181818181817</v>
      </c>
      <c r="AF5" s="205"/>
      <c r="AG5" s="205"/>
      <c r="AH5" s="205"/>
      <c r="AI5" s="27"/>
      <c r="AJ5" s="27"/>
      <c r="AK5" s="27"/>
      <c r="AL5" s="27"/>
      <c r="AM5" s="27"/>
      <c r="AN5" s="27"/>
      <c r="AO5" s="31" t="s">
        <v>55</v>
      </c>
      <c r="AP5" s="31"/>
      <c r="AQ5" s="31">
        <v>3</v>
      </c>
      <c r="AR5" s="31">
        <v>3</v>
      </c>
      <c r="AS5" s="31"/>
      <c r="AT5" s="31">
        <v>0</v>
      </c>
      <c r="AU5" s="31">
        <v>0</v>
      </c>
      <c r="AV5" s="31">
        <v>0</v>
      </c>
      <c r="AW5" s="31">
        <v>0</v>
      </c>
      <c r="AX5" s="31">
        <v>0</v>
      </c>
      <c r="AY5" s="31">
        <v>0</v>
      </c>
      <c r="AZ5" s="31">
        <v>0</v>
      </c>
      <c r="BA5" s="31">
        <v>0</v>
      </c>
      <c r="BB5" s="31"/>
      <c r="BC5" s="31"/>
      <c r="BD5" s="31">
        <v>0</v>
      </c>
      <c r="BE5" s="31">
        <v>0</v>
      </c>
      <c r="BF5" s="31">
        <v>0</v>
      </c>
      <c r="BG5" s="31" t="s">
        <v>55</v>
      </c>
      <c r="BH5" s="31">
        <v>0</v>
      </c>
      <c r="BI5" s="31"/>
      <c r="BJ5" s="194">
        <v>44926</v>
      </c>
      <c r="BK5" s="31" t="s">
        <v>55</v>
      </c>
      <c r="BL5" s="28"/>
      <c r="BM5" s="27"/>
      <c r="BN5" s="31"/>
      <c r="BO5" s="31" t="s">
        <v>193</v>
      </c>
      <c r="BP5" s="31"/>
      <c r="BQ5" s="126"/>
      <c r="BR5" s="126" t="s">
        <v>241</v>
      </c>
    </row>
    <row r="6" spans="1:71" x14ac:dyDescent="0.2">
      <c r="A6" s="27">
        <v>5</v>
      </c>
      <c r="B6" s="195">
        <v>44493</v>
      </c>
      <c r="C6" s="20" t="s">
        <v>190</v>
      </c>
      <c r="D6" s="20" t="s">
        <v>136</v>
      </c>
      <c r="E6" s="20">
        <v>44392</v>
      </c>
      <c r="F6" s="28" t="s">
        <v>242</v>
      </c>
      <c r="G6" s="27" t="s">
        <v>243</v>
      </c>
      <c r="H6" s="138">
        <v>146.99999999999997</v>
      </c>
      <c r="I6" s="27"/>
      <c r="J6" s="27"/>
      <c r="K6" s="29" t="s">
        <v>192</v>
      </c>
      <c r="L6" s="30">
        <v>2465.7599999999998</v>
      </c>
      <c r="M6" s="30">
        <v>26520</v>
      </c>
      <c r="N6" s="30">
        <v>89340</v>
      </c>
      <c r="O6" s="30"/>
      <c r="P6" s="30"/>
      <c r="Q6" s="30"/>
      <c r="R6" s="30"/>
      <c r="S6" s="30"/>
      <c r="T6" s="30"/>
      <c r="U6" s="30"/>
      <c r="V6" s="30"/>
      <c r="W6" s="138">
        <v>2.9909090909090907</v>
      </c>
      <c r="X6" s="138">
        <v>2.7272727272727271</v>
      </c>
      <c r="Y6" s="138">
        <v>2.7</v>
      </c>
      <c r="Z6" s="138">
        <v>2.6545454545454543</v>
      </c>
      <c r="AA6" s="205"/>
      <c r="AB6" s="205"/>
      <c r="AC6" s="138">
        <v>2.9909090909090907</v>
      </c>
      <c r="AD6" s="138">
        <v>2.7272727272727271</v>
      </c>
      <c r="AE6" s="138">
        <v>2.7</v>
      </c>
      <c r="AF6" s="138">
        <v>2.6545454545454543</v>
      </c>
      <c r="AG6" s="205"/>
      <c r="AH6" s="205"/>
      <c r="AI6" s="27"/>
      <c r="AJ6" s="27"/>
      <c r="AK6" s="27"/>
      <c r="AL6" s="27"/>
      <c r="AM6" s="27"/>
      <c r="AN6" s="27"/>
      <c r="AO6" s="31" t="s">
        <v>55</v>
      </c>
      <c r="AP6" s="31"/>
      <c r="AQ6" s="31">
        <v>3</v>
      </c>
      <c r="AR6" s="31">
        <v>3</v>
      </c>
      <c r="AS6" s="31"/>
      <c r="AT6" s="31">
        <v>0</v>
      </c>
      <c r="AU6" s="31">
        <v>15</v>
      </c>
      <c r="AV6" s="31">
        <v>0</v>
      </c>
      <c r="AW6" s="31">
        <v>0</v>
      </c>
      <c r="AX6" s="31">
        <v>0</v>
      </c>
      <c r="AY6" s="31">
        <v>0</v>
      </c>
      <c r="AZ6" s="31">
        <v>0</v>
      </c>
      <c r="BA6" s="31">
        <v>0</v>
      </c>
      <c r="BB6" s="31"/>
      <c r="BC6" s="31"/>
      <c r="BD6" s="31">
        <v>0</v>
      </c>
      <c r="BE6" s="31">
        <v>0</v>
      </c>
      <c r="BF6" s="31">
        <v>0</v>
      </c>
      <c r="BG6" s="31" t="s">
        <v>55</v>
      </c>
      <c r="BH6" s="31">
        <v>0</v>
      </c>
      <c r="BI6" s="31"/>
      <c r="BJ6" s="194"/>
      <c r="BK6" s="31" t="s">
        <v>55</v>
      </c>
      <c r="BL6" s="28"/>
      <c r="BM6" s="27"/>
      <c r="BN6" s="31"/>
      <c r="BO6" s="31" t="s">
        <v>193</v>
      </c>
      <c r="BP6" s="31"/>
      <c r="BQ6" s="126"/>
      <c r="BR6" s="126" t="s">
        <v>244</v>
      </c>
    </row>
    <row r="9" spans="1:71" x14ac:dyDescent="0.2">
      <c r="I9" s="170"/>
    </row>
    <row r="10" spans="1:71" x14ac:dyDescent="0.2">
      <c r="I10" s="170"/>
    </row>
    <row r="11" spans="1:71" x14ac:dyDescent="0.2">
      <c r="I11" s="170"/>
    </row>
  </sheetData>
  <sheetProtection algorithmName="SHA-512" hashValue="Eons2+vJN6jfrJ8ouj5+hpwb4sbvokOwbBmuGMskT6NCYzS2Eop10D3tain+JCPjAmu6oZCt7aQM1fieQBdsUw==" saltValue="O+rnBD1QO9WMZtnzTHysUg==" spinCount="100000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FB971D-CACC-4548-B17E-7A2A3961DBE2}">
  <sheetPr codeName="Sheet25">
    <tabColor theme="7" tint="0.39997558519241921"/>
  </sheetPr>
  <dimension ref="A1:AO53"/>
  <sheetViews>
    <sheetView zoomScale="90" zoomScaleNormal="90" workbookViewId="0">
      <selection activeCell="X1" sqref="X1:AA1048576"/>
    </sheetView>
  </sheetViews>
  <sheetFormatPr baseColWidth="10" defaultRowHeight="15" x14ac:dyDescent="0.2"/>
  <cols>
    <col min="1" max="1" width="14.83203125" customWidth="1"/>
    <col min="2" max="2" width="14.5" customWidth="1"/>
    <col min="3" max="3" width="22.33203125" bestFit="1" customWidth="1"/>
    <col min="4" max="4" width="14.1640625" customWidth="1"/>
    <col min="5" max="6" width="14.1640625" hidden="1" customWidth="1"/>
    <col min="7" max="16" width="14.1640625" customWidth="1"/>
    <col min="17" max="18" width="14.1640625" hidden="1" customWidth="1"/>
    <col min="19" max="23" width="14.1640625" customWidth="1"/>
    <col min="24" max="27" width="14.1640625" hidden="1" customWidth="1"/>
    <col min="28" max="28" width="14.33203125" customWidth="1"/>
    <col min="29" max="39" width="14.1640625" customWidth="1"/>
    <col min="40" max="70" width="12.5" customWidth="1"/>
  </cols>
  <sheetData>
    <row r="1" spans="1:41" x14ac:dyDescent="0.2">
      <c r="A1" s="212" t="s">
        <v>31</v>
      </c>
      <c r="B1" s="212"/>
      <c r="C1" s="212"/>
      <c r="D1" s="212"/>
      <c r="E1" s="212"/>
      <c r="F1" s="212"/>
      <c r="G1" s="212"/>
      <c r="H1" s="212"/>
      <c r="I1" s="212"/>
      <c r="J1" s="212"/>
      <c r="K1" s="212"/>
      <c r="L1" s="212"/>
      <c r="M1" s="212"/>
      <c r="N1" s="212"/>
      <c r="O1" s="212"/>
      <c r="P1" s="212"/>
      <c r="Q1" s="212"/>
      <c r="R1" s="212"/>
      <c r="S1" s="212"/>
      <c r="T1" s="212"/>
      <c r="U1" s="212"/>
      <c r="V1" s="212"/>
      <c r="W1" s="212"/>
      <c r="X1" s="212"/>
      <c r="Y1" s="212"/>
      <c r="Z1" s="212"/>
      <c r="AA1" s="212"/>
      <c r="AB1" s="212"/>
      <c r="AC1" s="212"/>
      <c r="AD1" s="212"/>
      <c r="AE1" s="212"/>
      <c r="AF1" s="212"/>
      <c r="AG1" s="212"/>
      <c r="AH1" s="212"/>
      <c r="AI1" s="212"/>
      <c r="AJ1" s="212"/>
      <c r="AK1" s="212"/>
      <c r="AL1" s="212"/>
      <c r="AM1" s="212"/>
      <c r="AN1" s="213"/>
      <c r="AO1" s="213"/>
    </row>
    <row r="2" spans="1:41" x14ac:dyDescent="0.2">
      <c r="A2" s="214" t="s">
        <v>92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2"/>
      <c r="AB2" s="212"/>
      <c r="AC2" s="212"/>
      <c r="AD2" s="212"/>
      <c r="AE2" s="212"/>
      <c r="AF2" s="212"/>
      <c r="AG2" s="212"/>
      <c r="AH2" s="212"/>
      <c r="AI2" s="212"/>
      <c r="AJ2" s="212"/>
      <c r="AK2" s="212"/>
      <c r="AL2" s="212"/>
      <c r="AM2" s="212"/>
      <c r="AN2" s="213"/>
      <c r="AO2" s="213"/>
    </row>
    <row r="3" spans="1:41" ht="16" thickBot="1" x14ac:dyDescent="0.25">
      <c r="A3" s="212"/>
      <c r="B3" s="215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Q3" s="212"/>
      <c r="R3" s="212"/>
      <c r="S3" s="212"/>
      <c r="T3" s="212"/>
      <c r="U3" s="212"/>
      <c r="V3" s="212"/>
      <c r="W3" s="212"/>
      <c r="X3" s="212"/>
      <c r="Y3" s="212"/>
      <c r="Z3" s="212"/>
      <c r="AA3" s="212"/>
      <c r="AB3" s="212"/>
      <c r="AC3" s="212"/>
      <c r="AD3" s="212"/>
      <c r="AE3" s="212"/>
      <c r="AF3" s="212"/>
      <c r="AG3" s="212"/>
      <c r="AH3" s="212"/>
      <c r="AI3" s="212"/>
      <c r="AJ3" s="212"/>
      <c r="AK3" s="212"/>
      <c r="AL3" s="212"/>
      <c r="AM3" s="212"/>
      <c r="AN3" s="213"/>
      <c r="AO3" s="213"/>
    </row>
    <row r="4" spans="1:41" x14ac:dyDescent="0.2">
      <c r="A4" s="66" t="s">
        <v>60</v>
      </c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212"/>
      <c r="AE4" s="212"/>
      <c r="AF4" s="212"/>
      <c r="AG4" s="212"/>
      <c r="AH4" s="212"/>
      <c r="AI4" s="212"/>
      <c r="AJ4" s="212"/>
      <c r="AK4" s="212"/>
      <c r="AL4" s="212"/>
      <c r="AM4" s="212"/>
      <c r="AN4" s="213"/>
      <c r="AO4" s="213"/>
    </row>
    <row r="5" spans="1:41" x14ac:dyDescent="0.2">
      <c r="A5" s="69" t="s">
        <v>228</v>
      </c>
      <c r="B5" s="70"/>
      <c r="C5" s="74">
        <v>100000</v>
      </c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212"/>
      <c r="AE5" s="212"/>
      <c r="AF5" s="212"/>
      <c r="AG5" s="212"/>
      <c r="AH5" s="212"/>
      <c r="AI5" s="212"/>
      <c r="AJ5" s="212"/>
      <c r="AK5" s="212"/>
      <c r="AL5" s="212"/>
      <c r="AM5" s="212"/>
      <c r="AN5" s="213"/>
      <c r="AO5" s="213"/>
    </row>
    <row r="6" spans="1:41" x14ac:dyDescent="0.2">
      <c r="A6" s="25"/>
      <c r="B6" s="70"/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212"/>
      <c r="AE6" s="212"/>
      <c r="AF6" s="212"/>
      <c r="AG6" s="212"/>
      <c r="AH6" s="212"/>
      <c r="AI6" s="212"/>
      <c r="AJ6" s="212"/>
      <c r="AK6" s="212"/>
      <c r="AL6" s="212"/>
      <c r="AM6" s="212"/>
      <c r="AN6" s="213"/>
      <c r="AO6" s="213"/>
    </row>
    <row r="7" spans="1:41" ht="76" x14ac:dyDescent="0.2">
      <c r="A7" s="164" t="s">
        <v>67</v>
      </c>
      <c r="B7" s="118" t="s">
        <v>68</v>
      </c>
      <c r="C7" s="118" t="s">
        <v>69</v>
      </c>
      <c r="D7" s="119" t="s">
        <v>70</v>
      </c>
      <c r="E7" s="162" t="s">
        <v>213</v>
      </c>
      <c r="F7" s="162" t="s">
        <v>214</v>
      </c>
      <c r="G7" s="119" t="s">
        <v>71</v>
      </c>
      <c r="H7" s="119" t="s">
        <v>72</v>
      </c>
      <c r="I7" s="119" t="s">
        <v>73</v>
      </c>
      <c r="J7" s="119" t="s">
        <v>215</v>
      </c>
      <c r="K7" s="119" t="s">
        <v>75</v>
      </c>
      <c r="L7" s="119" t="s">
        <v>76</v>
      </c>
      <c r="M7" s="119" t="s">
        <v>77</v>
      </c>
      <c r="N7" s="119" t="s">
        <v>78</v>
      </c>
      <c r="O7" s="119" t="s">
        <v>74</v>
      </c>
      <c r="P7" s="119" t="s">
        <v>79</v>
      </c>
      <c r="Q7" s="161" t="s">
        <v>216</v>
      </c>
      <c r="R7" s="161" t="s">
        <v>80</v>
      </c>
      <c r="S7" s="120" t="s">
        <v>217</v>
      </c>
      <c r="T7" s="121" t="s">
        <v>81</v>
      </c>
      <c r="U7" s="121" t="s">
        <v>82</v>
      </c>
      <c r="V7" s="121" t="s">
        <v>0</v>
      </c>
      <c r="W7" s="121" t="s">
        <v>87</v>
      </c>
      <c r="X7" s="163" t="s">
        <v>218</v>
      </c>
      <c r="Y7" s="163" t="s">
        <v>219</v>
      </c>
      <c r="Z7" s="122" t="s">
        <v>88</v>
      </c>
      <c r="AA7" s="122" t="s">
        <v>89</v>
      </c>
      <c r="AB7" s="123" t="s">
        <v>32</v>
      </c>
      <c r="AC7" s="123" t="s">
        <v>33</v>
      </c>
      <c r="AD7" s="217"/>
      <c r="AE7" s="217"/>
      <c r="AF7" s="217"/>
      <c r="AG7" s="217"/>
      <c r="AH7" s="217"/>
      <c r="AI7" s="217"/>
      <c r="AJ7" s="217"/>
      <c r="AK7" s="217"/>
      <c r="AL7" s="217"/>
      <c r="AM7" s="217"/>
      <c r="AN7" s="213"/>
      <c r="AO7" s="213"/>
    </row>
    <row r="8" spans="1:41" ht="20" customHeight="1" x14ac:dyDescent="0.2">
      <c r="A8" s="180" t="str">
        <f>'ACT Apr 2023'!D2</f>
        <v>EvoEnergy</v>
      </c>
      <c r="B8" s="81" t="str">
        <f>'ACT Apr 2023'!F2</f>
        <v>ActewAGL</v>
      </c>
      <c r="C8" s="81" t="str">
        <f>'ACT Apr 2023'!G2</f>
        <v>Business Saver</v>
      </c>
      <c r="D8" s="82">
        <f>365*'ACT Apr 2023'!H2/100</f>
        <v>431.36363636363632</v>
      </c>
      <c r="E8" s="155">
        <f>IF('ACT Apr 2023'!AQ2=3,0.5,IF('ACT Apr 2023'!AQ2=2,0.33,0))</f>
        <v>0.5</v>
      </c>
      <c r="F8" s="155">
        <f>1-E8</f>
        <v>0.5</v>
      </c>
      <c r="G8" s="83">
        <f>IF('ACT Apr 2023'!K2="",($C$5*E8/'ACT Apr 2023'!AQ2*'ACT Apr 2023'!W2/100)*'ACT Apr 2023'!AQ2,IF($C$5*E8/'ACT Apr 2023'!AQ2&gt;='ACT Apr 2023'!L2,('ACT Apr 2023'!L2*'ACT Apr 2023'!W2/100)*'ACT Apr 2023'!AQ2,($C$5*E8/'ACT Apr 2023'!AQ2*'ACT Apr 2023'!W2/100)*'ACT Apr 2023'!AQ2))</f>
        <v>213.17615999999992</v>
      </c>
      <c r="H8" s="84">
        <f>IF(AND('ACT Apr 2023'!L2&gt;0,'ACT Apr 2023'!M2&gt;0),IF($C$5*E8/'ACT Apr 2023'!AQ2&lt;'ACT Apr 2023'!L2,0,IF(($C$5*E8/'ACT Apr 2023'!AQ2-'ACT Apr 2023'!L2)&lt;=('ACT Apr 2023'!M2+'ACT Apr 2023'!L2),((($C$5*E8/'ACT Apr 2023'!AQ2-'ACT Apr 2023'!L2)*'ACT Apr 2023'!X2/100))*'ACT Apr 2023'!AQ2,((('ACT Apr 2023'!M2)*'ACT Apr 2023'!X2/100)*'ACT Apr 2023'!AQ2))),0)</f>
        <v>1127.0355927272726</v>
      </c>
      <c r="I8" s="82">
        <f>IF(AND('ACT Apr 2023'!M2&gt;0,'ACT Apr 2023'!N2&gt;0),IF($C$5*E8/'ACT Apr 2023'!AQ2&lt;('ACT Apr 2023'!L2+'ACT Apr 2023'!M2),0,IF(($C$5*E8/'ACT Apr 2023'!AQ2-'ACT Apr 2023'!L2+'ACT Apr 2023'!M2)&lt;=('ACT Apr 2023'!L2+'ACT Apr 2023'!M2+'ACT Apr 2023'!N2),((($C$5*E8/'ACT Apr 2023'!AQ2-('ACT Apr 2023'!L2+'ACT Apr 2023'!M2))*'ACT Apr 2023'!Y2/100))*'ACT Apr 2023'!AQ2,('ACT Apr 2023'!N2*'ACT Apr 2023'!Y2/100)* 'ACT Apr 2023'!AQ2)),0)</f>
        <v>0</v>
      </c>
      <c r="J8" s="82">
        <f>IF(AND('ACT Apr 2023'!N2&gt;0,'ACT Apr 2023'!O2&gt;0),IF($C$5*E8/'ACT Apr 2023'!AQ2&lt;('ACT Apr 2023'!L2+'ACT Apr 2023'!M2+'ACT Apr 2023'!N2),0,IF(($C$5*E8/'ACT Apr 2023'!AQ2-'ACT Apr 2023'!L2+'ACT Apr 2023'!M2+'ACT Apr 2023'!N2)&lt;=('ACT Apr 2023'!L2+'ACT Apr 2023'!M2+'ACT Apr 2023'!N2+'ACT Apr 2023'!O2),(($C$5*E8/'ACT Apr 2023'!AQ2-('ACT Apr 2023'!L2+'ACT Apr 2023'!M2+'ACT Apr 2023'!N2))*'ACT Apr 2023'!Z2/100)*'ACT Apr 2023'!AQ2,('ACT Apr 2023'!O2*'ACT Apr 2023'!Z2/100)*'ACT Apr 2023'!AQ2)),0)</f>
        <v>0</v>
      </c>
      <c r="K8" s="82">
        <f>IF(AND('ACT Apr 2023'!P2&gt;0,'ACT Apr 2023'!O2&gt;0),IF(($C$5*E8/'ACT Apr 2023'!AQ2&lt;SUM('ACT Apr 2023'!L2:P2)),(0),($C$5*E8/'ACT Apr 2023'!AQ2-SUM('ACT Apr 2023'!L2:P2))*'ACT Apr 2023'!AB2/100)* 'ACT Apr 2023'!AQ2,IF(AND('ACT Apr 2023'!O2&gt;0,'ACT Apr 2023'!P2=""),IF(($C$5*E8/'ACT Apr 2023'!AQ2&lt; SUM('ACT Apr 2023'!L2:O2)),(0),($C$5*E8/'ACT Apr 2023'!AQ2-SUM('ACT Apr 2023'!L2:O2))*'ACT Apr 2023'!AA2/100)* 'ACT Apr 2023'!AQ2,IF(AND('ACT Apr 2023'!N2&gt;0,'ACT Apr 2023'!O2=""),IF(($C$5*E8/'ACT Apr 2023'!AQ2&lt; SUM('ACT Apr 2023'!L2:N2)),(0),($C$5*E8/'ACT Apr 2023'!AQ2-SUM('ACT Apr 2023'!L2:N2))*'ACT Apr 2023'!Z2/100)* 'ACT Apr 2023'!AQ2,IF(AND('ACT Apr 2023'!M2&gt;0,'ACT Apr 2023'!N2=""),IF(($C$5*E8/'ACT Apr 2023'!AQ2&lt;'ACT Apr 2023'!M2+'ACT Apr 2023'!L2),(0),(($C$5*E8/'ACT Apr 2023'!AQ2-('ACT Apr 2023'!M2+'ACT Apr 2023'!L2))*'ACT Apr 2023'!Y2/100))*'ACT Apr 2023'!AQ2,IF(AND('ACT Apr 2023'!L2&gt;0,'ACT Apr 2023'!M2=""&gt;0),IF(($C$5*E8/'ACT Apr 2023'!AQ2&lt;'ACT Apr 2023'!L2),(0),($C$5*E8/'ACT Apr 2023'!AQ2-'ACT Apr 2023'!L2)*'ACT Apr 2023'!X2/100)*'ACT Apr 2023'!AQ2,0)))))</f>
        <v>0</v>
      </c>
      <c r="L8" s="84">
        <f>IF('ACT Apr 2023'!K2="",($C$5*F8/'ACT Apr 2023'!AR2*'ACT Apr 2023'!AC2/100)*'ACT Apr 2023'!AR2,IF($C$5*F8/'ACT Apr 2023'!AR2&gt;='ACT Apr 2023'!L2,('ACT Apr 2023'!L2*'ACT Apr 2023'!AC2/100)*'ACT Apr 2023'!AR2,($C$5*F8/'ACT Apr 2023'!AR2*'ACT Apr 2023'!AC2/100)*'ACT Apr 2023'!AR2))</f>
        <v>213.17615999999992</v>
      </c>
      <c r="M8" s="84">
        <f>IF(AND('ACT Apr 2023'!L2&gt;0,'ACT Apr 2023'!M2&gt;0),IF($C$5*F8/'ACT Apr 2023'!AR2&lt;'ACT Apr 2023'!L2,0,IF(($C$5*F8/'ACT Apr 2023'!AR2-'ACT Apr 2023'!L2)&lt;=('ACT Apr 2023'!M2+'ACT Apr 2023'!L2),((($C$5*F8/'ACT Apr 2023'!AR2-'ACT Apr 2023'!L2)*'ACT Apr 2023'!AD2/100))*'ACT Apr 2023'!AR2,((('ACT Apr 2023'!M2)*'ACT Apr 2023'!AD2/100)*'ACT Apr 2023'!AR2))),0)</f>
        <v>1127.0355927272726</v>
      </c>
      <c r="N8" s="82">
        <f>IF(AND('ACT Apr 2023'!M2&gt;0,'ACT Apr 2023'!N2&gt;0),IF($C$5*F8/'ACT Apr 2023'!AR2&lt;('ACT Apr 2023'!L2+'ACT Apr 2023'!M2),0,IF(($C$5*F8/'ACT Apr 2023'!AR2-'ACT Apr 2023'!L2+'ACT Apr 2023'!M2)&lt;=('ACT Apr 2023'!L2+'ACT Apr 2023'!M2+'ACT Apr 2023'!N2),((($C$5*F8/'ACT Apr 2023'!AR2-('ACT Apr 2023'!L2+'ACT Apr 2023'!M2))*'ACT Apr 2023'!AE2/100))*'ACT Apr 2023'!AR2,('ACT Apr 2023'!N2*'ACT Apr 2023'!AE2/100)*'ACT Apr 2023'!AR2)),0)</f>
        <v>0</v>
      </c>
      <c r="O8" s="82">
        <f>IF(AND('ACT Apr 2023'!N2&gt;0,'ACT Apr 2023'!O2&gt;0),IF($C$5*F8/'ACT Apr 2023'!AR2&lt;('ACT Apr 2023'!L2+'ACT Apr 2023'!M2+'ACT Apr 2023'!N2),0,IF(($C$5*F8/'ACT Apr 2023'!AR2-'ACT Apr 2023'!L2+'ACT Apr 2023'!M2+'ACT Apr 2023'!N2)&lt;=('ACT Apr 2023'!L2+'ACT Apr 2023'!M2+'ACT Apr 2023'!N2+'ACT Apr 2023'!O2),(($C$5*F8/'ACT Apr 2023'!AR2-('ACT Apr 2023'!L2+'ACT Apr 2023'!M2+'ACT Apr 2023'!N2))*'ACT Apr 2023'!AF2/100)*'ACT Apr 2023'!AR2,('ACT Apr 2023'!O2*'ACT Apr 2023'!AF2/100)*'ACT Apr 2023'!AR2)),0)</f>
        <v>0</v>
      </c>
      <c r="P8" s="85">
        <f>IF(AND('ACT Apr 2023'!P2&gt;0,'ACT Apr 2023'!O2&gt;0),IF(($C$5*F8/'ACT Apr 2023'!AR2&lt;SUM('ACT Apr 2023'!L2:P2)),(0),($C$5*F8/'ACT Apr 2023'!AR2-SUM('ACT Apr 2023'!L2:P2))*'ACT Apr 2023'!AB2/100)* 'ACT Apr 2023'!AR2,IF(AND('ACT Apr 2023'!O2&gt;0,'ACT Apr 2023'!P2=""),IF(($C$5*F8/'ACT Apr 2023'!AR2&lt; SUM('ACT Apr 2023'!L2:O2)),(0),($C$5*F8/'ACT Apr 2023'!AR2-SUM('ACT Apr 2023'!L2:O2))*'ACT Apr 2023'!AG2/100)* 'ACT Apr 2023'!AR2,IF(AND('ACT Apr 2023'!N2&gt;0,'ACT Apr 2023'!O2=""),IF(($C$5*F8/'ACT Apr 2023'!AR2&lt; SUM('ACT Apr 2023'!L2:N2)),(0),($C$5*F8/'ACT Apr 2023'!AR2-SUM('ACT Apr 2023'!L2:N2))*'ACT Apr 2023'!AF2/100)* 'ACT Apr 2023'!AR2,IF(AND('ACT Apr 2023'!M2&gt;0,'ACT Apr 2023'!N2=""),IF(($C$5*F8/'ACT Apr 2023'!AR2&lt;'ACT Apr 2023'!M2+'ACT Apr 2023'!L2),(0),(($C$5*F8/'ACT Apr 2023'!AR2-('ACT Apr 2023'!M2+'ACT Apr 2023'!L2))*'ACT Apr 2023'!AE2/100))*'ACT Apr 2023'!AR2,IF(AND('ACT Apr 2023'!L2&gt;0,'ACT Apr 2023'!M2=""&gt;0),IF(($C$5*F8/'ACT Apr 2023'!AR2&lt;'ACT Apr 2023'!L2),(0),($C$5*F8/'ACT Apr 2023'!AR2-'ACT Apr 2023'!L2)*'ACT Apr 2023'!AD2/100)*'ACT Apr 2023'!AR2,0)))))</f>
        <v>0</v>
      </c>
      <c r="Q8" s="147">
        <f>SUM(G8:P8)</f>
        <v>2680.4235054545452</v>
      </c>
      <c r="R8" s="157">
        <f>Q8+D8</f>
        <v>3111.7871418181817</v>
      </c>
      <c r="S8" s="86">
        <f>R8*1.1</f>
        <v>3422.9658560000003</v>
      </c>
      <c r="T8" s="87">
        <f>'ACT Apr 2023'!AT2</f>
        <v>0</v>
      </c>
      <c r="U8" s="87">
        <f>'ACT Apr 2023'!AU2</f>
        <v>0</v>
      </c>
      <c r="V8" s="87">
        <f>'ACT Apr 2023'!AV2</f>
        <v>0</v>
      </c>
      <c r="W8" s="87">
        <f>'ACT Apr 2023'!AW2</f>
        <v>0</v>
      </c>
      <c r="X8" s="159" t="str">
        <f t="shared" ref="X8:X12" si="0">IF(SUM(T8:W8)=0,"No discount",IF(T8&gt;0,"Guaranteed off bill",IF(U8&gt;0,"Guaranteed off usage",IF(V8&gt;0,"Pay-on-time off bill","Pay-on-time off usage"))))</f>
        <v>No discount</v>
      </c>
      <c r="Y8" s="159" t="str">
        <f>IF(OR(B8="Origin Energy",B8="Red Energy",B8="Powershop"),"Inclusive","Exclusive")</f>
        <v>Exclusive</v>
      </c>
      <c r="Z8" s="150">
        <f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3111.7871418181817</v>
      </c>
      <c r="AA8" s="150">
        <f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3111.7871418181817</v>
      </c>
      <c r="AB8" s="88">
        <f t="shared" ref="AB8:AC12" si="1">Z8*1.1</f>
        <v>3422.9658560000003</v>
      </c>
      <c r="AC8" s="88">
        <f t="shared" si="1"/>
        <v>3422.9658560000003</v>
      </c>
      <c r="AD8" s="217"/>
      <c r="AE8" s="217"/>
      <c r="AF8" s="217"/>
      <c r="AG8" s="217"/>
      <c r="AH8" s="217"/>
      <c r="AI8" s="217"/>
      <c r="AJ8" s="217"/>
      <c r="AK8" s="217"/>
      <c r="AL8" s="217"/>
      <c r="AM8" s="217"/>
      <c r="AN8" s="213"/>
      <c r="AO8" s="213"/>
    </row>
    <row r="9" spans="1:41" ht="20" customHeight="1" x14ac:dyDescent="0.2">
      <c r="A9" s="180" t="str">
        <f>'ACT Apr 2023'!D3</f>
        <v>EvoEnergy</v>
      </c>
      <c r="B9" s="81" t="str">
        <f>'ACT Apr 2023'!F3</f>
        <v>EnergyAustralia</v>
      </c>
      <c r="C9" s="81" t="str">
        <f>'ACT Apr 2023'!G3</f>
        <v>Business Balance Plan</v>
      </c>
      <c r="D9" s="82">
        <f>365*'ACT Apr 2023'!H3/100</f>
        <v>531.67227272727257</v>
      </c>
      <c r="E9" s="155">
        <f>IF('ACT Apr 2023'!AQ3=3,0.5,IF('ACT Apr 2023'!AQ3=2,0.33,0))</f>
        <v>0.5</v>
      </c>
      <c r="F9" s="155">
        <f>1-E9</f>
        <v>0.5</v>
      </c>
      <c r="G9" s="83">
        <f>IF('ACT Apr 2023'!K3="",($C$5*E9/'ACT Apr 2023'!AQ3*'ACT Apr 2023'!W3/100)*'ACT Apr 2023'!AQ3,IF($C$5*E9/'ACT Apr 2023'!AQ3&gt;='ACT Apr 2023'!L3,('ACT Apr 2023'!L3*'ACT Apr 2023'!W3/100)*'ACT Apr 2023'!AQ3,($C$5*E9/'ACT Apr 2023'!AQ3*'ACT Apr 2023'!W3/100)*'ACT Apr 2023'!AQ3))</f>
        <v>250.83503999999994</v>
      </c>
      <c r="H9" s="84">
        <f>IF(AND('ACT Apr 2023'!L3&gt;0,'ACT Apr 2023'!M3&gt;0),IF($C$5*E9/'ACT Apr 2023'!AQ3&lt;'ACT Apr 2023'!L3,0,IF(($C$5*E9/'ACT Apr 2023'!AQ3-'ACT Apr 2023'!L3)&lt;=('ACT Apr 2023'!M3+'ACT Apr 2023'!L3),((($C$5*E9/'ACT Apr 2023'!AQ3-'ACT Apr 2023'!L3)*'ACT Apr 2023'!X3/100))*'ACT Apr 2023'!AQ3,((('ACT Apr 2023'!M3)*'ACT Apr 2023'!X3/100)*'ACT Apr 2023'!AQ3))),0)</f>
        <v>1247.0978036363636</v>
      </c>
      <c r="I9" s="82">
        <f>IF(AND('ACT Apr 2023'!M3&gt;0,'ACT Apr 2023'!N3&gt;0),IF($C$5*E9/'ACT Apr 2023'!AQ3&lt;('ACT Apr 2023'!L3+'ACT Apr 2023'!M3),0,IF(($C$5*E9/'ACT Apr 2023'!AQ3-'ACT Apr 2023'!L3+'ACT Apr 2023'!M3)&lt;=('ACT Apr 2023'!L3+'ACT Apr 2023'!M3+'ACT Apr 2023'!N3),((($C$5*E9/'ACT Apr 2023'!AQ3-('ACT Apr 2023'!L3+'ACT Apr 2023'!M3))*'ACT Apr 2023'!Y3/100))*'ACT Apr 2023'!AQ3,('ACT Apr 2023'!N3*'ACT Apr 2023'!Y3/100)* 'ACT Apr 2023'!AQ3)),0)</f>
        <v>0</v>
      </c>
      <c r="J9" s="82">
        <f>IF(AND('ACT Apr 2023'!N3&gt;0,'ACT Apr 2023'!O3&gt;0),IF($C$5*E9/'ACT Apr 2023'!AQ3&lt;('ACT Apr 2023'!L3+'ACT Apr 2023'!M3+'ACT Apr 2023'!N3),0,IF(($C$5*E9/'ACT Apr 2023'!AQ3-'ACT Apr 2023'!L3+'ACT Apr 2023'!M3+'ACT Apr 2023'!N3)&lt;=('ACT Apr 2023'!L3+'ACT Apr 2023'!M3+'ACT Apr 2023'!N3+'ACT Apr 2023'!O3),(($C$5*E9/'ACT Apr 2023'!AQ3-('ACT Apr 2023'!L3+'ACT Apr 2023'!M3+'ACT Apr 2023'!N3))*'ACT Apr 2023'!Z3/100)*'ACT Apr 2023'!AQ3,('ACT Apr 2023'!O3*'ACT Apr 2023'!Z3/100)*'ACT Apr 2023'!AQ3)),0)</f>
        <v>0</v>
      </c>
      <c r="K9" s="82">
        <f>IF(AND('ACT Apr 2023'!P3&gt;0,'ACT Apr 2023'!O3&gt;0),IF(($C$5*E9/'ACT Apr 2023'!AQ3&lt;SUM('ACT Apr 2023'!L3:P3)),(0),($C$5*E9/'ACT Apr 2023'!AQ3-SUM('ACT Apr 2023'!L3:P3))*'ACT Apr 2023'!AB3/100)* 'ACT Apr 2023'!AQ3,IF(AND('ACT Apr 2023'!O3&gt;0,'ACT Apr 2023'!P3=""),IF(($C$5*E9/'ACT Apr 2023'!AQ3&lt; SUM('ACT Apr 2023'!L3:O3)),(0),($C$5*E9/'ACT Apr 2023'!AQ3-SUM('ACT Apr 2023'!L3:O3))*'ACT Apr 2023'!AA3/100)* 'ACT Apr 2023'!AQ3,IF(AND('ACT Apr 2023'!N3&gt;0,'ACT Apr 2023'!O3=""),IF(($C$5*E9/'ACT Apr 2023'!AQ3&lt; SUM('ACT Apr 2023'!L3:N3)),(0),($C$5*E9/'ACT Apr 2023'!AQ3-SUM('ACT Apr 2023'!L3:N3))*'ACT Apr 2023'!Z3/100)* 'ACT Apr 2023'!AQ3,IF(AND('ACT Apr 2023'!M3&gt;0,'ACT Apr 2023'!N3=""),IF(($C$5*E9/'ACT Apr 2023'!AQ3&lt;'ACT Apr 2023'!M3+'ACT Apr 2023'!L3),(0),(($C$5*E9/'ACT Apr 2023'!AQ3-('ACT Apr 2023'!M3+'ACT Apr 2023'!L3))*'ACT Apr 2023'!Y3/100))*'ACT Apr 2023'!AQ3,IF(AND('ACT Apr 2023'!L3&gt;0,'ACT Apr 2023'!M3=""&gt;0),IF(($C$5*E9/'ACT Apr 2023'!AQ3&lt;'ACT Apr 2023'!L3),(0),($C$5*E9/'ACT Apr 2023'!AQ3-'ACT Apr 2023'!L3)*'ACT Apr 2023'!X3/100)*'ACT Apr 2023'!AQ3,0)))))</f>
        <v>0</v>
      </c>
      <c r="L9" s="84">
        <f>IF('ACT Apr 2023'!K3="",($C$5*F9/'ACT Apr 2023'!AR3*'ACT Apr 2023'!AC3/100)*'ACT Apr 2023'!AR3,IF($C$5*F9/'ACT Apr 2023'!AR3&gt;='ACT Apr 2023'!L3,('ACT Apr 2023'!L3*'ACT Apr 2023'!AC3/100)*'ACT Apr 2023'!AR3,($C$5*F9/'ACT Apr 2023'!AR3*'ACT Apr 2023'!AC3/100)*'ACT Apr 2023'!AR3))</f>
        <v>250.83503999999994</v>
      </c>
      <c r="M9" s="84">
        <f>IF(AND('ACT Apr 2023'!L3&gt;0,'ACT Apr 2023'!M3&gt;0),IF($C$5*F9/'ACT Apr 2023'!AR3&lt;'ACT Apr 2023'!L3,0,IF(($C$5*F9/'ACT Apr 2023'!AR3-'ACT Apr 2023'!L3)&lt;=('ACT Apr 2023'!M3+'ACT Apr 2023'!L3),((($C$5*F9/'ACT Apr 2023'!AR3-'ACT Apr 2023'!L3)*'ACT Apr 2023'!AD3/100))*'ACT Apr 2023'!AR3,((('ACT Apr 2023'!M3)*'ACT Apr 2023'!AD3/100)*'ACT Apr 2023'!AR3))),0)</f>
        <v>1247.0978036363636</v>
      </c>
      <c r="N9" s="82">
        <f>IF(AND('ACT Apr 2023'!M3&gt;0,'ACT Apr 2023'!N3&gt;0),IF($C$5*F9/'ACT Apr 2023'!AR3&lt;('ACT Apr 2023'!L3+'ACT Apr 2023'!M3),0,IF(($C$5*F9/'ACT Apr 2023'!AR3-'ACT Apr 2023'!L3+'ACT Apr 2023'!M3)&lt;=('ACT Apr 2023'!L3+'ACT Apr 2023'!M3+'ACT Apr 2023'!N3),((($C$5*F9/'ACT Apr 2023'!AR3-('ACT Apr 2023'!L3+'ACT Apr 2023'!M3))*'ACT Apr 2023'!AE3/100))*'ACT Apr 2023'!AR3,('ACT Apr 2023'!N3*'ACT Apr 2023'!AE3/100)*'ACT Apr 2023'!AR3)),0)</f>
        <v>0</v>
      </c>
      <c r="O9" s="82">
        <f>IF(AND('ACT Apr 2023'!N3&gt;0,'ACT Apr 2023'!O3&gt;0),IF($C$5*F9/'ACT Apr 2023'!AR3&lt;('ACT Apr 2023'!L3+'ACT Apr 2023'!M3+'ACT Apr 2023'!N3),0,IF(($C$5*F9/'ACT Apr 2023'!AR3-'ACT Apr 2023'!L3+'ACT Apr 2023'!M3+'ACT Apr 2023'!N3)&lt;=('ACT Apr 2023'!L3+'ACT Apr 2023'!M3+'ACT Apr 2023'!N3+'ACT Apr 2023'!O3),(($C$5*F9/'ACT Apr 2023'!AR3-('ACT Apr 2023'!L3+'ACT Apr 2023'!M3+'ACT Apr 2023'!N3))*'ACT Apr 2023'!AF3/100)*'ACT Apr 2023'!AR3,('ACT Apr 2023'!O3*'ACT Apr 2023'!AF3/100)*'ACT Apr 2023'!AR3)),0)</f>
        <v>0</v>
      </c>
      <c r="P9" s="85">
        <f>IF(AND('ACT Apr 2023'!P3&gt;0,'ACT Apr 2023'!O3&gt;0),IF(($C$5*F9/'ACT Apr 2023'!AR3&lt;SUM('ACT Apr 2023'!L3:P3)),(0),($C$5*F9/'ACT Apr 2023'!AR3-SUM('ACT Apr 2023'!L3:P3))*'ACT Apr 2023'!AB3/100)* 'ACT Apr 2023'!AR3,IF(AND('ACT Apr 2023'!O3&gt;0,'ACT Apr 2023'!P3=""),IF(($C$5*F9/'ACT Apr 2023'!AR3&lt; SUM('ACT Apr 2023'!L3:O3)),(0),($C$5*F9/'ACT Apr 2023'!AR3-SUM('ACT Apr 2023'!L3:O3))*'ACT Apr 2023'!AG3/100)* 'ACT Apr 2023'!AR3,IF(AND('ACT Apr 2023'!N3&gt;0,'ACT Apr 2023'!O3=""),IF(($C$5*F9/'ACT Apr 2023'!AR3&lt; SUM('ACT Apr 2023'!L3:N3)),(0),($C$5*F9/'ACT Apr 2023'!AR3-SUM('ACT Apr 2023'!L3:N3))*'ACT Apr 2023'!AF3/100)* 'ACT Apr 2023'!AR3,IF(AND('ACT Apr 2023'!M3&gt;0,'ACT Apr 2023'!N3=""),IF(($C$5*F9/'ACT Apr 2023'!AR3&lt;'ACT Apr 2023'!M3+'ACT Apr 2023'!L3),(0),(($C$5*F9/'ACT Apr 2023'!AR3-('ACT Apr 2023'!M3+'ACT Apr 2023'!L3))*'ACT Apr 2023'!AE3/100))*'ACT Apr 2023'!AR3,IF(AND('ACT Apr 2023'!L3&gt;0,'ACT Apr 2023'!M3=""&gt;0),IF(($C$5*F9/'ACT Apr 2023'!AR3&lt;'ACT Apr 2023'!L3),(0),($C$5*F9/'ACT Apr 2023'!AR3-'ACT Apr 2023'!L3)*'ACT Apr 2023'!AD3/100)*'ACT Apr 2023'!AR3,0)))))</f>
        <v>0</v>
      </c>
      <c r="Q9" s="147">
        <f>SUM(G9:P9)</f>
        <v>2995.865687272727</v>
      </c>
      <c r="R9" s="157">
        <f>Q9+D9</f>
        <v>3527.5379599999997</v>
      </c>
      <c r="S9" s="86">
        <f>R9*1.1</f>
        <v>3880.2917560000001</v>
      </c>
      <c r="T9" s="87">
        <f>'ACT Apr 2023'!AT3</f>
        <v>5</v>
      </c>
      <c r="U9" s="87">
        <f>'ACT Apr 2023'!AU3</f>
        <v>0</v>
      </c>
      <c r="V9" s="87">
        <f>'ACT Apr 2023'!AV3</f>
        <v>0</v>
      </c>
      <c r="W9" s="87">
        <f>'ACT Apr 2023'!AW3</f>
        <v>0</v>
      </c>
      <c r="X9" s="159" t="str">
        <f t="shared" si="0"/>
        <v>Guaranteed off bill</v>
      </c>
      <c r="Y9" s="159" t="str">
        <f>IF(OR(B9="Origin Energy",B9="Red Energy",B9="Powershop"),"Inclusive","Exclusive")</f>
        <v>Exclusive</v>
      </c>
      <c r="Z9" s="150">
        <f>IF(AND(X9="Guaranteed off bill",Y9="Inclusive"),((R9*1.1)-((R9*1.1)*T9/100))/1.1,IF(AND(X9="Guaranteed off usage",Y9="Inclusive"),((R9*1.1)-((Q9*1.1)*U9/100))/1.1,IF(AND(X9="Guaranteed off bill",Y9="Exclusive"),R9-(R9*T9/100),IF(AND(X9="Guaranteed off usage",Y9="Exclusive"),R9-(Q9*U9/100),IF(Y9="Inclusive",((R9*1.1))/1.1,R9)))))</f>
        <v>3351.1610619999997</v>
      </c>
      <c r="AA9" s="150">
        <f>IF(AND(X9="Pay-on-time off bill",Y9="Inclusive"),((Z9*1.1)-((Z9*1.1)*V9/100))/1.1,IF(AND(X9="Pay-on-time off usage",Y9="Inclusive"),((Z9*1.1)-((Q9*1.1)*W9/100))/1.1,IF(AND(X9="Pay-on-time off bill",Y9="Exclusive"),Z9-(Z9*V9/100),IF(AND(X9="Pay-on-time off usage",Y9="Exclusive"),Z9-(Q9*W9/100),IF(Y9="Inclusive",((Z9*1.1))/1.1,Z9)))))</f>
        <v>3351.1610619999997</v>
      </c>
      <c r="AB9" s="88">
        <f t="shared" si="1"/>
        <v>3686.2771681999998</v>
      </c>
      <c r="AC9" s="88">
        <f t="shared" si="1"/>
        <v>3686.2771681999998</v>
      </c>
      <c r="AD9" s="217"/>
      <c r="AE9" s="217"/>
      <c r="AF9" s="217"/>
      <c r="AG9" s="217"/>
      <c r="AH9" s="217"/>
      <c r="AI9" s="217"/>
      <c r="AJ9" s="217"/>
      <c r="AK9" s="217"/>
      <c r="AL9" s="217"/>
      <c r="AM9" s="217"/>
      <c r="AN9" s="213"/>
      <c r="AO9" s="213"/>
    </row>
    <row r="10" spans="1:41" ht="20" customHeight="1" x14ac:dyDescent="0.2">
      <c r="A10" s="180" t="str">
        <f>'ACT Apr 2023'!D4</f>
        <v>EvoEnergy</v>
      </c>
      <c r="B10" s="81" t="str">
        <f>'ACT Apr 2023'!F4</f>
        <v>Origin Energy</v>
      </c>
      <c r="C10" s="81" t="str">
        <f>'ACT Apr 2023'!G4</f>
        <v>Business  Go Variable</v>
      </c>
      <c r="D10" s="82">
        <f>365*'ACT Apr 2023'!H4/100</f>
        <v>415.37</v>
      </c>
      <c r="E10" s="155">
        <f>IF('ACT Apr 2023'!AQ4=3,0.5,IF('ACT Apr 2023'!AQ4=2,0.33,0))</f>
        <v>0.5</v>
      </c>
      <c r="F10" s="155">
        <f>1-E10</f>
        <v>0.5</v>
      </c>
      <c r="G10" s="83">
        <f>IF('ACT Apr 2023'!K4="",($C$5*E10/'ACT Apr 2023'!AQ4*'ACT Apr 2023'!W4/100)*'ACT Apr 2023'!AQ4,IF($C$5*E10/'ACT Apr 2023'!AQ4&gt;='ACT Apr 2023'!L4,('ACT Apr 2023'!L4*'ACT Apr 2023'!W4/100)*'ACT Apr 2023'!AQ4,($C$5*E10/'ACT Apr 2023'!AQ4*'ACT Apr 2023'!W4/100)*'ACT Apr 2023'!AQ4))</f>
        <v>473.47199999999998</v>
      </c>
      <c r="H10" s="82">
        <f>IF(AND('ACT Apr 2023'!L4&gt;0,'ACT Apr 2023'!M4&gt;0),IF($C$5*E10/'ACT Apr 2023'!AQ4&lt;'ACT Apr 2023'!L4,0,IF(($C$5*E10/'ACT Apr 2023'!AQ4-'ACT Apr 2023'!L4)&lt;=('ACT Apr 2023'!M4+'ACT Apr 2023'!L4),((($C$5*E10/'ACT Apr 2023'!AQ4-'ACT Apr 2023'!L4)*'ACT Apr 2023'!X4/100))*'ACT Apr 2023'!AQ4,((('ACT Apr 2023'!M4)*'ACT Apr 2023'!X4/100)*'ACT Apr 2023'!AQ4))),0)</f>
        <v>1040.1181818181817</v>
      </c>
      <c r="I10" s="82">
        <f>IF(AND('ACT Apr 2023'!M4&gt;0,'ACT Apr 2023'!N4&gt;0),IF($C$5*E10/'ACT Apr 2023'!AQ4&lt;('ACT Apr 2023'!L4+'ACT Apr 2023'!M4),0,IF(($C$5*E10/'ACT Apr 2023'!AQ4-'ACT Apr 2023'!L4+'ACT Apr 2023'!M4)&lt;=('ACT Apr 2023'!L4+'ACT Apr 2023'!M4+'ACT Apr 2023'!N4),((($C$5*E10/'ACT Apr 2023'!AQ4-('ACT Apr 2023'!L4+'ACT Apr 2023'!M4))*'ACT Apr 2023'!Y4/100))*'ACT Apr 2023'!AQ4,('ACT Apr 2023'!N4*'ACT Apr 2023'!Y4/100)* 'ACT Apr 2023'!AQ4)),0)</f>
        <v>0</v>
      </c>
      <c r="J10" s="82">
        <f>IF(AND('ACT Apr 2023'!N4&gt;0,'ACT Apr 2023'!O4&gt;0),IF($C$5*E10/'ACT Apr 2023'!AQ4&lt;('ACT Apr 2023'!L4+'ACT Apr 2023'!M4+'ACT Apr 2023'!N4),0,IF(($C$5*E10/'ACT Apr 2023'!AQ4-'ACT Apr 2023'!L4+'ACT Apr 2023'!M4+'ACT Apr 2023'!N4)&lt;=('ACT Apr 2023'!L4+'ACT Apr 2023'!M4+'ACT Apr 2023'!N4+'ACT Apr 2023'!O4),(($C$5*E10/'ACT Apr 2023'!AQ4-('ACT Apr 2023'!L4+'ACT Apr 2023'!M4+'ACT Apr 2023'!N4))*'ACT Apr 2023'!Z4/100)*'ACT Apr 2023'!AQ4,('ACT Apr 2023'!O4*'ACT Apr 2023'!Z4/100)*'ACT Apr 2023'!AQ4)),0)</f>
        <v>0</v>
      </c>
      <c r="K10" s="82">
        <f>IF(AND('ACT Apr 2023'!P4&gt;0,'ACT Apr 2023'!O4&gt;0),IF(($C$5*E10/'ACT Apr 2023'!AQ4&lt;SUM('ACT Apr 2023'!L4:P4)),(0),($C$5*E10/'ACT Apr 2023'!AQ4-SUM('ACT Apr 2023'!L4:P4))*'ACT Apr 2023'!AB4/100)* 'ACT Apr 2023'!AQ4,IF(AND('ACT Apr 2023'!O4&gt;0,'ACT Apr 2023'!P4=""),IF(($C$5*E10/'ACT Apr 2023'!AQ4&lt; SUM('ACT Apr 2023'!L4:O4)),(0),($C$5*E10/'ACT Apr 2023'!AQ4-SUM('ACT Apr 2023'!L4:O4))*'ACT Apr 2023'!AA4/100)* 'ACT Apr 2023'!AQ4,IF(AND('ACT Apr 2023'!N4&gt;0,'ACT Apr 2023'!O4=""),IF(($C$5*E10/'ACT Apr 2023'!AQ4&lt; SUM('ACT Apr 2023'!L4:N4)),(0),($C$5*E10/'ACT Apr 2023'!AQ4-SUM('ACT Apr 2023'!L4:N4))*'ACT Apr 2023'!Z4/100)* 'ACT Apr 2023'!AQ4,IF(AND('ACT Apr 2023'!M4&gt;0,'ACT Apr 2023'!N4=""),IF(($C$5*E10/'ACT Apr 2023'!AQ4&lt;'ACT Apr 2023'!M4+'ACT Apr 2023'!L4),(0),(($C$5*E10/'ACT Apr 2023'!AQ4-('ACT Apr 2023'!M4+'ACT Apr 2023'!L4))*'ACT Apr 2023'!Y4/100))*'ACT Apr 2023'!AQ4,IF(AND('ACT Apr 2023'!L4&gt;0,'ACT Apr 2023'!M4=""&gt;0),IF(($C$5*E10/'ACT Apr 2023'!AQ4&lt;'ACT Apr 2023'!L4),(0),($C$5*E10/'ACT Apr 2023'!AQ4-'ACT Apr 2023'!L4)*'ACT Apr 2023'!X4/100)*'ACT Apr 2023'!AQ4,0)))))</f>
        <v>0</v>
      </c>
      <c r="L10" s="82">
        <f>IF('ACT Apr 2023'!K4="",($C$5*F10/'ACT Apr 2023'!AR4*'ACT Apr 2023'!AC4/100)*'ACT Apr 2023'!AR4,IF($C$5*F10/'ACT Apr 2023'!AR4&gt;='ACT Apr 2023'!L4,('ACT Apr 2023'!L4*'ACT Apr 2023'!AC4/100)*'ACT Apr 2023'!AR4,($C$5*F10/'ACT Apr 2023'!AR4*'ACT Apr 2023'!AC4/100)*'ACT Apr 2023'!AR4))</f>
        <v>473.47199999999998</v>
      </c>
      <c r="M10" s="82">
        <f>IF(AND('ACT Apr 2023'!L4&gt;0,'ACT Apr 2023'!M4&gt;0),IF($C$5*F10/'ACT Apr 2023'!AR4&lt;'ACT Apr 2023'!L4,0,IF(($C$5*F10/'ACT Apr 2023'!AR4-'ACT Apr 2023'!L4)&lt;=('ACT Apr 2023'!M4+'ACT Apr 2023'!L4),((($C$5*F10/'ACT Apr 2023'!AR4-'ACT Apr 2023'!L4)*'ACT Apr 2023'!AD4/100))*'ACT Apr 2023'!AR4,((('ACT Apr 2023'!M4)*'ACT Apr 2023'!AD4/100)*'ACT Apr 2023'!AR4))),0)</f>
        <v>1040.1181818181817</v>
      </c>
      <c r="N10" s="82">
        <f>IF(AND('ACT Apr 2023'!M4&gt;0,'ACT Apr 2023'!N4&gt;0),IF($C$5*F10/'ACT Apr 2023'!AR4&lt;('ACT Apr 2023'!L4+'ACT Apr 2023'!M4),0,IF(($C$5*F10/'ACT Apr 2023'!AR4-'ACT Apr 2023'!L4+'ACT Apr 2023'!M4)&lt;=('ACT Apr 2023'!L4+'ACT Apr 2023'!M4+'ACT Apr 2023'!N4),((($C$5*F10/'ACT Apr 2023'!AR4-('ACT Apr 2023'!L4+'ACT Apr 2023'!M4))*'ACT Apr 2023'!AE4/100))*'ACT Apr 2023'!AR4,('ACT Apr 2023'!N4*'ACT Apr 2023'!AE4/100)*'ACT Apr 2023'!AR4)),0)</f>
        <v>0</v>
      </c>
      <c r="O10" s="82">
        <f>IF(AND('ACT Apr 2023'!N4&gt;0,'ACT Apr 2023'!O4&gt;0),IF($C$5*F10/'ACT Apr 2023'!AR4&lt;('ACT Apr 2023'!L4+'ACT Apr 2023'!M4+'ACT Apr 2023'!N4),0,IF(($C$5*F10/'ACT Apr 2023'!AR4-'ACT Apr 2023'!L4+'ACT Apr 2023'!M4+'ACT Apr 2023'!N4)&lt;=('ACT Apr 2023'!L4+'ACT Apr 2023'!M4+'ACT Apr 2023'!N4+'ACT Apr 2023'!O4),(($C$5*F10/'ACT Apr 2023'!AR4-('ACT Apr 2023'!L4+'ACT Apr 2023'!M4+'ACT Apr 2023'!N4))*'ACT Apr 2023'!AF4/100)*'ACT Apr 2023'!AR4,('ACT Apr 2023'!O4*'ACT Apr 2023'!AF4/100)*'ACT Apr 2023'!AR4)),0)</f>
        <v>0</v>
      </c>
      <c r="P10" s="82">
        <f>IF(AND('ACT Apr 2023'!P4&gt;0,'ACT Apr 2023'!O4&gt;0),IF(($C$5*F10/'ACT Apr 2023'!AR4&lt;SUM('ACT Apr 2023'!L4:P4)),(0),($C$5*F10/'ACT Apr 2023'!AR4-SUM('ACT Apr 2023'!L4:P4))*'ACT Apr 2023'!AB4/100)* 'ACT Apr 2023'!AR4,IF(AND('ACT Apr 2023'!O4&gt;0,'ACT Apr 2023'!P4=""),IF(($C$5*F10/'ACT Apr 2023'!AR4&lt; SUM('ACT Apr 2023'!L4:O4)),(0),($C$5*F10/'ACT Apr 2023'!AR4-SUM('ACT Apr 2023'!L4:O4))*'ACT Apr 2023'!AG4/100)* 'ACT Apr 2023'!AR4,IF(AND('ACT Apr 2023'!N4&gt;0,'ACT Apr 2023'!O4=""),IF(($C$5*F10/'ACT Apr 2023'!AR4&lt; SUM('ACT Apr 2023'!L4:N4)),(0),($C$5*F10/'ACT Apr 2023'!AR4-SUM('ACT Apr 2023'!L4:N4))*'ACT Apr 2023'!AF4/100)* 'ACT Apr 2023'!AR4,IF(AND('ACT Apr 2023'!M4&gt;0,'ACT Apr 2023'!N4=""),IF(($C$5*F10/'ACT Apr 2023'!AR4&lt;'ACT Apr 2023'!M4+'ACT Apr 2023'!L4),(0),(($C$5*F10/'ACT Apr 2023'!AR4-('ACT Apr 2023'!M4+'ACT Apr 2023'!L4))*'ACT Apr 2023'!AE4/100))*'ACT Apr 2023'!AR4,IF(AND('ACT Apr 2023'!L4&gt;0,'ACT Apr 2023'!M4=""&gt;0),IF(($C$5*F10/'ACT Apr 2023'!AR4&lt;'ACT Apr 2023'!L4),(0),($C$5*F10/'ACT Apr 2023'!AR4-'ACT Apr 2023'!L4)*'ACT Apr 2023'!AD4/100)*'ACT Apr 2023'!AR4,0)))))</f>
        <v>0</v>
      </c>
      <c r="Q10" s="183">
        <f>SUM(G10:P10)</f>
        <v>3027.1803636363634</v>
      </c>
      <c r="R10" s="184">
        <f>Q10+D10</f>
        <v>3442.5503636363633</v>
      </c>
      <c r="S10" s="86">
        <f>R10*1.1</f>
        <v>3786.8053999999997</v>
      </c>
      <c r="T10" s="87">
        <f>'ACT Apr 2023'!AT4</f>
        <v>0</v>
      </c>
      <c r="U10" s="87">
        <f>'ACT Apr 2023'!AU4</f>
        <v>0</v>
      </c>
      <c r="V10" s="87">
        <f>'ACT Apr 2023'!AV4</f>
        <v>0</v>
      </c>
      <c r="W10" s="87">
        <f>'ACT Apr 2023'!AW4</f>
        <v>0</v>
      </c>
      <c r="X10" s="159" t="str">
        <f t="shared" si="0"/>
        <v>No discount</v>
      </c>
      <c r="Y10" s="159" t="str">
        <f>IF(OR(B10="Origin Energy",B10="Red Energy",B10="Powershop"),"Inclusive","Exclusive")</f>
        <v>Inclusive</v>
      </c>
      <c r="Z10" s="185">
        <f>IF(AND(X10="Guaranteed off bill",Y10="Inclusive"),((R10*1.1)-((R10*1.1)*T10/100))/1.1,IF(AND(X10="Guaranteed off usage",Y10="Inclusive"),((R10*1.1)-((Q10*1.1)*U10/100))/1.1,IF(AND(X10="Guaranteed off bill",Y10="Exclusive"),R10-(R10*T10/100),IF(AND(X10="Guaranteed off usage",Y10="Exclusive"),R10-(Q10*U10/100),IF(Y10="Inclusive",((R10*1.1))/1.1,R10)))))</f>
        <v>3442.5503636363633</v>
      </c>
      <c r="AA10" s="150">
        <f>IF(AND(X10="Pay-on-time off bill",Y10="Inclusive"),((Z10*1.1)-((Z10*1.1)*V10/100))/1.1,IF(AND(X10="Pay-on-time off usage",Y10="Inclusive"),((Z10*1.1)-((Q10*1.1)*W10/100))/1.1,IF(AND(X10="Pay-on-time off bill",Y10="Exclusive"),Z10-(Z10*V10/100),IF(AND(X10="Pay-on-time off usage",Y10="Exclusive"),Z10-(Q10*W10/100),IF(Y10="Inclusive",((Z10*1.1))/1.1,Z10)))))</f>
        <v>3442.5503636363633</v>
      </c>
      <c r="AB10" s="88">
        <f t="shared" si="1"/>
        <v>3786.8053999999997</v>
      </c>
      <c r="AC10" s="88">
        <f t="shared" si="1"/>
        <v>3786.8053999999997</v>
      </c>
      <c r="AD10" s="217"/>
      <c r="AE10" s="217"/>
      <c r="AF10" s="217"/>
      <c r="AG10" s="217"/>
      <c r="AH10" s="217"/>
      <c r="AI10" s="217"/>
      <c r="AJ10" s="217"/>
      <c r="AK10" s="217"/>
      <c r="AL10" s="217"/>
      <c r="AM10" s="217"/>
      <c r="AN10" s="213"/>
      <c r="AO10" s="213"/>
    </row>
    <row r="11" spans="1:41" ht="20" customHeight="1" x14ac:dyDescent="0.2">
      <c r="A11" s="180" t="str">
        <f>'ACT Apr 2023'!D5</f>
        <v>EvoEnergy</v>
      </c>
      <c r="B11" s="81" t="str">
        <f>'ACT Apr 2023'!F5</f>
        <v>Red Energy</v>
      </c>
      <c r="C11" s="81" t="str">
        <f>'ACT Apr 2023'!G5</f>
        <v>Red Business Saver</v>
      </c>
      <c r="D11" s="82">
        <f>365*'ACT Apr 2023'!H5/100</f>
        <v>204.36681818181819</v>
      </c>
      <c r="E11" s="155">
        <f>IF('ACT Apr 2023'!AQ5=3,0.5,IF('ACT Apr 2023'!AQ5=2,0.33,0))</f>
        <v>0.5</v>
      </c>
      <c r="F11" s="155">
        <f>1-E11</f>
        <v>0.5</v>
      </c>
      <c r="G11" s="83">
        <f>IF('ACT Apr 2023'!K5="",($C$5*E11/'ACT Apr 2023'!AQ5*'ACT Apr 2023'!W5/100)*'ACT Apr 2023'!AQ5,IF($C$5*E11/'ACT Apr 2023'!AQ5&gt;='ACT Apr 2023'!L5,('ACT Apr 2023'!L5*'ACT Apr 2023'!W5/100)*'ACT Apr 2023'!AQ5,($C$5*E11/'ACT Apr 2023'!AQ5*'ACT Apr 2023'!W5/100)*'ACT Apr 2023'!AQ5))</f>
        <v>226.64781818181817</v>
      </c>
      <c r="H11" s="82">
        <f>IF(AND('ACT Apr 2023'!L5&gt;0,'ACT Apr 2023'!M5&gt;0),IF($C$5*E11/'ACT Apr 2023'!AQ5&lt;'ACT Apr 2023'!L5,0,IF(($C$5*E11/'ACT Apr 2023'!AQ5-'ACT Apr 2023'!L5)&lt;=('ACT Apr 2023'!M5+'ACT Apr 2023'!L5),((($C$5*E11/'ACT Apr 2023'!AQ5-'ACT Apr 2023'!L5)*'ACT Apr 2023'!X5/100))*'ACT Apr 2023'!AQ5,((('ACT Apr 2023'!M5)*'ACT Apr 2023'!X5/100)*'ACT Apr 2023'!AQ5))),0)</f>
        <v>1088.2874545454545</v>
      </c>
      <c r="I11" s="82">
        <f>IF(AND('ACT Apr 2023'!M5&gt;0,'ACT Apr 2023'!N5&gt;0),IF($C$5*E11/'ACT Apr 2023'!AQ5&lt;('ACT Apr 2023'!L5+'ACT Apr 2023'!M5),0,IF(($C$5*E11/'ACT Apr 2023'!AQ5-'ACT Apr 2023'!L5+'ACT Apr 2023'!M5)&lt;=('ACT Apr 2023'!L5+'ACT Apr 2023'!M5+'ACT Apr 2023'!N5),((($C$5*E11/'ACT Apr 2023'!AQ5-('ACT Apr 2023'!L5+'ACT Apr 2023'!M5))*'ACT Apr 2023'!Y5/100))*'ACT Apr 2023'!AQ5,('ACT Apr 2023'!N5*'ACT Apr 2023'!Y5/100)* 'ACT Apr 2023'!AQ5)),0)</f>
        <v>0</v>
      </c>
      <c r="J11" s="82">
        <f>IF(AND('ACT Apr 2023'!N5&gt;0,'ACT Apr 2023'!O5&gt;0),IF($C$5*E11/'ACT Apr 2023'!AQ5&lt;('ACT Apr 2023'!L5+'ACT Apr 2023'!M5+'ACT Apr 2023'!N5),0,IF(($C$5*E11/'ACT Apr 2023'!AQ5-'ACT Apr 2023'!L5+'ACT Apr 2023'!M5+'ACT Apr 2023'!N5)&lt;=('ACT Apr 2023'!L5+'ACT Apr 2023'!M5+'ACT Apr 2023'!N5+'ACT Apr 2023'!O5),(($C$5*E11/'ACT Apr 2023'!AQ5-('ACT Apr 2023'!L5+'ACT Apr 2023'!M5+'ACT Apr 2023'!N5))*'ACT Apr 2023'!Z5/100)*'ACT Apr 2023'!AQ5,('ACT Apr 2023'!O5*'ACT Apr 2023'!Z5/100)*'ACT Apr 2023'!AQ5)),0)</f>
        <v>0</v>
      </c>
      <c r="K11" s="82">
        <f>IF(AND('ACT Apr 2023'!P5&gt;0,'ACT Apr 2023'!O5&gt;0),IF(($C$5*E11/'ACT Apr 2023'!AQ5&lt;SUM('ACT Apr 2023'!L5:P5)),(0),($C$5*E11/'ACT Apr 2023'!AQ5-SUM('ACT Apr 2023'!L5:P5))*'ACT Apr 2023'!AB5/100)* 'ACT Apr 2023'!AQ5,IF(AND('ACT Apr 2023'!O5&gt;0,'ACT Apr 2023'!P5=""),IF(($C$5*E11/'ACT Apr 2023'!AQ5&lt; SUM('ACT Apr 2023'!L5:O5)),(0),($C$5*E11/'ACT Apr 2023'!AQ5-SUM('ACT Apr 2023'!L5:O5))*'ACT Apr 2023'!AA5/100)* 'ACT Apr 2023'!AQ5,IF(AND('ACT Apr 2023'!N5&gt;0,'ACT Apr 2023'!O5=""),IF(($C$5*E11/'ACT Apr 2023'!AQ5&lt; SUM('ACT Apr 2023'!L5:N5)),(0),($C$5*E11/'ACT Apr 2023'!AQ5-SUM('ACT Apr 2023'!L5:N5))*'ACT Apr 2023'!Z5/100)* 'ACT Apr 2023'!AQ5,IF(AND('ACT Apr 2023'!M5&gt;0,'ACT Apr 2023'!N5=""),IF(($C$5*E11/'ACT Apr 2023'!AQ5&lt;'ACT Apr 2023'!M5+'ACT Apr 2023'!L5),(0),(($C$5*E11/'ACT Apr 2023'!AQ5-('ACT Apr 2023'!M5+'ACT Apr 2023'!L5))*'ACT Apr 2023'!Y5/100))*'ACT Apr 2023'!AQ5,IF(AND('ACT Apr 2023'!L5&gt;0,'ACT Apr 2023'!M5=""&gt;0),IF(($C$5*E11/'ACT Apr 2023'!AQ5&lt;'ACT Apr 2023'!L5),(0),($C$5*E11/'ACT Apr 2023'!AQ5-'ACT Apr 2023'!L5)*'ACT Apr 2023'!X5/100)*'ACT Apr 2023'!AQ5,0)))))</f>
        <v>0</v>
      </c>
      <c r="L11" s="82">
        <f>IF('ACT Apr 2023'!K5="",($C$5*F11/'ACT Apr 2023'!AR5*'ACT Apr 2023'!AC5/100)*'ACT Apr 2023'!AR5,IF($C$5*F11/'ACT Apr 2023'!AR5&gt;='ACT Apr 2023'!L5,('ACT Apr 2023'!L5*'ACT Apr 2023'!AC5/100)*'ACT Apr 2023'!AR5,($C$5*F11/'ACT Apr 2023'!AR5*'ACT Apr 2023'!AC5/100)*'ACT Apr 2023'!AR5))</f>
        <v>226.64781818181817</v>
      </c>
      <c r="M11" s="82">
        <f>IF(AND('ACT Apr 2023'!L5&gt;0,'ACT Apr 2023'!M5&gt;0),IF($C$5*F11/'ACT Apr 2023'!AR5&lt;'ACT Apr 2023'!L5,0,IF(($C$5*F11/'ACT Apr 2023'!AR5-'ACT Apr 2023'!L5)&lt;=('ACT Apr 2023'!M5+'ACT Apr 2023'!L5),((($C$5*F11/'ACT Apr 2023'!AR5-'ACT Apr 2023'!L5)*'ACT Apr 2023'!AD5/100))*'ACT Apr 2023'!AR5,((('ACT Apr 2023'!M5)*'ACT Apr 2023'!AD5/100)*'ACT Apr 2023'!AR5))),0)</f>
        <v>1088.2874545454545</v>
      </c>
      <c r="N11" s="82">
        <f>IF(AND('ACT Apr 2023'!M5&gt;0,'ACT Apr 2023'!N5&gt;0),IF($C$5*F11/'ACT Apr 2023'!AR5&lt;('ACT Apr 2023'!L5+'ACT Apr 2023'!M5),0,IF(($C$5*F11/'ACT Apr 2023'!AR5-'ACT Apr 2023'!L5+'ACT Apr 2023'!M5)&lt;=('ACT Apr 2023'!L5+'ACT Apr 2023'!M5+'ACT Apr 2023'!N5),((($C$5*F11/'ACT Apr 2023'!AR5-('ACT Apr 2023'!L5+'ACT Apr 2023'!M5))*'ACT Apr 2023'!AE5/100))*'ACT Apr 2023'!AR5,('ACT Apr 2023'!N5*'ACT Apr 2023'!AE5/100)*'ACT Apr 2023'!AR5)),0)</f>
        <v>0</v>
      </c>
      <c r="O11" s="82">
        <f>IF(AND('ACT Apr 2023'!N5&gt;0,'ACT Apr 2023'!O5&gt;0),IF($C$5*F11/'ACT Apr 2023'!AR5&lt;('ACT Apr 2023'!L5+'ACT Apr 2023'!M5+'ACT Apr 2023'!N5),0,IF(($C$5*F11/'ACT Apr 2023'!AR5-'ACT Apr 2023'!L5+'ACT Apr 2023'!M5+'ACT Apr 2023'!N5)&lt;=('ACT Apr 2023'!L5+'ACT Apr 2023'!M5+'ACT Apr 2023'!N5+'ACT Apr 2023'!O5),(($C$5*F11/'ACT Apr 2023'!AR5-('ACT Apr 2023'!L5+'ACT Apr 2023'!M5+'ACT Apr 2023'!N5))*'ACT Apr 2023'!AF5/100)*'ACT Apr 2023'!AR5,('ACT Apr 2023'!O5*'ACT Apr 2023'!AF5/100)*'ACT Apr 2023'!AR5)),0)</f>
        <v>0</v>
      </c>
      <c r="P11" s="82">
        <f>IF(AND('ACT Apr 2023'!P5&gt;0,'ACT Apr 2023'!O5&gt;0),IF(($C$5*F11/'ACT Apr 2023'!AR5&lt;SUM('ACT Apr 2023'!L5:P5)),(0),($C$5*F11/'ACT Apr 2023'!AR5-SUM('ACT Apr 2023'!L5:P5))*'ACT Apr 2023'!AB5/100)* 'ACT Apr 2023'!AR5,IF(AND('ACT Apr 2023'!O5&gt;0,'ACT Apr 2023'!P5=""),IF(($C$5*F11/'ACT Apr 2023'!AR5&lt; SUM('ACT Apr 2023'!L5:O5)),(0),($C$5*F11/'ACT Apr 2023'!AR5-SUM('ACT Apr 2023'!L5:O5))*'ACT Apr 2023'!AG5/100)* 'ACT Apr 2023'!AR5,IF(AND('ACT Apr 2023'!N5&gt;0,'ACT Apr 2023'!O5=""),IF(($C$5*F11/'ACT Apr 2023'!AR5&lt; SUM('ACT Apr 2023'!L5:N5)),(0),($C$5*F11/'ACT Apr 2023'!AR5-SUM('ACT Apr 2023'!L5:N5))*'ACT Apr 2023'!AF5/100)* 'ACT Apr 2023'!AR5,IF(AND('ACT Apr 2023'!M5&gt;0,'ACT Apr 2023'!N5=""),IF(($C$5*F11/'ACT Apr 2023'!AR5&lt;'ACT Apr 2023'!M5+'ACT Apr 2023'!L5),(0),(($C$5*F11/'ACT Apr 2023'!AR5-('ACT Apr 2023'!M5+'ACT Apr 2023'!L5))*'ACT Apr 2023'!AE5/100))*'ACT Apr 2023'!AR5,IF(AND('ACT Apr 2023'!L5&gt;0,'ACT Apr 2023'!M5=""&gt;0),IF(($C$5*F11/'ACT Apr 2023'!AR5&lt;'ACT Apr 2023'!L5),(0),($C$5*F11/'ACT Apr 2023'!AR5-'ACT Apr 2023'!L5)*'ACT Apr 2023'!AD5/100)*'ACT Apr 2023'!AR5,0)))))</f>
        <v>0</v>
      </c>
      <c r="Q11" s="183">
        <f>SUM(G11:P11)</f>
        <v>2629.8705454545452</v>
      </c>
      <c r="R11" s="184">
        <f>Q11+D11</f>
        <v>2834.2373636363636</v>
      </c>
      <c r="S11" s="86">
        <f>R11*1.1</f>
        <v>3117.6611000000003</v>
      </c>
      <c r="T11" s="87">
        <f>'ACT Apr 2023'!AT5</f>
        <v>0</v>
      </c>
      <c r="U11" s="87">
        <f>'ACT Apr 2023'!AU5</f>
        <v>0</v>
      </c>
      <c r="V11" s="87">
        <f>'ACT Apr 2023'!AV5</f>
        <v>0</v>
      </c>
      <c r="W11" s="87">
        <f>'ACT Apr 2023'!AW5</f>
        <v>0</v>
      </c>
      <c r="X11" s="159" t="str">
        <f t="shared" si="0"/>
        <v>No discount</v>
      </c>
      <c r="Y11" s="159" t="str">
        <f>IF(OR(B11="Origin Energy",B11="Red Energy",B11="Powershop"),"Inclusive","Exclusive")</f>
        <v>Inclusive</v>
      </c>
      <c r="Z11" s="185">
        <f>IF(AND(X11="Guaranteed off bill",Y11="Inclusive"),((R11*1.1)-((R11*1.1)*T11/100))/1.1,IF(AND(X11="Guaranteed off usage",Y11="Inclusive"),((R11*1.1)-((Q11*1.1)*U11/100))/1.1,IF(AND(X11="Guaranteed off bill",Y11="Exclusive"),R11-(R11*T11/100),IF(AND(X11="Guaranteed off usage",Y11="Exclusive"),R11-(Q11*U11/100),IF(Y11="Inclusive",((R11*1.1))/1.1,R11)))))</f>
        <v>2834.2373636363636</v>
      </c>
      <c r="AA11" s="150">
        <f>IF(AND(X11="Pay-on-time off bill",Y11="Inclusive"),((Z11*1.1)-((Z11*1.1)*V11/100))/1.1,IF(AND(X11="Pay-on-time off usage",Y11="Inclusive"),((Z11*1.1)-((Q11*1.1)*W11/100))/1.1,IF(AND(X11="Pay-on-time off bill",Y11="Exclusive"),Z11-(Z11*V11/100),IF(AND(X11="Pay-on-time off usage",Y11="Exclusive"),Z11-(Q11*W11/100),IF(Y11="Inclusive",((Z11*1.1))/1.1,Z11)))))</f>
        <v>2834.2373636363636</v>
      </c>
      <c r="AB11" s="88">
        <f t="shared" si="1"/>
        <v>3117.6611000000003</v>
      </c>
      <c r="AC11" s="88">
        <f t="shared" si="1"/>
        <v>3117.6611000000003</v>
      </c>
      <c r="AD11" s="216"/>
      <c r="AE11" s="216"/>
      <c r="AF11" s="216"/>
      <c r="AG11" s="216"/>
      <c r="AH11" s="216"/>
      <c r="AI11" s="216"/>
      <c r="AJ11" s="216"/>
      <c r="AK11" s="216"/>
      <c r="AL11" s="216"/>
      <c r="AM11" s="216"/>
      <c r="AN11" s="213"/>
      <c r="AO11" s="213"/>
    </row>
    <row r="12" spans="1:41" ht="16" thickBot="1" x14ac:dyDescent="0.25">
      <c r="A12" s="186" t="str">
        <f>'ACT Apr 2023'!D6</f>
        <v>EvoEnergy</v>
      </c>
      <c r="B12" s="109" t="str">
        <f>'ACT Apr 2023'!F6</f>
        <v>Covau</v>
      </c>
      <c r="C12" s="109" t="str">
        <f>'ACT Apr 2023'!G6</f>
        <v>Freedom</v>
      </c>
      <c r="D12" s="110">
        <f>365*'ACT Apr 2023'!H6/100</f>
        <v>547.13499999999988</v>
      </c>
      <c r="E12" s="156">
        <f>IF('ACT Apr 2023'!AQ6=3,0.5,IF('ACT Apr 2023'!AQ6=2,0.33,0))</f>
        <v>0.5</v>
      </c>
      <c r="F12" s="156">
        <f>1-E12</f>
        <v>0.5</v>
      </c>
      <c r="G12" s="111">
        <f>IF('ACT Apr 2023'!K6="",($C$5*E12/'ACT Apr 2023'!AQ6*'ACT Apr 2023'!W6/100)*'ACT Apr 2023'!AQ6,IF($C$5*E12/'ACT Apr 2023'!AQ6&gt;='ACT Apr 2023'!L6,('ACT Apr 2023'!L6*'ACT Apr 2023'!W6/100)*'ACT Apr 2023'!AQ6,($C$5*E12/'ACT Apr 2023'!AQ6*'ACT Apr 2023'!W6/100)*'ACT Apr 2023'!AQ6))</f>
        <v>354.39695999999992</v>
      </c>
      <c r="H12" s="110">
        <f>IF(AND('ACT Apr 2023'!L6&gt;0,'ACT Apr 2023'!M6&gt;0),IF($C$5*E12/'ACT Apr 2023'!AQ6&lt;'ACT Apr 2023'!L6,0,IF(($C$5*E12/'ACT Apr 2023'!AQ6-'ACT Apr 2023'!L6)&lt;=('ACT Apr 2023'!M6+'ACT Apr 2023'!L6),((($C$5*E12/'ACT Apr 2023'!AQ6-'ACT Apr 2023'!L6)*'ACT Apr 2023'!X6/100))*'ACT Apr 2023'!AQ6,((('ACT Apr 2023'!M6)*'ACT Apr 2023'!X6/100)*'ACT Apr 2023'!AQ6))),0)</f>
        <v>1928.7413236363636</v>
      </c>
      <c r="I12" s="110">
        <f>IF(AND('ACT Apr 2023'!M6&gt;0,'ACT Apr 2023'!N6&gt;0),IF($C$5*E12/'ACT Apr 2023'!AQ6&lt;('ACT Apr 2023'!L6+'ACT Apr 2023'!M6),0,IF(($C$5*E12/'ACT Apr 2023'!AQ6-'ACT Apr 2023'!L6+'ACT Apr 2023'!M6)&lt;=('ACT Apr 2023'!L6+'ACT Apr 2023'!M6+'ACT Apr 2023'!N6),((($C$5*E12/'ACT Apr 2023'!AQ6-('ACT Apr 2023'!L6+'ACT Apr 2023'!M6))*'ACT Apr 2023'!Y6/100))*'ACT Apr 2023'!AQ6,('ACT Apr 2023'!N6*'ACT Apr 2023'!Y6/100)* 'ACT Apr 2023'!AQ6)),0)</f>
        <v>0</v>
      </c>
      <c r="J12" s="110">
        <f>IF(AND('ACT Apr 2023'!N6&gt;0,'ACT Apr 2023'!O6&gt;0),IF($C$5*E12/'ACT Apr 2023'!AQ6&lt;('ACT Apr 2023'!L6+'ACT Apr 2023'!M6+'ACT Apr 2023'!N6),0,IF(($C$5*E12/'ACT Apr 2023'!AQ6-'ACT Apr 2023'!L6+'ACT Apr 2023'!M6+'ACT Apr 2023'!N6)&lt;=('ACT Apr 2023'!L6+'ACT Apr 2023'!M6+'ACT Apr 2023'!N6+'ACT Apr 2023'!O6),(($C$5*E12/'ACT Apr 2023'!AQ6-('ACT Apr 2023'!L6+'ACT Apr 2023'!M6+'ACT Apr 2023'!N6))*'ACT Apr 2023'!Z6/100)*'ACT Apr 2023'!AQ6,('ACT Apr 2023'!O6*'ACT Apr 2023'!Z6/100)*'ACT Apr 2023'!AQ6)),0)</f>
        <v>0</v>
      </c>
      <c r="K12" s="110">
        <f>IF(AND('ACT Apr 2023'!P6&gt;0,'ACT Apr 2023'!O6&gt;0),IF(($C$5*E12/'ACT Apr 2023'!AQ6&lt;SUM('ACT Apr 2023'!L6:P6)),(0),($C$5*E12/'ACT Apr 2023'!AQ6-SUM('ACT Apr 2023'!L6:P6))*'ACT Apr 2023'!AB6/100)* 'ACT Apr 2023'!AQ6,IF(AND('ACT Apr 2023'!O6&gt;0,'ACT Apr 2023'!P6=""),IF(($C$5*E12/'ACT Apr 2023'!AQ6&lt; SUM('ACT Apr 2023'!L6:O6)),(0),($C$5*E12/'ACT Apr 2023'!AQ6-SUM('ACT Apr 2023'!L6:O6))*'ACT Apr 2023'!AA6/100)* 'ACT Apr 2023'!AQ6,IF(AND('ACT Apr 2023'!N6&gt;0,'ACT Apr 2023'!O6=""),IF(($C$5*E12/'ACT Apr 2023'!AQ6&lt; SUM('ACT Apr 2023'!L6:N6)),(0),($C$5*E12/'ACT Apr 2023'!AQ6-SUM('ACT Apr 2023'!L6:N6))*'ACT Apr 2023'!Z6/100)* 'ACT Apr 2023'!AQ6,IF(AND('ACT Apr 2023'!M6&gt;0,'ACT Apr 2023'!N6=""),IF(($C$5*E12/'ACT Apr 2023'!AQ6&lt;'ACT Apr 2023'!M6+'ACT Apr 2023'!L6),(0),(($C$5*E12/'ACT Apr 2023'!AQ6-('ACT Apr 2023'!M6+'ACT Apr 2023'!L6))*'ACT Apr 2023'!Y6/100))*'ACT Apr 2023'!AQ6,IF(AND('ACT Apr 2023'!L6&gt;0,'ACT Apr 2023'!M6=""&gt;0),IF(($C$5*E12/'ACT Apr 2023'!AQ6&lt;'ACT Apr 2023'!L6),(0),($C$5*E12/'ACT Apr 2023'!AQ6-'ACT Apr 2023'!L6)*'ACT Apr 2023'!X6/100)*'ACT Apr 2023'!AQ6,0)))))</f>
        <v>0</v>
      </c>
      <c r="L12" s="110">
        <f>IF('ACT Apr 2023'!K6="",($C$5*F12/'ACT Apr 2023'!AR6*'ACT Apr 2023'!AC6/100)*'ACT Apr 2023'!AR6,IF($C$5*F12/'ACT Apr 2023'!AR6&gt;='ACT Apr 2023'!L6,('ACT Apr 2023'!L6*'ACT Apr 2023'!AC6/100)*'ACT Apr 2023'!AR6,($C$5*F12/'ACT Apr 2023'!AR6*'ACT Apr 2023'!AC6/100)*'ACT Apr 2023'!AR6))</f>
        <v>354.39695999999992</v>
      </c>
      <c r="M12" s="110">
        <f>IF(AND('ACT Apr 2023'!L6&gt;0,'ACT Apr 2023'!M6&gt;0),IF($C$5*F12/'ACT Apr 2023'!AR6&lt;'ACT Apr 2023'!L6,0,IF(($C$5*F12/'ACT Apr 2023'!AR6-'ACT Apr 2023'!L6)&lt;=('ACT Apr 2023'!M6+'ACT Apr 2023'!L6),((($C$5*F12/'ACT Apr 2023'!AR6-'ACT Apr 2023'!L6)*'ACT Apr 2023'!AD6/100))*'ACT Apr 2023'!AR6,((('ACT Apr 2023'!M6)*'ACT Apr 2023'!AD6/100)*'ACT Apr 2023'!AR6))),0)</f>
        <v>1928.7413236363636</v>
      </c>
      <c r="N12" s="110">
        <f>IF(AND('ACT Apr 2023'!M6&gt;0,'ACT Apr 2023'!N6&gt;0),IF($C$5*F12/'ACT Apr 2023'!AR6&lt;('ACT Apr 2023'!L6+'ACT Apr 2023'!M6),0,IF(($C$5*F12/'ACT Apr 2023'!AR6-'ACT Apr 2023'!L6+'ACT Apr 2023'!M6)&lt;=('ACT Apr 2023'!L6+'ACT Apr 2023'!M6+'ACT Apr 2023'!N6),((($C$5*F12/'ACT Apr 2023'!AR6-('ACT Apr 2023'!L6+'ACT Apr 2023'!M6))*'ACT Apr 2023'!AE6/100))*'ACT Apr 2023'!AR6,('ACT Apr 2023'!N6*'ACT Apr 2023'!AE6/100)*'ACT Apr 2023'!AR6)),0)</f>
        <v>0</v>
      </c>
      <c r="O12" s="110">
        <f>IF(AND('ACT Apr 2023'!N6&gt;0,'ACT Apr 2023'!O6&gt;0),IF($C$5*F12/'ACT Apr 2023'!AR6&lt;('ACT Apr 2023'!L6+'ACT Apr 2023'!M6+'ACT Apr 2023'!N6),0,IF(($C$5*F12/'ACT Apr 2023'!AR6-'ACT Apr 2023'!L6+'ACT Apr 2023'!M6+'ACT Apr 2023'!N6)&lt;=('ACT Apr 2023'!L6+'ACT Apr 2023'!M6+'ACT Apr 2023'!N6+'ACT Apr 2023'!O6),(($C$5*F12/'ACT Apr 2023'!AR6-('ACT Apr 2023'!L6+'ACT Apr 2023'!M6+'ACT Apr 2023'!N6))*'ACT Apr 2023'!AF6/100)*'ACT Apr 2023'!AR6,('ACT Apr 2023'!O6*'ACT Apr 2023'!AF6/100)*'ACT Apr 2023'!AR6)),0)</f>
        <v>0</v>
      </c>
      <c r="P12" s="110">
        <f>IF(AND('ACT Apr 2023'!P6&gt;0,'ACT Apr 2023'!O6&gt;0),IF(($C$5*F12/'ACT Apr 2023'!AR6&lt;SUM('ACT Apr 2023'!L6:P6)),(0),($C$5*F12/'ACT Apr 2023'!AR6-SUM('ACT Apr 2023'!L6:P6))*'ACT Apr 2023'!AB6/100)* 'ACT Apr 2023'!AR6,IF(AND('ACT Apr 2023'!O6&gt;0,'ACT Apr 2023'!P6=""),IF(($C$5*F12/'ACT Apr 2023'!AR6&lt; SUM('ACT Apr 2023'!L6:O6)),(0),($C$5*F12/'ACT Apr 2023'!AR6-SUM('ACT Apr 2023'!L6:O6))*'ACT Apr 2023'!AG6/100)* 'ACT Apr 2023'!AR6,IF(AND('ACT Apr 2023'!N6&gt;0,'ACT Apr 2023'!O6=""),IF(($C$5*F12/'ACT Apr 2023'!AR6&lt; SUM('ACT Apr 2023'!L6:N6)),(0),($C$5*F12/'ACT Apr 2023'!AR6-SUM('ACT Apr 2023'!L6:N6))*'ACT Apr 2023'!AF6/100)* 'ACT Apr 2023'!AR6,IF(AND('ACT Apr 2023'!M6&gt;0,'ACT Apr 2023'!N6=""),IF(($C$5*F12/'ACT Apr 2023'!AR6&lt;'ACT Apr 2023'!M6+'ACT Apr 2023'!L6),(0),(($C$5*F12/'ACT Apr 2023'!AR6-('ACT Apr 2023'!M6+'ACT Apr 2023'!L6))*'ACT Apr 2023'!AE6/100))*'ACT Apr 2023'!AR6,IF(AND('ACT Apr 2023'!L6&gt;0,'ACT Apr 2023'!M6=""&gt;0),IF(($C$5*F12/'ACT Apr 2023'!AR6&lt;'ACT Apr 2023'!L6),(0),($C$5*F12/'ACT Apr 2023'!AR6-'ACT Apr 2023'!L6)*'ACT Apr 2023'!AD6/100)*'ACT Apr 2023'!AR6,0)))))</f>
        <v>0</v>
      </c>
      <c r="Q12" s="148">
        <f>SUM(G12:P12)</f>
        <v>4566.2765672727273</v>
      </c>
      <c r="R12" s="158">
        <f>Q12+D12</f>
        <v>5113.4115672727276</v>
      </c>
      <c r="S12" s="149">
        <f>R12*1.1</f>
        <v>5624.7527240000009</v>
      </c>
      <c r="T12" s="114">
        <f>'ACT Apr 2023'!AT6</f>
        <v>0</v>
      </c>
      <c r="U12" s="114">
        <f>'ACT Apr 2023'!AU6</f>
        <v>15</v>
      </c>
      <c r="V12" s="114">
        <f>'ACT Apr 2023'!AV6</f>
        <v>0</v>
      </c>
      <c r="W12" s="114">
        <f>'ACT Apr 2023'!AW6</f>
        <v>0</v>
      </c>
      <c r="X12" s="160" t="str">
        <f t="shared" si="0"/>
        <v>Guaranteed off usage</v>
      </c>
      <c r="Y12" s="160" t="str">
        <f>IF(OR(B12="Origin Energy",B12="Red Energy",B12="Powershop"),"Inclusive","Exclusive")</f>
        <v>Exclusive</v>
      </c>
      <c r="Z12" s="151">
        <f>IF(AND(X12="Guaranteed off bill",Y12="Inclusive"),((R12*1.1)-((R12*1.1)*T12/100))/1.1,IF(AND(X12="Guaranteed off usage",Y12="Inclusive"),((R12*1.1)-((Q12*1.1)*U12/100))/1.1,IF(AND(X12="Guaranteed off bill",Y12="Exclusive"),R12-(R12*T12/100),IF(AND(X12="Guaranteed off usage",Y12="Exclusive"),R12-(Q12*U12/100),IF(Y12="Inclusive",((R12*1.1))/1.1,R12)))))</f>
        <v>4428.4700821818187</v>
      </c>
      <c r="AA12" s="152">
        <f>IF(AND(X12="Pay-on-time off bill",Y12="Inclusive"),((Z12*1.1)-((Z12*1.1)*V12/100))/1.1,IF(AND(X12="Pay-on-time off usage",Y12="Inclusive"),((Z12*1.1)-((Q12*1.1)*W12/100))/1.1,IF(AND(X12="Pay-on-time off bill",Y12="Exclusive"),Z12-(Z12*V12/100),IF(AND(X12="Pay-on-time off usage",Y12="Exclusive"),Z12-(Q12*W12/100),IF(Y12="Inclusive",((Z12*1.1))/1.1,Z12)))))</f>
        <v>4428.4700821818187</v>
      </c>
      <c r="AB12" s="113">
        <f t="shared" si="1"/>
        <v>4871.3170904000008</v>
      </c>
      <c r="AC12" s="113">
        <f t="shared" si="1"/>
        <v>4871.3170904000008</v>
      </c>
      <c r="AD12" s="216"/>
      <c r="AE12" s="216"/>
      <c r="AF12" s="216"/>
      <c r="AG12" s="216"/>
      <c r="AH12" s="216"/>
      <c r="AI12" s="216"/>
      <c r="AJ12" s="216"/>
      <c r="AK12" s="216"/>
      <c r="AL12" s="216"/>
      <c r="AM12" s="216"/>
      <c r="AN12" s="213"/>
      <c r="AO12" s="213"/>
    </row>
    <row r="13" spans="1:41" x14ac:dyDescent="0.2">
      <c r="A13" s="216"/>
      <c r="B13" s="216"/>
      <c r="C13" s="216"/>
      <c r="D13" s="216"/>
      <c r="E13" s="216"/>
      <c r="F13" s="216"/>
      <c r="G13" s="216"/>
      <c r="H13" s="216"/>
      <c r="I13" s="216"/>
      <c r="J13" s="216"/>
      <c r="K13" s="216"/>
      <c r="L13" s="216"/>
      <c r="M13" s="216"/>
      <c r="N13" s="216"/>
      <c r="O13" s="216"/>
      <c r="P13" s="216"/>
      <c r="Q13" s="216"/>
      <c r="R13" s="216"/>
      <c r="S13" s="216"/>
      <c r="T13" s="216"/>
      <c r="U13" s="216"/>
      <c r="V13" s="216"/>
      <c r="W13" s="216"/>
      <c r="X13" s="216"/>
      <c r="Y13" s="216"/>
      <c r="Z13" s="216"/>
      <c r="AA13" s="216"/>
      <c r="AB13" s="216"/>
      <c r="AC13" s="216"/>
      <c r="AD13" s="216"/>
      <c r="AE13" s="216"/>
      <c r="AF13" s="216"/>
      <c r="AG13" s="216"/>
      <c r="AH13" s="216"/>
      <c r="AI13" s="216"/>
      <c r="AJ13" s="216"/>
      <c r="AK13" s="216"/>
      <c r="AL13" s="216"/>
      <c r="AM13" s="216"/>
      <c r="AN13" s="213"/>
      <c r="AO13" s="213"/>
    </row>
    <row r="14" spans="1:41" x14ac:dyDescent="0.2">
      <c r="A14" s="216"/>
      <c r="B14" s="216"/>
      <c r="C14" s="216"/>
      <c r="D14" s="216"/>
      <c r="E14" s="216"/>
      <c r="F14" s="216"/>
      <c r="G14" s="216"/>
      <c r="H14" s="216"/>
      <c r="I14" s="216"/>
      <c r="J14" s="216"/>
      <c r="K14" s="216"/>
      <c r="L14" s="216"/>
      <c r="M14" s="216"/>
      <c r="N14" s="216"/>
      <c r="O14" s="216"/>
      <c r="P14" s="216"/>
      <c r="Q14" s="216"/>
      <c r="R14" s="216"/>
      <c r="S14" s="216"/>
      <c r="T14" s="216"/>
      <c r="U14" s="216"/>
      <c r="V14" s="216"/>
      <c r="W14" s="216"/>
      <c r="X14" s="216"/>
      <c r="Y14" s="216"/>
      <c r="Z14" s="216"/>
      <c r="AA14" s="216"/>
      <c r="AB14" s="216"/>
      <c r="AC14" s="216"/>
      <c r="AD14" s="216"/>
      <c r="AE14" s="216"/>
      <c r="AF14" s="216"/>
      <c r="AG14" s="216"/>
      <c r="AH14" s="216"/>
      <c r="AI14" s="216"/>
      <c r="AJ14" s="216"/>
      <c r="AK14" s="216"/>
      <c r="AL14" s="216"/>
      <c r="AM14" s="216"/>
      <c r="AN14" s="213"/>
      <c r="AO14" s="213"/>
    </row>
    <row r="15" spans="1:41" x14ac:dyDescent="0.2">
      <c r="A15" s="216"/>
      <c r="B15" s="216"/>
      <c r="C15" s="216"/>
      <c r="D15" s="216"/>
      <c r="E15" s="216"/>
      <c r="F15" s="216"/>
      <c r="G15" s="216"/>
      <c r="H15" s="216"/>
      <c r="I15" s="216"/>
      <c r="J15" s="216"/>
      <c r="K15" s="216"/>
      <c r="L15" s="216"/>
      <c r="M15" s="216"/>
      <c r="N15" s="216"/>
      <c r="O15" s="216"/>
      <c r="P15" s="216"/>
      <c r="Q15" s="216"/>
      <c r="R15" s="216"/>
      <c r="S15" s="216"/>
      <c r="T15" s="216"/>
      <c r="U15" s="216"/>
      <c r="V15" s="216"/>
      <c r="W15" s="216"/>
      <c r="X15" s="216"/>
      <c r="Y15" s="216"/>
      <c r="Z15" s="216"/>
      <c r="AA15" s="216"/>
      <c r="AB15" s="216"/>
      <c r="AC15" s="216"/>
      <c r="AD15" s="216"/>
      <c r="AE15" s="216"/>
      <c r="AF15" s="216"/>
      <c r="AG15" s="216"/>
      <c r="AH15" s="216"/>
      <c r="AI15" s="216"/>
      <c r="AJ15" s="216"/>
      <c r="AK15" s="216"/>
      <c r="AL15" s="216"/>
      <c r="AM15" s="216"/>
      <c r="AN15" s="213"/>
      <c r="AO15" s="213"/>
    </row>
    <row r="16" spans="1:41" x14ac:dyDescent="0.2">
      <c r="A16" s="216"/>
      <c r="B16" s="216"/>
      <c r="C16" s="216"/>
      <c r="D16" s="216"/>
      <c r="E16" s="216"/>
      <c r="F16" s="216"/>
      <c r="G16" s="216"/>
      <c r="H16" s="216"/>
      <c r="I16" s="216"/>
      <c r="J16" s="216"/>
      <c r="K16" s="216"/>
      <c r="L16" s="216"/>
      <c r="M16" s="216"/>
      <c r="N16" s="216"/>
      <c r="O16" s="216"/>
      <c r="P16" s="216"/>
      <c r="Q16" s="216"/>
      <c r="R16" s="216"/>
      <c r="S16" s="216"/>
      <c r="T16" s="216"/>
      <c r="U16" s="216"/>
      <c r="V16" s="216"/>
      <c r="W16" s="216"/>
      <c r="X16" s="216"/>
      <c r="Y16" s="216"/>
      <c r="Z16" s="216"/>
      <c r="AA16" s="216"/>
      <c r="AB16" s="216"/>
      <c r="AC16" s="216"/>
      <c r="AD16" s="216"/>
      <c r="AE16" s="216"/>
      <c r="AF16" s="216"/>
      <c r="AG16" s="216"/>
      <c r="AH16" s="216"/>
      <c r="AI16" s="216"/>
      <c r="AJ16" s="216"/>
      <c r="AK16" s="216"/>
      <c r="AL16" s="216"/>
      <c r="AM16" s="216"/>
      <c r="AN16" s="213"/>
      <c r="AO16" s="213"/>
    </row>
    <row r="17" spans="1:41" x14ac:dyDescent="0.2">
      <c r="A17" s="216"/>
      <c r="B17" s="216"/>
      <c r="C17" s="216"/>
      <c r="D17" s="216"/>
      <c r="E17" s="216"/>
      <c r="F17" s="216"/>
      <c r="G17" s="216"/>
      <c r="H17" s="216"/>
      <c r="I17" s="216"/>
      <c r="J17" s="216"/>
      <c r="K17" s="216"/>
      <c r="L17" s="216"/>
      <c r="M17" s="216"/>
      <c r="N17" s="216"/>
      <c r="O17" s="216"/>
      <c r="P17" s="216"/>
      <c r="Q17" s="216"/>
      <c r="R17" s="216"/>
      <c r="S17" s="216"/>
      <c r="T17" s="216"/>
      <c r="U17" s="216"/>
      <c r="V17" s="216"/>
      <c r="W17" s="216"/>
      <c r="X17" s="216"/>
      <c r="Y17" s="216"/>
      <c r="Z17" s="216"/>
      <c r="AA17" s="216"/>
      <c r="AB17" s="216"/>
      <c r="AC17" s="216"/>
      <c r="AD17" s="216"/>
      <c r="AE17" s="216"/>
      <c r="AF17" s="216"/>
      <c r="AG17" s="216"/>
      <c r="AH17" s="216"/>
      <c r="AI17" s="216"/>
      <c r="AJ17" s="216"/>
      <c r="AK17" s="216"/>
      <c r="AL17" s="216"/>
      <c r="AM17" s="216"/>
      <c r="AN17" s="213"/>
      <c r="AO17" s="213"/>
    </row>
    <row r="18" spans="1:41" x14ac:dyDescent="0.2">
      <c r="A18" s="216"/>
      <c r="B18" s="216"/>
      <c r="C18" s="216"/>
      <c r="D18" s="216"/>
      <c r="E18" s="216"/>
      <c r="F18" s="216"/>
      <c r="G18" s="216"/>
      <c r="H18" s="216"/>
      <c r="I18" s="216"/>
      <c r="J18" s="216"/>
      <c r="K18" s="216"/>
      <c r="L18" s="216"/>
      <c r="M18" s="216"/>
      <c r="N18" s="216"/>
      <c r="O18" s="216"/>
      <c r="P18" s="216"/>
      <c r="Q18" s="216"/>
      <c r="R18" s="216"/>
      <c r="S18" s="216"/>
      <c r="T18" s="216"/>
      <c r="U18" s="216"/>
      <c r="V18" s="216"/>
      <c r="W18" s="216"/>
      <c r="X18" s="216"/>
      <c r="Y18" s="216"/>
      <c r="Z18" s="216"/>
      <c r="AA18" s="216"/>
      <c r="AB18" s="216"/>
      <c r="AC18" s="216"/>
      <c r="AD18" s="216"/>
      <c r="AE18" s="216"/>
      <c r="AF18" s="216"/>
      <c r="AG18" s="216"/>
      <c r="AH18" s="216"/>
      <c r="AI18" s="216"/>
      <c r="AJ18" s="216"/>
      <c r="AK18" s="216"/>
      <c r="AL18" s="216"/>
      <c r="AM18" s="216"/>
      <c r="AN18" s="213"/>
      <c r="AO18" s="213"/>
    </row>
    <row r="19" spans="1:41" x14ac:dyDescent="0.2">
      <c r="A19" s="216"/>
      <c r="B19" s="216"/>
      <c r="C19" s="216"/>
      <c r="D19" s="216"/>
      <c r="E19" s="216"/>
      <c r="F19" s="216"/>
      <c r="G19" s="216"/>
      <c r="H19" s="216"/>
      <c r="I19" s="216"/>
      <c r="J19" s="216"/>
      <c r="K19" s="216"/>
      <c r="L19" s="216"/>
      <c r="M19" s="216"/>
      <c r="N19" s="216"/>
      <c r="O19" s="216"/>
      <c r="P19" s="216"/>
      <c r="Q19" s="216"/>
      <c r="R19" s="216"/>
      <c r="S19" s="216"/>
      <c r="T19" s="216"/>
      <c r="U19" s="216"/>
      <c r="V19" s="216"/>
      <c r="W19" s="216"/>
      <c r="X19" s="216"/>
      <c r="Y19" s="216"/>
      <c r="Z19" s="216"/>
      <c r="AA19" s="216"/>
      <c r="AB19" s="216"/>
      <c r="AC19" s="216"/>
      <c r="AD19" s="216"/>
      <c r="AE19" s="216"/>
      <c r="AF19" s="216"/>
      <c r="AG19" s="216"/>
      <c r="AH19" s="216"/>
      <c r="AI19" s="216"/>
      <c r="AJ19" s="216"/>
      <c r="AK19" s="216"/>
      <c r="AL19" s="216"/>
      <c r="AM19" s="216"/>
      <c r="AN19" s="213"/>
      <c r="AO19" s="213"/>
    </row>
    <row r="20" spans="1:41" x14ac:dyDescent="0.2">
      <c r="A20" s="216"/>
      <c r="B20" s="216"/>
      <c r="C20" s="216"/>
      <c r="D20" s="216"/>
      <c r="E20" s="216"/>
      <c r="F20" s="216"/>
      <c r="G20" s="216"/>
      <c r="H20" s="216"/>
      <c r="I20" s="216"/>
      <c r="J20" s="216"/>
      <c r="K20" s="216"/>
      <c r="L20" s="216"/>
      <c r="M20" s="216"/>
      <c r="N20" s="216"/>
      <c r="O20" s="216"/>
      <c r="P20" s="216"/>
      <c r="Q20" s="216"/>
      <c r="R20" s="216"/>
      <c r="S20" s="216"/>
      <c r="T20" s="216"/>
      <c r="U20" s="216"/>
      <c r="V20" s="216"/>
      <c r="W20" s="216"/>
      <c r="X20" s="216"/>
      <c r="Y20" s="216"/>
      <c r="Z20" s="216"/>
      <c r="AA20" s="216"/>
      <c r="AB20" s="216"/>
      <c r="AC20" s="216"/>
      <c r="AD20" s="216"/>
      <c r="AE20" s="216"/>
      <c r="AF20" s="216"/>
      <c r="AG20" s="216"/>
      <c r="AH20" s="216"/>
      <c r="AI20" s="216"/>
      <c r="AJ20" s="216"/>
      <c r="AK20" s="216"/>
      <c r="AL20" s="216"/>
      <c r="AM20" s="216"/>
      <c r="AN20" s="213"/>
      <c r="AO20" s="213"/>
    </row>
    <row r="21" spans="1:41" x14ac:dyDescent="0.2">
      <c r="A21" s="216"/>
      <c r="B21" s="216"/>
      <c r="C21" s="216"/>
      <c r="D21" s="216"/>
      <c r="E21" s="216"/>
      <c r="F21" s="216"/>
      <c r="G21" s="216"/>
      <c r="H21" s="216"/>
      <c r="I21" s="216"/>
      <c r="J21" s="216"/>
      <c r="K21" s="216"/>
      <c r="L21" s="216"/>
      <c r="M21" s="216"/>
      <c r="N21" s="216"/>
      <c r="O21" s="216"/>
      <c r="P21" s="216"/>
      <c r="Q21" s="216"/>
      <c r="R21" s="216"/>
      <c r="S21" s="216"/>
      <c r="T21" s="216"/>
      <c r="U21" s="216"/>
      <c r="V21" s="216"/>
      <c r="W21" s="216"/>
      <c r="X21" s="216"/>
      <c r="Y21" s="216"/>
      <c r="Z21" s="216"/>
      <c r="AA21" s="216"/>
      <c r="AB21" s="216"/>
      <c r="AC21" s="216"/>
      <c r="AD21" s="216"/>
      <c r="AE21" s="216"/>
      <c r="AF21" s="216"/>
      <c r="AG21" s="216"/>
      <c r="AH21" s="216"/>
      <c r="AI21" s="216"/>
      <c r="AJ21" s="216"/>
      <c r="AK21" s="216"/>
      <c r="AL21" s="216"/>
      <c r="AM21" s="216"/>
      <c r="AN21" s="213"/>
      <c r="AO21" s="213"/>
    </row>
    <row r="22" spans="1:41" x14ac:dyDescent="0.2">
      <c r="A22" s="216"/>
      <c r="B22" s="216"/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3"/>
      <c r="AO22" s="213"/>
    </row>
    <row r="23" spans="1:41" x14ac:dyDescent="0.2">
      <c r="A23" s="216"/>
      <c r="B23" s="216"/>
      <c r="C23" s="216"/>
      <c r="D23" s="216"/>
      <c r="E23" s="216"/>
      <c r="F23" s="216"/>
      <c r="G23" s="216"/>
      <c r="H23" s="216"/>
      <c r="I23" s="216"/>
      <c r="J23" s="216"/>
      <c r="K23" s="216"/>
      <c r="L23" s="216"/>
      <c r="M23" s="216"/>
      <c r="N23" s="216"/>
      <c r="O23" s="216"/>
      <c r="P23" s="216"/>
      <c r="Q23" s="216"/>
      <c r="R23" s="216"/>
      <c r="S23" s="216"/>
      <c r="T23" s="216"/>
      <c r="U23" s="216"/>
      <c r="V23" s="216"/>
      <c r="W23" s="216"/>
      <c r="X23" s="216"/>
      <c r="Y23" s="216"/>
      <c r="Z23" s="216"/>
      <c r="AA23" s="216"/>
      <c r="AB23" s="216"/>
      <c r="AC23" s="216"/>
      <c r="AD23" s="216"/>
      <c r="AE23" s="216"/>
      <c r="AF23" s="216"/>
      <c r="AG23" s="216"/>
      <c r="AH23" s="216"/>
      <c r="AI23" s="216"/>
      <c r="AJ23" s="216"/>
      <c r="AK23" s="216"/>
      <c r="AL23" s="216"/>
      <c r="AM23" s="216"/>
      <c r="AN23" s="213"/>
      <c r="AO23" s="213"/>
    </row>
    <row r="24" spans="1:41" x14ac:dyDescent="0.2">
      <c r="A24" s="216"/>
      <c r="B24" s="216"/>
      <c r="C24" s="216"/>
      <c r="D24" s="216"/>
      <c r="E24" s="216"/>
      <c r="F24" s="216"/>
      <c r="G24" s="216"/>
      <c r="H24" s="216"/>
      <c r="I24" s="216"/>
      <c r="J24" s="216"/>
      <c r="K24" s="216"/>
      <c r="L24" s="216"/>
      <c r="M24" s="216"/>
      <c r="N24" s="216"/>
      <c r="O24" s="216"/>
      <c r="P24" s="216"/>
      <c r="Q24" s="216"/>
      <c r="R24" s="216"/>
      <c r="S24" s="216"/>
      <c r="T24" s="216"/>
      <c r="U24" s="216"/>
      <c r="V24" s="216"/>
      <c r="W24" s="216"/>
      <c r="X24" s="216"/>
      <c r="Y24" s="216"/>
      <c r="Z24" s="216"/>
      <c r="AA24" s="216"/>
      <c r="AB24" s="216"/>
      <c r="AC24" s="216"/>
      <c r="AD24" s="216"/>
      <c r="AE24" s="216"/>
      <c r="AF24" s="216"/>
      <c r="AG24" s="216"/>
      <c r="AH24" s="216"/>
      <c r="AI24" s="216"/>
      <c r="AJ24" s="216"/>
      <c r="AK24" s="216"/>
      <c r="AL24" s="216"/>
      <c r="AM24" s="216"/>
      <c r="AN24" s="213"/>
      <c r="AO24" s="213"/>
    </row>
    <row r="25" spans="1:41" x14ac:dyDescent="0.2">
      <c r="A25" s="216"/>
      <c r="B25" s="216"/>
      <c r="C25" s="216"/>
      <c r="D25" s="216"/>
      <c r="E25" s="216"/>
      <c r="F25" s="216"/>
      <c r="G25" s="216"/>
      <c r="H25" s="216"/>
      <c r="I25" s="216"/>
      <c r="J25" s="216"/>
      <c r="K25" s="216"/>
      <c r="L25" s="216"/>
      <c r="M25" s="216"/>
      <c r="N25" s="216"/>
      <c r="O25" s="216"/>
      <c r="P25" s="216"/>
      <c r="Q25" s="216"/>
      <c r="R25" s="216"/>
      <c r="S25" s="216"/>
      <c r="T25" s="216"/>
      <c r="U25" s="216"/>
      <c r="V25" s="216"/>
      <c r="W25" s="216"/>
      <c r="X25" s="216"/>
      <c r="Y25" s="216"/>
      <c r="Z25" s="216"/>
      <c r="AA25" s="216"/>
      <c r="AB25" s="216"/>
      <c r="AC25" s="216"/>
      <c r="AD25" s="216"/>
      <c r="AE25" s="216"/>
      <c r="AF25" s="216"/>
      <c r="AG25" s="216"/>
      <c r="AH25" s="216"/>
      <c r="AI25" s="216"/>
      <c r="AJ25" s="216"/>
      <c r="AK25" s="216"/>
      <c r="AL25" s="216"/>
      <c r="AM25" s="216"/>
      <c r="AN25" s="213"/>
      <c r="AO25" s="213"/>
    </row>
    <row r="26" spans="1:41" x14ac:dyDescent="0.2">
      <c r="A26" s="216"/>
      <c r="B26" s="216"/>
      <c r="C26" s="216"/>
      <c r="D26" s="216"/>
      <c r="E26" s="216"/>
      <c r="F26" s="216"/>
      <c r="G26" s="216"/>
      <c r="H26" s="216"/>
      <c r="I26" s="216"/>
      <c r="J26" s="216"/>
      <c r="K26" s="216"/>
      <c r="L26" s="216"/>
      <c r="M26" s="216"/>
      <c r="N26" s="216"/>
      <c r="O26" s="216"/>
      <c r="P26" s="216"/>
      <c r="Q26" s="216"/>
      <c r="R26" s="216"/>
      <c r="S26" s="216"/>
      <c r="T26" s="216"/>
      <c r="U26" s="216"/>
      <c r="V26" s="216"/>
      <c r="W26" s="216"/>
      <c r="X26" s="216"/>
      <c r="Y26" s="216"/>
      <c r="Z26" s="216"/>
      <c r="AA26" s="216"/>
      <c r="AB26" s="216"/>
      <c r="AC26" s="216"/>
      <c r="AD26" s="216"/>
      <c r="AE26" s="216"/>
      <c r="AF26" s="216"/>
      <c r="AG26" s="216"/>
      <c r="AH26" s="216"/>
      <c r="AI26" s="216"/>
      <c r="AJ26" s="216"/>
      <c r="AK26" s="216"/>
      <c r="AL26" s="216"/>
      <c r="AM26" s="216"/>
      <c r="AN26" s="213"/>
      <c r="AO26" s="213"/>
    </row>
    <row r="27" spans="1:41" x14ac:dyDescent="0.2">
      <c r="A27" s="216"/>
      <c r="B27" s="216"/>
      <c r="C27" s="216"/>
      <c r="D27" s="216"/>
      <c r="E27" s="216"/>
      <c r="F27" s="216"/>
      <c r="G27" s="216"/>
      <c r="H27" s="216"/>
      <c r="I27" s="216"/>
      <c r="J27" s="216"/>
      <c r="K27" s="216"/>
      <c r="L27" s="216"/>
      <c r="M27" s="216"/>
      <c r="N27" s="216"/>
      <c r="O27" s="216"/>
      <c r="P27" s="216"/>
      <c r="Q27" s="216"/>
      <c r="R27" s="216"/>
      <c r="S27" s="216"/>
      <c r="T27" s="216"/>
      <c r="U27" s="216"/>
      <c r="V27" s="216"/>
      <c r="W27" s="216"/>
      <c r="X27" s="216"/>
      <c r="Y27" s="216"/>
      <c r="Z27" s="216"/>
      <c r="AA27" s="216"/>
      <c r="AB27" s="216"/>
      <c r="AC27" s="216"/>
      <c r="AD27" s="216"/>
      <c r="AE27" s="216"/>
      <c r="AF27" s="216"/>
      <c r="AG27" s="216"/>
      <c r="AH27" s="216"/>
      <c r="AI27" s="216"/>
      <c r="AJ27" s="216"/>
      <c r="AK27" s="216"/>
      <c r="AL27" s="216"/>
      <c r="AM27" s="216"/>
      <c r="AN27" s="213"/>
      <c r="AO27" s="213"/>
    </row>
    <row r="28" spans="1:41" x14ac:dyDescent="0.2">
      <c r="A28" s="216"/>
      <c r="B28" s="216"/>
      <c r="C28" s="216"/>
      <c r="D28" s="216"/>
      <c r="E28" s="216"/>
      <c r="F28" s="216"/>
      <c r="G28" s="216"/>
      <c r="H28" s="216"/>
      <c r="I28" s="216"/>
      <c r="J28" s="216"/>
      <c r="K28" s="216"/>
      <c r="L28" s="216"/>
      <c r="M28" s="216"/>
      <c r="N28" s="216"/>
      <c r="O28" s="216"/>
      <c r="P28" s="216"/>
      <c r="Q28" s="216"/>
      <c r="R28" s="216"/>
      <c r="S28" s="216"/>
      <c r="T28" s="216"/>
      <c r="U28" s="216"/>
      <c r="V28" s="216"/>
      <c r="W28" s="216"/>
      <c r="X28" s="216"/>
      <c r="Y28" s="216"/>
      <c r="Z28" s="216"/>
      <c r="AA28" s="216"/>
      <c r="AB28" s="216"/>
      <c r="AC28" s="216"/>
      <c r="AD28" s="216"/>
      <c r="AE28" s="216"/>
      <c r="AF28" s="216"/>
      <c r="AG28" s="216"/>
      <c r="AH28" s="216"/>
      <c r="AI28" s="216"/>
      <c r="AJ28" s="216"/>
      <c r="AK28" s="216"/>
      <c r="AL28" s="216"/>
      <c r="AM28" s="216"/>
      <c r="AN28" s="213"/>
      <c r="AO28" s="213"/>
    </row>
    <row r="29" spans="1:41" x14ac:dyDescent="0.2">
      <c r="A29" s="216"/>
      <c r="B29" s="216"/>
      <c r="C29" s="216"/>
      <c r="D29" s="216"/>
      <c r="E29" s="216"/>
      <c r="F29" s="216"/>
      <c r="G29" s="216"/>
      <c r="H29" s="216"/>
      <c r="I29" s="216"/>
      <c r="J29" s="216"/>
      <c r="K29" s="216"/>
      <c r="L29" s="216"/>
      <c r="M29" s="216"/>
      <c r="N29" s="216"/>
      <c r="O29" s="216"/>
      <c r="P29" s="216"/>
      <c r="Q29" s="216"/>
      <c r="R29" s="216"/>
      <c r="S29" s="216"/>
      <c r="T29" s="216"/>
      <c r="U29" s="216"/>
      <c r="V29" s="216"/>
      <c r="W29" s="216"/>
      <c r="X29" s="216"/>
      <c r="Y29" s="216"/>
      <c r="Z29" s="216"/>
      <c r="AA29" s="216"/>
      <c r="AB29" s="216"/>
      <c r="AC29" s="216"/>
      <c r="AD29" s="216"/>
      <c r="AE29" s="216"/>
      <c r="AF29" s="216"/>
      <c r="AG29" s="216"/>
      <c r="AH29" s="216"/>
      <c r="AI29" s="216"/>
      <c r="AJ29" s="216"/>
      <c r="AK29" s="216"/>
      <c r="AL29" s="216"/>
      <c r="AM29" s="216"/>
      <c r="AN29" s="213"/>
      <c r="AO29" s="213"/>
    </row>
    <row r="30" spans="1:41" x14ac:dyDescent="0.2">
      <c r="A30" s="216"/>
      <c r="B30" s="216"/>
      <c r="C30" s="216"/>
      <c r="D30" s="216"/>
      <c r="E30" s="216"/>
      <c r="F30" s="216"/>
      <c r="G30" s="216"/>
      <c r="H30" s="216"/>
      <c r="I30" s="216"/>
      <c r="J30" s="216"/>
      <c r="K30" s="216"/>
      <c r="L30" s="216"/>
      <c r="M30" s="216"/>
      <c r="N30" s="216"/>
      <c r="O30" s="216"/>
      <c r="P30" s="216"/>
      <c r="Q30" s="216"/>
      <c r="R30" s="216"/>
      <c r="S30" s="216"/>
      <c r="T30" s="216"/>
      <c r="U30" s="216"/>
      <c r="V30" s="216"/>
      <c r="W30" s="216"/>
      <c r="X30" s="216"/>
      <c r="Y30" s="216"/>
      <c r="Z30" s="216"/>
      <c r="AA30" s="216"/>
      <c r="AB30" s="216"/>
      <c r="AC30" s="216"/>
      <c r="AD30" s="216"/>
      <c r="AE30" s="216"/>
      <c r="AF30" s="216"/>
      <c r="AG30" s="216"/>
      <c r="AH30" s="216"/>
      <c r="AI30" s="216"/>
      <c r="AJ30" s="216"/>
      <c r="AK30" s="216"/>
      <c r="AL30" s="216"/>
      <c r="AM30" s="216"/>
      <c r="AN30" s="213"/>
      <c r="AO30" s="213"/>
    </row>
    <row r="31" spans="1:41" x14ac:dyDescent="0.2">
      <c r="A31" s="216"/>
      <c r="B31" s="216"/>
      <c r="C31" s="216"/>
      <c r="D31" s="216"/>
      <c r="E31" s="216"/>
      <c r="F31" s="216"/>
      <c r="G31" s="216"/>
      <c r="H31" s="216"/>
      <c r="I31" s="216"/>
      <c r="J31" s="216"/>
      <c r="K31" s="216"/>
      <c r="L31" s="216"/>
      <c r="M31" s="216"/>
      <c r="N31" s="216"/>
      <c r="O31" s="216"/>
      <c r="P31" s="216"/>
      <c r="Q31" s="216"/>
      <c r="R31" s="216"/>
      <c r="S31" s="216"/>
      <c r="T31" s="216"/>
      <c r="U31" s="216"/>
      <c r="V31" s="216"/>
      <c r="W31" s="216"/>
      <c r="X31" s="216"/>
      <c r="Y31" s="216"/>
      <c r="Z31" s="216"/>
      <c r="AA31" s="216"/>
      <c r="AB31" s="216"/>
      <c r="AC31" s="216"/>
      <c r="AD31" s="216"/>
      <c r="AE31" s="216"/>
      <c r="AF31" s="216"/>
      <c r="AG31" s="216"/>
      <c r="AH31" s="216"/>
      <c r="AI31" s="216"/>
      <c r="AJ31" s="216"/>
      <c r="AK31" s="216"/>
      <c r="AL31" s="216"/>
      <c r="AM31" s="216"/>
      <c r="AN31" s="213"/>
      <c r="AO31" s="213"/>
    </row>
    <row r="32" spans="1:41" x14ac:dyDescent="0.2">
      <c r="A32" s="216"/>
      <c r="B32" s="216"/>
      <c r="C32" s="216"/>
      <c r="D32" s="216"/>
      <c r="E32" s="216"/>
      <c r="F32" s="216"/>
      <c r="G32" s="216"/>
      <c r="H32" s="216"/>
      <c r="I32" s="216"/>
      <c r="J32" s="216"/>
      <c r="K32" s="216"/>
      <c r="L32" s="216"/>
      <c r="M32" s="216"/>
      <c r="N32" s="216"/>
      <c r="O32" s="216"/>
      <c r="P32" s="216"/>
      <c r="Q32" s="216"/>
      <c r="R32" s="216"/>
      <c r="S32" s="216"/>
      <c r="T32" s="216"/>
      <c r="U32" s="216"/>
      <c r="V32" s="216"/>
      <c r="W32" s="216"/>
      <c r="X32" s="216"/>
      <c r="Y32" s="216"/>
      <c r="Z32" s="216"/>
      <c r="AA32" s="216"/>
      <c r="AB32" s="216"/>
      <c r="AC32" s="216"/>
      <c r="AD32" s="216"/>
      <c r="AE32" s="216"/>
      <c r="AF32" s="216"/>
      <c r="AG32" s="216"/>
      <c r="AH32" s="216"/>
      <c r="AI32" s="216"/>
      <c r="AJ32" s="216"/>
      <c r="AK32" s="216"/>
      <c r="AL32" s="216"/>
      <c r="AM32" s="216"/>
      <c r="AN32" s="213"/>
      <c r="AO32" s="213"/>
    </row>
    <row r="33" spans="1:41" x14ac:dyDescent="0.2">
      <c r="A33" s="216"/>
      <c r="B33" s="216"/>
      <c r="C33" s="216"/>
      <c r="D33" s="216"/>
      <c r="E33" s="216"/>
      <c r="F33" s="216"/>
      <c r="G33" s="216"/>
      <c r="H33" s="216"/>
      <c r="I33" s="216"/>
      <c r="J33" s="216"/>
      <c r="K33" s="216"/>
      <c r="L33" s="216"/>
      <c r="M33" s="216"/>
      <c r="N33" s="216"/>
      <c r="O33" s="216"/>
      <c r="P33" s="216"/>
      <c r="Q33" s="216"/>
      <c r="R33" s="216"/>
      <c r="S33" s="216"/>
      <c r="T33" s="216"/>
      <c r="U33" s="216"/>
      <c r="V33" s="216"/>
      <c r="W33" s="216"/>
      <c r="X33" s="216"/>
      <c r="Y33" s="216"/>
      <c r="Z33" s="216"/>
      <c r="AA33" s="216"/>
      <c r="AB33" s="216"/>
      <c r="AC33" s="216"/>
      <c r="AD33" s="216"/>
      <c r="AE33" s="216"/>
      <c r="AF33" s="216"/>
      <c r="AG33" s="216"/>
      <c r="AH33" s="216"/>
      <c r="AI33" s="216"/>
      <c r="AJ33" s="216"/>
      <c r="AK33" s="216"/>
      <c r="AL33" s="216"/>
      <c r="AM33" s="216"/>
      <c r="AN33" s="213"/>
      <c r="AO33" s="213"/>
    </row>
    <row r="34" spans="1:41" x14ac:dyDescent="0.2">
      <c r="A34" s="216"/>
      <c r="B34" s="216"/>
      <c r="C34" s="216"/>
      <c r="D34" s="216"/>
      <c r="E34" s="216"/>
      <c r="F34" s="216"/>
      <c r="G34" s="216"/>
      <c r="H34" s="216"/>
      <c r="I34" s="216"/>
      <c r="J34" s="216"/>
      <c r="K34" s="216"/>
      <c r="L34" s="216"/>
      <c r="M34" s="216"/>
      <c r="N34" s="216"/>
      <c r="O34" s="216"/>
      <c r="P34" s="216"/>
      <c r="Q34" s="216"/>
      <c r="R34" s="216"/>
      <c r="S34" s="216"/>
      <c r="T34" s="216"/>
      <c r="U34" s="216"/>
      <c r="V34" s="216"/>
      <c r="W34" s="216"/>
      <c r="X34" s="216"/>
      <c r="Y34" s="216"/>
      <c r="Z34" s="216"/>
      <c r="AA34" s="216"/>
      <c r="AB34" s="216"/>
      <c r="AC34" s="216"/>
      <c r="AD34" s="216"/>
      <c r="AE34" s="216"/>
      <c r="AF34" s="216"/>
      <c r="AG34" s="216"/>
      <c r="AH34" s="216"/>
      <c r="AI34" s="216"/>
      <c r="AJ34" s="216"/>
      <c r="AK34" s="216"/>
      <c r="AL34" s="216"/>
      <c r="AM34" s="216"/>
      <c r="AN34" s="213"/>
      <c r="AO34" s="213"/>
    </row>
    <row r="35" spans="1:41" x14ac:dyDescent="0.2">
      <c r="A35" s="216"/>
      <c r="B35" s="216"/>
      <c r="C35" s="216"/>
      <c r="D35" s="216"/>
      <c r="E35" s="216"/>
      <c r="F35" s="216"/>
      <c r="G35" s="216"/>
      <c r="H35" s="216"/>
      <c r="I35" s="216"/>
      <c r="J35" s="216"/>
      <c r="K35" s="216"/>
      <c r="L35" s="216"/>
      <c r="M35" s="216"/>
      <c r="N35" s="216"/>
      <c r="O35" s="216"/>
      <c r="P35" s="216"/>
      <c r="Q35" s="216"/>
      <c r="R35" s="216"/>
      <c r="S35" s="216"/>
      <c r="T35" s="216"/>
      <c r="U35" s="216"/>
      <c r="V35" s="216"/>
      <c r="W35" s="216"/>
      <c r="X35" s="216"/>
      <c r="Y35" s="216"/>
      <c r="Z35" s="216"/>
      <c r="AA35" s="216"/>
      <c r="AB35" s="216"/>
      <c r="AC35" s="216"/>
      <c r="AD35" s="216"/>
      <c r="AE35" s="216"/>
      <c r="AF35" s="216"/>
      <c r="AG35" s="216"/>
      <c r="AH35" s="216"/>
      <c r="AI35" s="216"/>
      <c r="AJ35" s="216"/>
      <c r="AK35" s="216"/>
      <c r="AL35" s="216"/>
      <c r="AM35" s="216"/>
      <c r="AN35" s="213"/>
      <c r="AO35" s="213"/>
    </row>
    <row r="36" spans="1:41" x14ac:dyDescent="0.2">
      <c r="A36" s="216"/>
      <c r="B36" s="216"/>
      <c r="C36" s="216"/>
      <c r="D36" s="216"/>
      <c r="E36" s="216"/>
      <c r="F36" s="216"/>
      <c r="G36" s="216"/>
      <c r="H36" s="216"/>
      <c r="I36" s="216"/>
      <c r="J36" s="216"/>
      <c r="K36" s="216"/>
      <c r="L36" s="216"/>
      <c r="M36" s="216"/>
      <c r="N36" s="216"/>
      <c r="O36" s="216"/>
      <c r="P36" s="216"/>
      <c r="Q36" s="216"/>
      <c r="R36" s="216"/>
      <c r="S36" s="216"/>
      <c r="T36" s="216"/>
      <c r="U36" s="216"/>
      <c r="V36" s="216"/>
      <c r="W36" s="216"/>
      <c r="X36" s="216"/>
      <c r="Y36" s="216"/>
      <c r="Z36" s="216"/>
      <c r="AA36" s="216"/>
      <c r="AB36" s="216"/>
      <c r="AC36" s="216"/>
      <c r="AD36" s="216"/>
      <c r="AE36" s="216"/>
      <c r="AF36" s="216"/>
      <c r="AG36" s="216"/>
      <c r="AH36" s="216"/>
      <c r="AI36" s="216"/>
      <c r="AJ36" s="216"/>
      <c r="AK36" s="216"/>
      <c r="AL36" s="216"/>
      <c r="AM36" s="216"/>
      <c r="AN36" s="213"/>
      <c r="AO36" s="213"/>
    </row>
    <row r="37" spans="1:41" x14ac:dyDescent="0.2">
      <c r="A37" s="216"/>
      <c r="B37" s="216"/>
      <c r="C37" s="216"/>
      <c r="D37" s="216"/>
      <c r="E37" s="216"/>
      <c r="F37" s="216"/>
      <c r="G37" s="216"/>
      <c r="H37" s="216"/>
      <c r="I37" s="216"/>
      <c r="J37" s="216"/>
      <c r="K37" s="216"/>
      <c r="L37" s="216"/>
      <c r="M37" s="216"/>
      <c r="N37" s="216"/>
      <c r="O37" s="216"/>
      <c r="P37" s="216"/>
      <c r="Q37" s="216"/>
      <c r="R37" s="216"/>
      <c r="S37" s="216"/>
      <c r="T37" s="216"/>
      <c r="U37" s="216"/>
      <c r="V37" s="216"/>
      <c r="W37" s="216"/>
      <c r="X37" s="216"/>
      <c r="Y37" s="216"/>
      <c r="Z37" s="216"/>
      <c r="AA37" s="216"/>
      <c r="AB37" s="216"/>
      <c r="AC37" s="216"/>
      <c r="AD37" s="216"/>
      <c r="AE37" s="216"/>
      <c r="AF37" s="216"/>
      <c r="AG37" s="216"/>
      <c r="AH37" s="216"/>
      <c r="AI37" s="216"/>
      <c r="AJ37" s="216"/>
      <c r="AK37" s="216"/>
      <c r="AL37" s="216"/>
      <c r="AM37" s="216"/>
      <c r="AN37" s="213"/>
      <c r="AO37" s="213"/>
    </row>
    <row r="38" spans="1:41" x14ac:dyDescent="0.2">
      <c r="A38" s="216"/>
      <c r="B38" s="216"/>
      <c r="C38" s="216"/>
      <c r="D38" s="216"/>
      <c r="E38" s="216"/>
      <c r="F38" s="216"/>
      <c r="G38" s="216"/>
      <c r="H38" s="216"/>
      <c r="I38" s="216"/>
      <c r="J38" s="216"/>
      <c r="K38" s="216"/>
      <c r="L38" s="216"/>
      <c r="M38" s="216"/>
      <c r="N38" s="216"/>
      <c r="O38" s="216"/>
      <c r="P38" s="216"/>
      <c r="Q38" s="216"/>
      <c r="R38" s="216"/>
      <c r="S38" s="216"/>
      <c r="T38" s="216"/>
      <c r="U38" s="216"/>
      <c r="V38" s="216"/>
      <c r="W38" s="216"/>
      <c r="X38" s="216"/>
      <c r="Y38" s="216"/>
      <c r="Z38" s="216"/>
      <c r="AA38" s="216"/>
      <c r="AB38" s="216"/>
      <c r="AC38" s="216"/>
      <c r="AD38" s="216"/>
      <c r="AE38" s="216"/>
      <c r="AF38" s="216"/>
      <c r="AG38" s="216"/>
      <c r="AH38" s="216"/>
      <c r="AI38" s="216"/>
      <c r="AJ38" s="216"/>
      <c r="AK38" s="216"/>
      <c r="AL38" s="216"/>
      <c r="AM38" s="216"/>
      <c r="AN38" s="213"/>
      <c r="AO38" s="213"/>
    </row>
    <row r="39" spans="1:41" x14ac:dyDescent="0.2">
      <c r="A39" s="216"/>
      <c r="B39" s="216"/>
      <c r="C39" s="216"/>
      <c r="D39" s="216"/>
      <c r="E39" s="216"/>
      <c r="F39" s="216"/>
      <c r="G39" s="216"/>
      <c r="H39" s="216"/>
      <c r="I39" s="216"/>
      <c r="J39" s="216"/>
      <c r="K39" s="216"/>
      <c r="L39" s="216"/>
      <c r="M39" s="216"/>
      <c r="N39" s="216"/>
      <c r="O39" s="216"/>
      <c r="P39" s="216"/>
      <c r="Q39" s="216"/>
      <c r="R39" s="216"/>
      <c r="S39" s="216"/>
      <c r="T39" s="216"/>
      <c r="U39" s="216"/>
      <c r="V39" s="216"/>
      <c r="W39" s="216"/>
      <c r="X39" s="216"/>
      <c r="Y39" s="216"/>
      <c r="Z39" s="216"/>
      <c r="AA39" s="216"/>
      <c r="AB39" s="216"/>
      <c r="AC39" s="216"/>
      <c r="AD39" s="216"/>
      <c r="AE39" s="216"/>
      <c r="AF39" s="216"/>
      <c r="AG39" s="216"/>
      <c r="AH39" s="216"/>
      <c r="AI39" s="216"/>
      <c r="AJ39" s="216"/>
      <c r="AK39" s="216"/>
      <c r="AL39" s="216"/>
      <c r="AM39" s="216"/>
      <c r="AN39" s="213"/>
      <c r="AO39" s="213"/>
    </row>
    <row r="40" spans="1:41" x14ac:dyDescent="0.2">
      <c r="A40" s="216"/>
      <c r="B40" s="216"/>
      <c r="C40" s="216"/>
      <c r="D40" s="216"/>
      <c r="E40" s="216"/>
      <c r="F40" s="216"/>
      <c r="G40" s="216"/>
      <c r="H40" s="216"/>
      <c r="I40" s="216"/>
      <c r="J40" s="216"/>
      <c r="K40" s="216"/>
      <c r="L40" s="216"/>
      <c r="M40" s="216"/>
      <c r="N40" s="216"/>
      <c r="O40" s="216"/>
      <c r="P40" s="216"/>
      <c r="Q40" s="216"/>
      <c r="R40" s="216"/>
      <c r="S40" s="216"/>
      <c r="T40" s="216"/>
      <c r="U40" s="216"/>
      <c r="V40" s="216"/>
      <c r="W40" s="216"/>
      <c r="X40" s="216"/>
      <c r="Y40" s="216"/>
      <c r="Z40" s="216"/>
      <c r="AA40" s="216"/>
      <c r="AB40" s="216"/>
      <c r="AC40" s="216"/>
      <c r="AD40" s="216"/>
      <c r="AE40" s="216"/>
      <c r="AF40" s="216"/>
      <c r="AG40" s="216"/>
      <c r="AH40" s="216"/>
      <c r="AI40" s="216"/>
      <c r="AJ40" s="216"/>
      <c r="AK40" s="216"/>
      <c r="AL40" s="216"/>
      <c r="AM40" s="216"/>
      <c r="AN40" s="213"/>
      <c r="AO40" s="213"/>
    </row>
    <row r="41" spans="1:41" x14ac:dyDescent="0.2">
      <c r="A41" s="216"/>
      <c r="B41" s="216"/>
      <c r="C41" s="216"/>
      <c r="D41" s="216"/>
      <c r="E41" s="216"/>
      <c r="F41" s="216"/>
      <c r="G41" s="216"/>
      <c r="H41" s="216"/>
      <c r="I41" s="216"/>
      <c r="J41" s="216"/>
      <c r="K41" s="216"/>
      <c r="L41" s="216"/>
      <c r="M41" s="216"/>
      <c r="N41" s="216"/>
      <c r="O41" s="216"/>
      <c r="P41" s="216"/>
      <c r="Q41" s="216"/>
      <c r="R41" s="216"/>
      <c r="S41" s="216"/>
      <c r="T41" s="216"/>
      <c r="U41" s="216"/>
      <c r="V41" s="216"/>
      <c r="W41" s="216"/>
      <c r="X41" s="216"/>
      <c r="Y41" s="216"/>
      <c r="Z41" s="216"/>
      <c r="AA41" s="216"/>
      <c r="AB41" s="216"/>
      <c r="AC41" s="216"/>
      <c r="AD41" s="216"/>
      <c r="AE41" s="216"/>
      <c r="AF41" s="216"/>
      <c r="AG41" s="216"/>
      <c r="AH41" s="216"/>
      <c r="AI41" s="216"/>
      <c r="AJ41" s="216"/>
      <c r="AK41" s="216"/>
      <c r="AL41" s="216"/>
      <c r="AM41" s="216"/>
      <c r="AN41" s="213"/>
      <c r="AO41" s="213"/>
    </row>
    <row r="42" spans="1:41" x14ac:dyDescent="0.2">
      <c r="A42" s="216"/>
      <c r="B42" s="216"/>
      <c r="C42" s="216"/>
      <c r="D42" s="216"/>
      <c r="E42" s="216"/>
      <c r="F42" s="216"/>
      <c r="G42" s="216"/>
      <c r="H42" s="216"/>
      <c r="I42" s="216"/>
      <c r="J42" s="216"/>
      <c r="K42" s="216"/>
      <c r="L42" s="216"/>
      <c r="M42" s="216"/>
      <c r="N42" s="216"/>
      <c r="O42" s="216"/>
      <c r="P42" s="216"/>
      <c r="Q42" s="216"/>
      <c r="R42" s="216"/>
      <c r="S42" s="216"/>
      <c r="T42" s="216"/>
      <c r="U42" s="216"/>
      <c r="V42" s="216"/>
      <c r="W42" s="216"/>
      <c r="X42" s="216"/>
      <c r="Y42" s="216"/>
      <c r="Z42" s="216"/>
      <c r="AA42" s="216"/>
      <c r="AB42" s="216"/>
      <c r="AC42" s="216"/>
      <c r="AD42" s="216"/>
      <c r="AE42" s="216"/>
      <c r="AF42" s="216"/>
      <c r="AG42" s="216"/>
      <c r="AH42" s="216"/>
      <c r="AI42" s="216"/>
      <c r="AJ42" s="216"/>
      <c r="AK42" s="216"/>
      <c r="AL42" s="216"/>
      <c r="AM42" s="216"/>
      <c r="AN42" s="213"/>
      <c r="AO42" s="213"/>
    </row>
    <row r="43" spans="1:41" x14ac:dyDescent="0.2">
      <c r="A43" s="216"/>
      <c r="B43" s="216"/>
      <c r="C43" s="216"/>
      <c r="D43" s="216"/>
      <c r="E43" s="216"/>
      <c r="F43" s="216"/>
      <c r="G43" s="216"/>
      <c r="H43" s="216"/>
      <c r="I43" s="216"/>
      <c r="J43" s="216"/>
      <c r="K43" s="216"/>
      <c r="L43" s="216"/>
      <c r="M43" s="216"/>
      <c r="N43" s="216"/>
      <c r="O43" s="216"/>
      <c r="P43" s="216"/>
      <c r="Q43" s="216"/>
      <c r="R43" s="216"/>
      <c r="S43" s="216"/>
      <c r="T43" s="216"/>
      <c r="U43" s="216"/>
      <c r="V43" s="216"/>
      <c r="W43" s="216"/>
      <c r="X43" s="216"/>
      <c r="Y43" s="216"/>
      <c r="Z43" s="216"/>
      <c r="AA43" s="216"/>
      <c r="AB43" s="216"/>
      <c r="AC43" s="216"/>
      <c r="AD43" s="216"/>
      <c r="AE43" s="216"/>
      <c r="AF43" s="216"/>
      <c r="AG43" s="216"/>
      <c r="AH43" s="216"/>
      <c r="AI43" s="216"/>
      <c r="AJ43" s="216"/>
      <c r="AK43" s="216"/>
      <c r="AL43" s="216"/>
      <c r="AM43" s="216"/>
      <c r="AN43" s="213"/>
      <c r="AO43" s="213"/>
    </row>
    <row r="44" spans="1:41" x14ac:dyDescent="0.2">
      <c r="A44" s="216"/>
      <c r="B44" s="216"/>
      <c r="C44" s="216"/>
      <c r="D44" s="216"/>
      <c r="E44" s="216"/>
      <c r="F44" s="216"/>
      <c r="G44" s="216"/>
      <c r="H44" s="216"/>
      <c r="I44" s="216"/>
      <c r="J44" s="216"/>
      <c r="K44" s="216"/>
      <c r="L44" s="216"/>
      <c r="M44" s="216"/>
      <c r="N44" s="216"/>
      <c r="O44" s="216"/>
      <c r="P44" s="216"/>
      <c r="Q44" s="216"/>
      <c r="R44" s="216"/>
      <c r="S44" s="216"/>
      <c r="T44" s="216"/>
      <c r="U44" s="216"/>
      <c r="V44" s="216"/>
      <c r="W44" s="216"/>
      <c r="X44" s="216"/>
      <c r="Y44" s="216"/>
      <c r="Z44" s="216"/>
      <c r="AA44" s="216"/>
      <c r="AB44" s="216"/>
      <c r="AC44" s="216"/>
      <c r="AD44" s="216"/>
      <c r="AE44" s="216"/>
      <c r="AF44" s="216"/>
      <c r="AG44" s="216"/>
      <c r="AH44" s="216"/>
      <c r="AI44" s="216"/>
      <c r="AJ44" s="216"/>
      <c r="AK44" s="216"/>
      <c r="AL44" s="216"/>
      <c r="AM44" s="216"/>
      <c r="AN44" s="213"/>
      <c r="AO44" s="213"/>
    </row>
    <row r="45" spans="1:41" x14ac:dyDescent="0.2">
      <c r="A45" s="216"/>
      <c r="B45" s="216"/>
      <c r="C45" s="216"/>
      <c r="D45" s="216"/>
      <c r="E45" s="216"/>
      <c r="F45" s="216"/>
      <c r="G45" s="216"/>
      <c r="H45" s="216"/>
      <c r="I45" s="216"/>
      <c r="J45" s="216"/>
      <c r="K45" s="216"/>
      <c r="L45" s="216"/>
      <c r="M45" s="216"/>
      <c r="N45" s="216"/>
      <c r="O45" s="216"/>
      <c r="P45" s="216"/>
      <c r="Q45" s="216"/>
      <c r="R45" s="216"/>
      <c r="S45" s="216"/>
      <c r="T45" s="216"/>
      <c r="U45" s="216"/>
      <c r="V45" s="216"/>
      <c r="W45" s="216"/>
      <c r="X45" s="216"/>
      <c r="Y45" s="216"/>
      <c r="Z45" s="216"/>
      <c r="AA45" s="216"/>
      <c r="AB45" s="216"/>
      <c r="AC45" s="216"/>
      <c r="AD45" s="216"/>
      <c r="AE45" s="216"/>
      <c r="AF45" s="216"/>
      <c r="AG45" s="216"/>
      <c r="AH45" s="216"/>
      <c r="AI45" s="216"/>
      <c r="AJ45" s="216"/>
      <c r="AK45" s="216"/>
      <c r="AL45" s="216"/>
      <c r="AM45" s="216"/>
      <c r="AN45" s="213"/>
      <c r="AO45" s="213"/>
    </row>
    <row r="46" spans="1:41" x14ac:dyDescent="0.2">
      <c r="A46" s="216"/>
      <c r="B46" s="216"/>
      <c r="C46" s="216"/>
      <c r="D46" s="216"/>
      <c r="E46" s="216"/>
      <c r="F46" s="216"/>
      <c r="G46" s="216"/>
      <c r="H46" s="216"/>
      <c r="I46" s="216"/>
      <c r="J46" s="216"/>
      <c r="K46" s="216"/>
      <c r="L46" s="216"/>
      <c r="M46" s="216"/>
      <c r="N46" s="216"/>
      <c r="O46" s="216"/>
      <c r="P46" s="216"/>
      <c r="Q46" s="216"/>
      <c r="R46" s="216"/>
      <c r="S46" s="216"/>
      <c r="T46" s="216"/>
      <c r="U46" s="216"/>
      <c r="V46" s="216"/>
      <c r="W46" s="216"/>
      <c r="X46" s="216"/>
      <c r="Y46" s="216"/>
      <c r="Z46" s="216"/>
      <c r="AA46" s="216"/>
      <c r="AB46" s="216"/>
      <c r="AC46" s="216"/>
      <c r="AD46" s="216"/>
      <c r="AE46" s="216"/>
      <c r="AF46" s="216"/>
      <c r="AG46" s="216"/>
      <c r="AH46" s="216"/>
      <c r="AI46" s="216"/>
      <c r="AJ46" s="216"/>
      <c r="AK46" s="216"/>
      <c r="AL46" s="216"/>
      <c r="AM46" s="216"/>
      <c r="AN46" s="213"/>
      <c r="AO46" s="213"/>
    </row>
    <row r="47" spans="1:41" x14ac:dyDescent="0.2">
      <c r="A47" s="216"/>
      <c r="B47" s="216"/>
      <c r="C47" s="216"/>
      <c r="D47" s="216"/>
      <c r="E47" s="216"/>
      <c r="F47" s="216"/>
      <c r="G47" s="216"/>
      <c r="H47" s="216"/>
      <c r="I47" s="216"/>
      <c r="J47" s="216"/>
      <c r="K47" s="216"/>
      <c r="L47" s="216"/>
      <c r="M47" s="216"/>
      <c r="N47" s="216"/>
      <c r="O47" s="216"/>
      <c r="P47" s="216"/>
      <c r="Q47" s="216"/>
      <c r="R47" s="216"/>
      <c r="S47" s="216"/>
      <c r="T47" s="216"/>
      <c r="U47" s="216"/>
      <c r="V47" s="216"/>
      <c r="W47" s="216"/>
      <c r="X47" s="216"/>
      <c r="Y47" s="216"/>
      <c r="Z47" s="216"/>
      <c r="AA47" s="216"/>
      <c r="AB47" s="216"/>
      <c r="AC47" s="216"/>
      <c r="AD47" s="216"/>
      <c r="AE47" s="216"/>
      <c r="AF47" s="216"/>
      <c r="AG47" s="216"/>
      <c r="AH47" s="216"/>
      <c r="AI47" s="216"/>
      <c r="AJ47" s="216"/>
      <c r="AK47" s="216"/>
      <c r="AL47" s="216"/>
      <c r="AM47" s="216"/>
      <c r="AN47" s="213"/>
      <c r="AO47" s="213"/>
    </row>
    <row r="48" spans="1:41" x14ac:dyDescent="0.2">
      <c r="A48" s="216"/>
      <c r="B48" s="216"/>
      <c r="C48" s="216"/>
      <c r="D48" s="216"/>
      <c r="E48" s="216"/>
      <c r="F48" s="216"/>
      <c r="G48" s="216"/>
      <c r="H48" s="216"/>
      <c r="I48" s="216"/>
      <c r="J48" s="216"/>
      <c r="K48" s="216"/>
      <c r="L48" s="216"/>
      <c r="M48" s="216"/>
      <c r="N48" s="216"/>
      <c r="O48" s="216"/>
      <c r="P48" s="216"/>
      <c r="Q48" s="216"/>
      <c r="R48" s="216"/>
      <c r="S48" s="216"/>
      <c r="T48" s="216"/>
      <c r="U48" s="216"/>
      <c r="V48" s="216"/>
      <c r="W48" s="216"/>
      <c r="X48" s="216"/>
      <c r="Y48" s="216"/>
      <c r="Z48" s="216"/>
      <c r="AA48" s="216"/>
      <c r="AB48" s="216"/>
      <c r="AC48" s="216"/>
      <c r="AD48" s="216"/>
      <c r="AE48" s="216"/>
      <c r="AF48" s="216"/>
      <c r="AG48" s="216"/>
      <c r="AH48" s="216"/>
      <c r="AI48" s="216"/>
      <c r="AJ48" s="216"/>
      <c r="AK48" s="216"/>
      <c r="AL48" s="216"/>
      <c r="AM48" s="216"/>
      <c r="AN48" s="213"/>
      <c r="AO48" s="213"/>
    </row>
    <row r="49" spans="1:41" x14ac:dyDescent="0.2">
      <c r="A49" s="216"/>
      <c r="B49" s="216"/>
      <c r="C49" s="216"/>
      <c r="D49" s="216"/>
      <c r="E49" s="216"/>
      <c r="F49" s="216"/>
      <c r="G49" s="216"/>
      <c r="H49" s="216"/>
      <c r="I49" s="216"/>
      <c r="J49" s="216"/>
      <c r="K49" s="216"/>
      <c r="L49" s="216"/>
      <c r="M49" s="216"/>
      <c r="N49" s="216"/>
      <c r="O49" s="216"/>
      <c r="P49" s="216"/>
      <c r="Q49" s="216"/>
      <c r="R49" s="216"/>
      <c r="S49" s="216"/>
      <c r="T49" s="216"/>
      <c r="U49" s="216"/>
      <c r="V49" s="216"/>
      <c r="W49" s="216"/>
      <c r="X49" s="216"/>
      <c r="Y49" s="216"/>
      <c r="Z49" s="216"/>
      <c r="AA49" s="216"/>
      <c r="AB49" s="216"/>
      <c r="AC49" s="216"/>
      <c r="AD49" s="216"/>
      <c r="AE49" s="216"/>
      <c r="AF49" s="216"/>
      <c r="AG49" s="216"/>
      <c r="AH49" s="216"/>
      <c r="AI49" s="216"/>
      <c r="AJ49" s="216"/>
      <c r="AK49" s="216"/>
      <c r="AL49" s="216"/>
      <c r="AM49" s="216"/>
      <c r="AN49" s="213"/>
      <c r="AO49" s="213"/>
    </row>
    <row r="50" spans="1:41" x14ac:dyDescent="0.2">
      <c r="A50" s="216"/>
      <c r="B50" s="216"/>
      <c r="C50" s="216"/>
      <c r="D50" s="216"/>
      <c r="E50" s="216"/>
      <c r="F50" s="216"/>
      <c r="G50" s="216"/>
      <c r="H50" s="216"/>
      <c r="I50" s="216"/>
      <c r="J50" s="216"/>
      <c r="K50" s="216"/>
      <c r="L50" s="216"/>
      <c r="M50" s="216"/>
      <c r="N50" s="216"/>
      <c r="O50" s="216"/>
      <c r="P50" s="216"/>
      <c r="Q50" s="216"/>
      <c r="R50" s="216"/>
      <c r="S50" s="216"/>
      <c r="T50" s="216"/>
      <c r="U50" s="216"/>
      <c r="V50" s="216"/>
      <c r="W50" s="216"/>
      <c r="X50" s="216"/>
      <c r="Y50" s="216"/>
      <c r="Z50" s="216"/>
      <c r="AA50" s="216"/>
      <c r="AB50" s="216"/>
      <c r="AC50" s="216"/>
      <c r="AD50" s="216"/>
      <c r="AE50" s="216"/>
      <c r="AF50" s="216"/>
      <c r="AG50" s="216"/>
      <c r="AH50" s="216"/>
      <c r="AI50" s="216"/>
      <c r="AJ50" s="216"/>
      <c r="AK50" s="216"/>
      <c r="AL50" s="216"/>
      <c r="AM50" s="216"/>
      <c r="AN50" s="213"/>
      <c r="AO50" s="213"/>
    </row>
    <row r="51" spans="1:41" x14ac:dyDescent="0.2">
      <c r="A51" s="213"/>
      <c r="B51" s="213"/>
      <c r="C51" s="213"/>
      <c r="D51" s="213"/>
      <c r="E51" s="213"/>
      <c r="F51" s="213"/>
      <c r="G51" s="213"/>
      <c r="H51" s="213"/>
      <c r="I51" s="213"/>
      <c r="J51" s="213"/>
      <c r="K51" s="213"/>
      <c r="L51" s="213"/>
      <c r="M51" s="213"/>
      <c r="N51" s="213"/>
      <c r="O51" s="213"/>
      <c r="P51" s="213"/>
      <c r="Q51" s="213"/>
      <c r="R51" s="213"/>
      <c r="S51" s="213"/>
      <c r="T51" s="213"/>
      <c r="U51" s="213"/>
      <c r="V51" s="213"/>
      <c r="W51" s="213"/>
      <c r="X51" s="213"/>
      <c r="Y51" s="213"/>
      <c r="Z51" s="213"/>
      <c r="AA51" s="213"/>
      <c r="AB51" s="213"/>
      <c r="AC51" s="213"/>
      <c r="AD51" s="213"/>
      <c r="AE51" s="213"/>
      <c r="AF51" s="213"/>
      <c r="AG51" s="213"/>
      <c r="AH51" s="213"/>
      <c r="AI51" s="213"/>
      <c r="AJ51" s="213"/>
      <c r="AK51" s="213"/>
      <c r="AL51" s="213"/>
      <c r="AM51" s="213"/>
      <c r="AN51" s="213"/>
      <c r="AO51" s="213"/>
    </row>
    <row r="52" spans="1:41" x14ac:dyDescent="0.2">
      <c r="A52" s="213"/>
      <c r="B52" s="213"/>
      <c r="C52" s="213"/>
      <c r="D52" s="213"/>
      <c r="E52" s="213"/>
      <c r="F52" s="213"/>
      <c r="G52" s="213"/>
      <c r="H52" s="213"/>
      <c r="I52" s="213"/>
      <c r="J52" s="213"/>
      <c r="K52" s="213"/>
      <c r="L52" s="213"/>
      <c r="M52" s="213"/>
      <c r="N52" s="213"/>
      <c r="O52" s="213"/>
      <c r="P52" s="213"/>
      <c r="Q52" s="213"/>
      <c r="R52" s="213"/>
      <c r="S52" s="213"/>
      <c r="T52" s="213"/>
      <c r="U52" s="213"/>
      <c r="V52" s="213"/>
      <c r="W52" s="213"/>
      <c r="X52" s="213"/>
      <c r="Y52" s="213"/>
      <c r="Z52" s="213"/>
      <c r="AA52" s="213"/>
      <c r="AB52" s="213"/>
      <c r="AC52" s="213"/>
      <c r="AD52" s="213"/>
      <c r="AE52" s="213"/>
      <c r="AF52" s="213"/>
      <c r="AG52" s="213"/>
      <c r="AH52" s="213"/>
      <c r="AI52" s="213"/>
      <c r="AJ52" s="213"/>
      <c r="AK52" s="213"/>
      <c r="AL52" s="213"/>
      <c r="AM52" s="213"/>
      <c r="AN52" s="213"/>
      <c r="AO52" s="213"/>
    </row>
    <row r="53" spans="1:41" x14ac:dyDescent="0.2">
      <c r="A53" s="213"/>
      <c r="B53" s="213"/>
      <c r="C53" s="213"/>
      <c r="D53" s="213"/>
      <c r="E53" s="213"/>
      <c r="F53" s="213"/>
      <c r="G53" s="213"/>
      <c r="H53" s="213"/>
      <c r="I53" s="213"/>
      <c r="J53" s="213"/>
      <c r="K53" s="213"/>
      <c r="L53" s="213"/>
      <c r="M53" s="213"/>
      <c r="N53" s="213"/>
      <c r="O53" s="213"/>
      <c r="P53" s="213"/>
      <c r="Q53" s="213"/>
      <c r="R53" s="213"/>
      <c r="S53" s="213"/>
      <c r="T53" s="213"/>
      <c r="U53" s="213"/>
      <c r="V53" s="213"/>
      <c r="W53" s="213"/>
      <c r="X53" s="213"/>
      <c r="Y53" s="213"/>
      <c r="Z53" s="213"/>
      <c r="AA53" s="213"/>
      <c r="AB53" s="213"/>
      <c r="AC53" s="213"/>
      <c r="AD53" s="213"/>
      <c r="AE53" s="213"/>
      <c r="AF53" s="213"/>
      <c r="AG53" s="213"/>
      <c r="AH53" s="213"/>
      <c r="AI53" s="213"/>
      <c r="AJ53" s="213"/>
      <c r="AK53" s="213"/>
      <c r="AL53" s="213"/>
      <c r="AM53" s="213"/>
      <c r="AN53" s="213"/>
      <c r="AO53" s="213"/>
    </row>
  </sheetData>
  <sheetProtection algorithmName="SHA-512" hashValue="2js1LVuBNkTCIvowBvUzYx3Czb+TDEeJkh+nlFbEKr8AaFnpZRX8RU3AP7bLpwjIcbjbtIPM10afhozsQOTupQ==" saltValue="0DzZes8cFBLGFUFOt48BLA==" spinCount="100000" sheet="1" objects="1" scenarios="1"/>
  <pageMargins left="0.75" right="0.75" top="1" bottom="1" header="0.5" footer="0.5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95DA2D-C25B-1C47-8842-4BF2E1C5A9EE}">
  <sheetPr codeName="Sheet21"/>
  <dimension ref="A1:BS28"/>
  <sheetViews>
    <sheetView zoomScale="90" zoomScaleNormal="90" workbookViewId="0">
      <selection activeCell="A2" sqref="A2:XFD6"/>
    </sheetView>
  </sheetViews>
  <sheetFormatPr baseColWidth="10" defaultColWidth="12.5" defaultRowHeight="15" x14ac:dyDescent="0.2"/>
  <cols>
    <col min="1" max="1" width="5.5" customWidth="1"/>
    <col min="3" max="3" width="7.1640625" customWidth="1"/>
    <col min="4" max="4" width="21.5" customWidth="1"/>
    <col min="6" max="6" width="18.5" customWidth="1"/>
    <col min="7" max="7" width="18.6640625" customWidth="1"/>
    <col min="64" max="64" width="58" customWidth="1"/>
    <col min="65" max="65" width="13.83203125" customWidth="1"/>
    <col min="66" max="66" width="12.5" customWidth="1"/>
    <col min="69" max="70" width="23.5" customWidth="1"/>
  </cols>
  <sheetData>
    <row r="1" spans="1:71" ht="64" x14ac:dyDescent="0.2">
      <c r="A1" s="1" t="s">
        <v>94</v>
      </c>
      <c r="B1" s="1" t="s">
        <v>138</v>
      </c>
      <c r="C1" s="2" t="s">
        <v>139</v>
      </c>
      <c r="D1" s="3" t="s">
        <v>140</v>
      </c>
      <c r="E1" s="1" t="s">
        <v>141</v>
      </c>
      <c r="F1" s="2" t="s">
        <v>4</v>
      </c>
      <c r="G1" s="3" t="s">
        <v>142</v>
      </c>
      <c r="H1" s="4" t="s">
        <v>6</v>
      </c>
      <c r="I1" s="139" t="s">
        <v>201</v>
      </c>
      <c r="J1" s="140" t="s">
        <v>202</v>
      </c>
      <c r="K1" s="5" t="s">
        <v>143</v>
      </c>
      <c r="L1" s="5" t="s">
        <v>144</v>
      </c>
      <c r="M1" s="5" t="s">
        <v>145</v>
      </c>
      <c r="N1" s="5" t="s">
        <v>146</v>
      </c>
      <c r="O1" s="5" t="s">
        <v>147</v>
      </c>
      <c r="P1" s="6" t="s">
        <v>148</v>
      </c>
      <c r="Q1" s="141" t="s">
        <v>203</v>
      </c>
      <c r="R1" s="141" t="s">
        <v>204</v>
      </c>
      <c r="S1" s="141" t="s">
        <v>205</v>
      </c>
      <c r="T1" s="141" t="s">
        <v>206</v>
      </c>
      <c r="U1" s="141" t="s">
        <v>207</v>
      </c>
      <c r="V1" s="142" t="s">
        <v>208</v>
      </c>
      <c r="W1" s="7" t="s">
        <v>149</v>
      </c>
      <c r="X1" s="7" t="s">
        <v>150</v>
      </c>
      <c r="Y1" s="7" t="s">
        <v>151</v>
      </c>
      <c r="Z1" s="7" t="s">
        <v>152</v>
      </c>
      <c r="AA1" s="7" t="s">
        <v>153</v>
      </c>
      <c r="AB1" s="8" t="s">
        <v>154</v>
      </c>
      <c r="AC1" s="9" t="s">
        <v>155</v>
      </c>
      <c r="AD1" s="9" t="s">
        <v>156</v>
      </c>
      <c r="AE1" s="9" t="s">
        <v>157</v>
      </c>
      <c r="AF1" s="9" t="s">
        <v>158</v>
      </c>
      <c r="AG1" s="9" t="s">
        <v>159</v>
      </c>
      <c r="AH1" s="10" t="s">
        <v>160</v>
      </c>
      <c r="AI1" s="11" t="s">
        <v>161</v>
      </c>
      <c r="AJ1" s="11" t="s">
        <v>162</v>
      </c>
      <c r="AK1" s="11" t="s">
        <v>163</v>
      </c>
      <c r="AL1" s="11" t="s">
        <v>164</v>
      </c>
      <c r="AM1" s="11" t="s">
        <v>165</v>
      </c>
      <c r="AN1" s="12" t="s">
        <v>166</v>
      </c>
      <c r="AO1" s="13" t="s">
        <v>167</v>
      </c>
      <c r="AP1" s="13" t="s">
        <v>168</v>
      </c>
      <c r="AQ1" s="13" t="s">
        <v>169</v>
      </c>
      <c r="AR1" s="14" t="s">
        <v>170</v>
      </c>
      <c r="AS1" s="143" t="s">
        <v>209</v>
      </c>
      <c r="AT1" s="15" t="s">
        <v>171</v>
      </c>
      <c r="AU1" s="16" t="s">
        <v>172</v>
      </c>
      <c r="AV1" s="15" t="s">
        <v>173</v>
      </c>
      <c r="AW1" s="7" t="s">
        <v>174</v>
      </c>
      <c r="AX1" s="17" t="s">
        <v>175</v>
      </c>
      <c r="AY1" s="7" t="s">
        <v>176</v>
      </c>
      <c r="AZ1" s="17" t="s">
        <v>177</v>
      </c>
      <c r="BA1" s="8" t="s">
        <v>178</v>
      </c>
      <c r="BB1" s="144" t="s">
        <v>210</v>
      </c>
      <c r="BC1" s="145" t="s">
        <v>211</v>
      </c>
      <c r="BD1" s="17" t="s">
        <v>179</v>
      </c>
      <c r="BE1" s="8" t="s">
        <v>180</v>
      </c>
      <c r="BF1" s="1" t="s">
        <v>181</v>
      </c>
      <c r="BG1" s="18" t="s">
        <v>182</v>
      </c>
      <c r="BH1" s="19" t="s">
        <v>183</v>
      </c>
      <c r="BI1" s="153" t="s">
        <v>220</v>
      </c>
      <c r="BJ1" s="153" t="s">
        <v>221</v>
      </c>
      <c r="BK1" s="18" t="s">
        <v>184</v>
      </c>
      <c r="BL1" s="1" t="s">
        <v>185</v>
      </c>
      <c r="BM1" s="2" t="s">
        <v>186</v>
      </c>
      <c r="BN1" s="18" t="s">
        <v>187</v>
      </c>
      <c r="BO1" s="18" t="s">
        <v>188</v>
      </c>
      <c r="BP1" s="146" t="s">
        <v>212</v>
      </c>
      <c r="BQ1" s="2" t="s">
        <v>189</v>
      </c>
      <c r="BR1" s="2" t="s">
        <v>224</v>
      </c>
      <c r="BS1" s="154" t="s">
        <v>223</v>
      </c>
    </row>
    <row r="2" spans="1:71" x14ac:dyDescent="0.2">
      <c r="A2" s="27">
        <v>1</v>
      </c>
      <c r="B2" s="195">
        <v>44304</v>
      </c>
      <c r="C2" s="20" t="s">
        <v>190</v>
      </c>
      <c r="D2" s="20" t="s">
        <v>136</v>
      </c>
      <c r="E2" s="20">
        <v>44166</v>
      </c>
      <c r="F2" s="28" t="s">
        <v>191</v>
      </c>
      <c r="G2" s="27" t="s">
        <v>238</v>
      </c>
      <c r="H2" s="27">
        <v>166.12</v>
      </c>
      <c r="I2" s="27"/>
      <c r="J2" s="27"/>
      <c r="K2" s="29" t="s">
        <v>192</v>
      </c>
      <c r="L2" s="30">
        <v>4931</v>
      </c>
      <c r="M2" s="30">
        <v>187380</v>
      </c>
      <c r="N2" s="30"/>
      <c r="O2" s="30"/>
      <c r="P2" s="30"/>
      <c r="Q2" s="30"/>
      <c r="R2" s="30"/>
      <c r="S2" s="30"/>
      <c r="T2" s="30"/>
      <c r="U2" s="30"/>
      <c r="V2" s="30"/>
      <c r="W2" s="27">
        <v>3</v>
      </c>
      <c r="X2" s="27">
        <v>2.74</v>
      </c>
      <c r="Y2" s="27">
        <v>2.66</v>
      </c>
      <c r="Z2" s="27"/>
      <c r="AA2" s="27"/>
      <c r="AB2" s="27"/>
      <c r="AC2" s="27">
        <v>3</v>
      </c>
      <c r="AD2" s="27">
        <v>2.74</v>
      </c>
      <c r="AE2" s="27">
        <v>2.66</v>
      </c>
      <c r="AF2" s="27"/>
      <c r="AG2" s="27"/>
      <c r="AH2" s="27"/>
      <c r="AI2" s="27"/>
      <c r="AJ2" s="27"/>
      <c r="AK2" s="27"/>
      <c r="AL2" s="27"/>
      <c r="AM2" s="27"/>
      <c r="AN2" s="27"/>
      <c r="AO2" s="31" t="s">
        <v>55</v>
      </c>
      <c r="AP2" s="31"/>
      <c r="AQ2" s="31">
        <v>3</v>
      </c>
      <c r="AR2" s="31">
        <v>3</v>
      </c>
      <c r="AS2" s="31"/>
      <c r="AT2" s="31">
        <v>0</v>
      </c>
      <c r="AU2" s="31">
        <v>15</v>
      </c>
      <c r="AV2" s="31">
        <v>0</v>
      </c>
      <c r="AW2" s="31">
        <v>0</v>
      </c>
      <c r="AX2" s="31">
        <v>0</v>
      </c>
      <c r="AY2" s="31">
        <v>0</v>
      </c>
      <c r="AZ2" s="31">
        <v>0</v>
      </c>
      <c r="BA2" s="31">
        <v>0</v>
      </c>
      <c r="BB2" s="31"/>
      <c r="BC2" s="31"/>
      <c r="BD2" s="31">
        <v>0</v>
      </c>
      <c r="BE2" s="31">
        <v>0</v>
      </c>
      <c r="BF2" s="31">
        <v>0</v>
      </c>
      <c r="BG2" s="31" t="s">
        <v>55</v>
      </c>
      <c r="BH2" s="31">
        <v>0</v>
      </c>
      <c r="BI2" s="31"/>
      <c r="BJ2" s="31"/>
      <c r="BK2" s="31" t="s">
        <v>55</v>
      </c>
      <c r="BL2" s="28"/>
      <c r="BM2" s="27"/>
      <c r="BN2" s="31"/>
      <c r="BO2" s="31" t="s">
        <v>193</v>
      </c>
      <c r="BP2" s="31"/>
      <c r="BQ2" s="126"/>
      <c r="BR2" s="126" t="s">
        <v>237</v>
      </c>
    </row>
    <row r="3" spans="1:71" x14ac:dyDescent="0.2">
      <c r="A3" s="27">
        <v>2</v>
      </c>
      <c r="B3" s="195">
        <v>44304</v>
      </c>
      <c r="C3" s="20" t="s">
        <v>190</v>
      </c>
      <c r="D3" s="20" t="s">
        <v>136</v>
      </c>
      <c r="E3" s="20">
        <v>44039</v>
      </c>
      <c r="F3" s="28" t="s">
        <v>49</v>
      </c>
      <c r="G3" s="27" t="s">
        <v>198</v>
      </c>
      <c r="H3" s="27">
        <v>140.4</v>
      </c>
      <c r="I3" s="27"/>
      <c r="J3" s="27"/>
      <c r="K3" s="29" t="s">
        <v>192</v>
      </c>
      <c r="L3" s="30">
        <v>2465.7599999999998</v>
      </c>
      <c r="M3" s="30">
        <v>161707.24</v>
      </c>
      <c r="N3" s="30">
        <v>658402</v>
      </c>
      <c r="O3" s="30"/>
      <c r="P3" s="30"/>
      <c r="Q3" s="30"/>
      <c r="R3" s="30"/>
      <c r="S3" s="30"/>
      <c r="T3" s="30"/>
      <c r="U3" s="30"/>
      <c r="V3" s="30"/>
      <c r="W3" s="27">
        <v>2.99</v>
      </c>
      <c r="X3" s="27">
        <v>2.77</v>
      </c>
      <c r="Y3" s="27">
        <v>2.75</v>
      </c>
      <c r="Z3" s="27">
        <v>2.75</v>
      </c>
      <c r="AA3" s="27"/>
      <c r="AB3" s="27"/>
      <c r="AC3" s="27">
        <v>2.99</v>
      </c>
      <c r="AD3" s="27">
        <v>2.77</v>
      </c>
      <c r="AE3" s="27">
        <v>2.75</v>
      </c>
      <c r="AF3" s="27">
        <v>2.75</v>
      </c>
      <c r="AG3" s="27"/>
      <c r="AH3" s="27"/>
      <c r="AI3" s="27"/>
      <c r="AJ3" s="27"/>
      <c r="AK3" s="27"/>
      <c r="AL3" s="27"/>
      <c r="AM3" s="27"/>
      <c r="AN3" s="27"/>
      <c r="AO3" s="31" t="s">
        <v>55</v>
      </c>
      <c r="AP3" s="31"/>
      <c r="AQ3" s="31">
        <v>3</v>
      </c>
      <c r="AR3" s="31">
        <v>3</v>
      </c>
      <c r="AS3" s="31"/>
      <c r="AT3" s="31">
        <v>19</v>
      </c>
      <c r="AU3" s="31">
        <v>0</v>
      </c>
      <c r="AV3" s="31">
        <v>0</v>
      </c>
      <c r="AW3" s="31">
        <v>0</v>
      </c>
      <c r="AX3" s="31">
        <v>0</v>
      </c>
      <c r="AY3" s="31">
        <v>0</v>
      </c>
      <c r="AZ3" s="31">
        <v>0</v>
      </c>
      <c r="BA3" s="31">
        <v>0</v>
      </c>
      <c r="BB3" s="31"/>
      <c r="BC3" s="31"/>
      <c r="BD3" s="31">
        <v>0</v>
      </c>
      <c r="BE3" s="31">
        <v>0</v>
      </c>
      <c r="BF3" s="31">
        <v>0</v>
      </c>
      <c r="BG3" s="31" t="s">
        <v>55</v>
      </c>
      <c r="BH3" s="31">
        <v>12</v>
      </c>
      <c r="BI3" s="31"/>
      <c r="BJ3" s="31"/>
      <c r="BK3" s="31" t="s">
        <v>55</v>
      </c>
      <c r="BL3" s="28"/>
      <c r="BM3" s="27"/>
      <c r="BN3" s="31"/>
      <c r="BO3" s="31" t="s">
        <v>193</v>
      </c>
      <c r="BP3" s="31">
        <v>1</v>
      </c>
      <c r="BQ3" s="126"/>
      <c r="BR3" s="126" t="s">
        <v>229</v>
      </c>
    </row>
    <row r="4" spans="1:71" x14ac:dyDescent="0.2">
      <c r="A4" s="27">
        <v>3</v>
      </c>
      <c r="B4" s="195">
        <v>44304</v>
      </c>
      <c r="C4" s="20" t="s">
        <v>190</v>
      </c>
      <c r="D4" s="20" t="s">
        <v>136</v>
      </c>
      <c r="E4" s="20">
        <v>44197</v>
      </c>
      <c r="F4" s="28" t="s">
        <v>195</v>
      </c>
      <c r="G4" s="27" t="s">
        <v>196</v>
      </c>
      <c r="H4" s="27">
        <v>147.77000000000001</v>
      </c>
      <c r="I4" s="27"/>
      <c r="J4" s="27"/>
      <c r="K4" s="29" t="s">
        <v>192</v>
      </c>
      <c r="L4" s="30">
        <v>4932</v>
      </c>
      <c r="M4" s="30">
        <v>187397</v>
      </c>
      <c r="N4" s="30"/>
      <c r="O4" s="30"/>
      <c r="P4" s="30"/>
      <c r="Q4" s="30"/>
      <c r="R4" s="30"/>
      <c r="S4" s="30"/>
      <c r="T4" s="30"/>
      <c r="U4" s="30"/>
      <c r="V4" s="30"/>
      <c r="W4" s="138">
        <v>2.8090909090909086</v>
      </c>
      <c r="X4" s="138">
        <v>2.5363636363636362</v>
      </c>
      <c r="Y4" s="138">
        <v>2.4818181818181815</v>
      </c>
      <c r="Z4" s="27"/>
      <c r="AA4" s="27"/>
      <c r="AB4" s="27"/>
      <c r="AC4" s="138">
        <v>2.8090909090909086</v>
      </c>
      <c r="AD4" s="138">
        <v>2.5363636363636362</v>
      </c>
      <c r="AE4" s="138">
        <v>2.4818181818181815</v>
      </c>
      <c r="AF4" s="27"/>
      <c r="AG4" s="27"/>
      <c r="AH4" s="27"/>
      <c r="AI4" s="27"/>
      <c r="AJ4" s="27"/>
      <c r="AK4" s="27"/>
      <c r="AL4" s="27"/>
      <c r="AM4" s="27"/>
      <c r="AN4" s="27"/>
      <c r="AO4" s="31" t="s">
        <v>55</v>
      </c>
      <c r="AP4" s="31"/>
      <c r="AQ4" s="31">
        <v>3</v>
      </c>
      <c r="AR4" s="31">
        <v>3</v>
      </c>
      <c r="AS4" s="31"/>
      <c r="AT4" s="31">
        <v>0</v>
      </c>
      <c r="AU4" s="31">
        <v>15</v>
      </c>
      <c r="AV4" s="31">
        <v>0</v>
      </c>
      <c r="AW4" s="31">
        <v>0</v>
      </c>
      <c r="AX4" s="31">
        <v>0</v>
      </c>
      <c r="AY4" s="31">
        <v>0</v>
      </c>
      <c r="AZ4" s="31">
        <v>0</v>
      </c>
      <c r="BA4" s="31">
        <v>0</v>
      </c>
      <c r="BB4" s="31"/>
      <c r="BC4" s="31"/>
      <c r="BD4" s="31">
        <v>0</v>
      </c>
      <c r="BE4" s="31">
        <v>0</v>
      </c>
      <c r="BF4" s="31">
        <v>12</v>
      </c>
      <c r="BG4" s="31" t="s">
        <v>53</v>
      </c>
      <c r="BH4" s="31">
        <v>12</v>
      </c>
      <c r="BI4" s="31"/>
      <c r="BJ4" s="31"/>
      <c r="BK4" s="31" t="s">
        <v>55</v>
      </c>
      <c r="BL4" s="28"/>
      <c r="BM4" s="27"/>
      <c r="BN4" s="31"/>
      <c r="BO4" s="31" t="s">
        <v>193</v>
      </c>
      <c r="BP4" s="31"/>
      <c r="BQ4" s="126"/>
      <c r="BR4" s="126" t="s">
        <v>236</v>
      </c>
    </row>
    <row r="5" spans="1:71" x14ac:dyDescent="0.2">
      <c r="A5" s="27">
        <v>4</v>
      </c>
      <c r="B5" s="195">
        <v>44304</v>
      </c>
      <c r="C5" s="20" t="s">
        <v>190</v>
      </c>
      <c r="D5" s="20" t="s">
        <v>136</v>
      </c>
      <c r="E5" s="20">
        <v>44286</v>
      </c>
      <c r="F5" s="28" t="s">
        <v>233</v>
      </c>
      <c r="G5" s="27" t="s">
        <v>234</v>
      </c>
      <c r="H5" s="27">
        <v>108.99</v>
      </c>
      <c r="I5" s="27"/>
      <c r="J5" s="27"/>
      <c r="K5" s="29" t="s">
        <v>192</v>
      </c>
      <c r="L5" s="30">
        <v>4932</v>
      </c>
      <c r="M5" s="30">
        <v>187397</v>
      </c>
      <c r="N5" s="30"/>
      <c r="O5" s="30"/>
      <c r="P5" s="30"/>
      <c r="Q5" s="30"/>
      <c r="R5" s="30"/>
      <c r="S5" s="30"/>
      <c r="T5" s="30"/>
      <c r="U5" s="30"/>
      <c r="V5" s="30"/>
      <c r="W5" s="138">
        <v>2.39</v>
      </c>
      <c r="X5" s="138">
        <v>2.2400000000000002</v>
      </c>
      <c r="Y5" s="138">
        <v>2.1818181818181817</v>
      </c>
      <c r="Z5" s="27"/>
      <c r="AA5" s="27"/>
      <c r="AB5" s="27"/>
      <c r="AC5" s="138">
        <v>2.39</v>
      </c>
      <c r="AD5" s="138">
        <v>2.2400000000000002</v>
      </c>
      <c r="AE5" s="138">
        <v>2.1818181818181817</v>
      </c>
      <c r="AF5" s="27"/>
      <c r="AG5" s="27"/>
      <c r="AH5" s="27"/>
      <c r="AI5" s="27"/>
      <c r="AJ5" s="27"/>
      <c r="AK5" s="27"/>
      <c r="AL5" s="27"/>
      <c r="AM5" s="27"/>
      <c r="AN5" s="27"/>
      <c r="AO5" s="31" t="s">
        <v>55</v>
      </c>
      <c r="AP5" s="31"/>
      <c r="AQ5" s="31">
        <v>3</v>
      </c>
      <c r="AR5" s="31">
        <v>3</v>
      </c>
      <c r="AS5" s="31"/>
      <c r="AT5" s="31">
        <v>0</v>
      </c>
      <c r="AU5" s="31">
        <v>0</v>
      </c>
      <c r="AV5" s="31">
        <v>0</v>
      </c>
      <c r="AW5" s="31">
        <v>0</v>
      </c>
      <c r="AX5" s="31">
        <v>0</v>
      </c>
      <c r="AY5" s="31">
        <v>0</v>
      </c>
      <c r="AZ5" s="31">
        <v>0</v>
      </c>
      <c r="BA5" s="31">
        <v>0</v>
      </c>
      <c r="BB5" s="31"/>
      <c r="BC5" s="31"/>
      <c r="BD5" s="31">
        <v>0</v>
      </c>
      <c r="BE5" s="31">
        <v>0</v>
      </c>
      <c r="BF5" s="31">
        <v>0</v>
      </c>
      <c r="BG5" s="31" t="s">
        <v>55</v>
      </c>
      <c r="BH5" s="31">
        <v>0</v>
      </c>
      <c r="BI5" s="31"/>
      <c r="BJ5" s="194">
        <v>44804</v>
      </c>
      <c r="BK5" s="31" t="s">
        <v>55</v>
      </c>
      <c r="BL5" s="28"/>
      <c r="BM5" s="27"/>
      <c r="BN5" s="31"/>
      <c r="BO5" s="31" t="s">
        <v>193</v>
      </c>
      <c r="BP5" s="31"/>
      <c r="BQ5" s="126"/>
      <c r="BR5" s="126" t="s">
        <v>235</v>
      </c>
    </row>
    <row r="20" spans="9:9" x14ac:dyDescent="0.2">
      <c r="I20" s="171"/>
    </row>
    <row r="21" spans="9:9" x14ac:dyDescent="0.2">
      <c r="I21" s="171"/>
    </row>
    <row r="22" spans="9:9" x14ac:dyDescent="0.2">
      <c r="I22" s="171"/>
    </row>
    <row r="23" spans="9:9" x14ac:dyDescent="0.2">
      <c r="I23" s="171"/>
    </row>
    <row r="24" spans="9:9" x14ac:dyDescent="0.2">
      <c r="I24" s="171"/>
    </row>
    <row r="26" spans="9:9" x14ac:dyDescent="0.2">
      <c r="I26" s="170"/>
    </row>
    <row r="27" spans="9:9" x14ac:dyDescent="0.2">
      <c r="I27" s="170"/>
    </row>
    <row r="28" spans="9:9" x14ac:dyDescent="0.2">
      <c r="I28" s="170"/>
    </row>
  </sheetData>
  <sheetProtection algorithmName="SHA-512" hashValue="mO8kQA7xJzUQzkbbudcA2gXslpRnzwu2Urf/mMupSNVHadcs1ipXYq6KY/Lhh2MJotRXFqg1GBKRaTU9l563ng==" saltValue="uLsDFXBXr2evC7mSpuY0Rw==" spinCount="100000" sheet="1" objects="1" scenarios="1"/>
  <hyperlinks>
    <hyperlink ref="BR5" r:id="rId1" xr:uid="{C34F5E9E-7E76-9345-BD16-57059E93E92D}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0C9F77-A1B1-214A-9B0D-69B7B801DB60}">
  <sheetPr codeName="Sheet18"/>
  <dimension ref="A1:BS28"/>
  <sheetViews>
    <sheetView zoomScale="90" zoomScaleNormal="90" workbookViewId="0">
      <selection activeCell="B2" sqref="B2:B5"/>
    </sheetView>
  </sheetViews>
  <sheetFormatPr baseColWidth="10" defaultColWidth="12.5" defaultRowHeight="15" x14ac:dyDescent="0.2"/>
  <cols>
    <col min="1" max="1" width="5.5" customWidth="1"/>
    <col min="3" max="3" width="7.1640625" customWidth="1"/>
    <col min="4" max="4" width="21.5" customWidth="1"/>
    <col min="6" max="6" width="18.5" customWidth="1"/>
    <col min="7" max="7" width="18.6640625" customWidth="1"/>
    <col min="64" max="64" width="58" customWidth="1"/>
    <col min="65" max="65" width="13.83203125" customWidth="1"/>
    <col min="66" max="66" width="12.5" customWidth="1"/>
    <col min="69" max="70" width="23.5" customWidth="1"/>
  </cols>
  <sheetData>
    <row r="1" spans="1:71" ht="64" x14ac:dyDescent="0.2">
      <c r="A1" s="1" t="s">
        <v>94</v>
      </c>
      <c r="B1" s="1" t="s">
        <v>138</v>
      </c>
      <c r="C1" s="2" t="s">
        <v>139</v>
      </c>
      <c r="D1" s="3" t="s">
        <v>140</v>
      </c>
      <c r="E1" s="1" t="s">
        <v>141</v>
      </c>
      <c r="F1" s="2" t="s">
        <v>4</v>
      </c>
      <c r="G1" s="3" t="s">
        <v>142</v>
      </c>
      <c r="H1" s="4" t="s">
        <v>6</v>
      </c>
      <c r="I1" s="139" t="s">
        <v>201</v>
      </c>
      <c r="J1" s="140" t="s">
        <v>202</v>
      </c>
      <c r="K1" s="5" t="s">
        <v>143</v>
      </c>
      <c r="L1" s="5" t="s">
        <v>144</v>
      </c>
      <c r="M1" s="5" t="s">
        <v>145</v>
      </c>
      <c r="N1" s="5" t="s">
        <v>146</v>
      </c>
      <c r="O1" s="5" t="s">
        <v>147</v>
      </c>
      <c r="P1" s="6" t="s">
        <v>148</v>
      </c>
      <c r="Q1" s="141" t="s">
        <v>203</v>
      </c>
      <c r="R1" s="141" t="s">
        <v>204</v>
      </c>
      <c r="S1" s="141" t="s">
        <v>205</v>
      </c>
      <c r="T1" s="141" t="s">
        <v>206</v>
      </c>
      <c r="U1" s="141" t="s">
        <v>207</v>
      </c>
      <c r="V1" s="142" t="s">
        <v>208</v>
      </c>
      <c r="W1" s="7" t="s">
        <v>149</v>
      </c>
      <c r="X1" s="7" t="s">
        <v>150</v>
      </c>
      <c r="Y1" s="7" t="s">
        <v>151</v>
      </c>
      <c r="Z1" s="7" t="s">
        <v>152</v>
      </c>
      <c r="AA1" s="7" t="s">
        <v>153</v>
      </c>
      <c r="AB1" s="8" t="s">
        <v>154</v>
      </c>
      <c r="AC1" s="9" t="s">
        <v>155</v>
      </c>
      <c r="AD1" s="9" t="s">
        <v>156</v>
      </c>
      <c r="AE1" s="9" t="s">
        <v>157</v>
      </c>
      <c r="AF1" s="9" t="s">
        <v>158</v>
      </c>
      <c r="AG1" s="9" t="s">
        <v>159</v>
      </c>
      <c r="AH1" s="10" t="s">
        <v>160</v>
      </c>
      <c r="AI1" s="11" t="s">
        <v>161</v>
      </c>
      <c r="AJ1" s="11" t="s">
        <v>162</v>
      </c>
      <c r="AK1" s="11" t="s">
        <v>163</v>
      </c>
      <c r="AL1" s="11" t="s">
        <v>164</v>
      </c>
      <c r="AM1" s="11" t="s">
        <v>165</v>
      </c>
      <c r="AN1" s="12" t="s">
        <v>166</v>
      </c>
      <c r="AO1" s="13" t="s">
        <v>167</v>
      </c>
      <c r="AP1" s="13" t="s">
        <v>168</v>
      </c>
      <c r="AQ1" s="13" t="s">
        <v>169</v>
      </c>
      <c r="AR1" s="14" t="s">
        <v>170</v>
      </c>
      <c r="AS1" s="143" t="s">
        <v>209</v>
      </c>
      <c r="AT1" s="15" t="s">
        <v>171</v>
      </c>
      <c r="AU1" s="16" t="s">
        <v>172</v>
      </c>
      <c r="AV1" s="15" t="s">
        <v>173</v>
      </c>
      <c r="AW1" s="7" t="s">
        <v>174</v>
      </c>
      <c r="AX1" s="17" t="s">
        <v>175</v>
      </c>
      <c r="AY1" s="7" t="s">
        <v>176</v>
      </c>
      <c r="AZ1" s="17" t="s">
        <v>177</v>
      </c>
      <c r="BA1" s="8" t="s">
        <v>178</v>
      </c>
      <c r="BB1" s="144" t="s">
        <v>210</v>
      </c>
      <c r="BC1" s="145" t="s">
        <v>211</v>
      </c>
      <c r="BD1" s="17" t="s">
        <v>179</v>
      </c>
      <c r="BE1" s="8" t="s">
        <v>180</v>
      </c>
      <c r="BF1" s="1" t="s">
        <v>181</v>
      </c>
      <c r="BG1" s="18" t="s">
        <v>182</v>
      </c>
      <c r="BH1" s="19" t="s">
        <v>183</v>
      </c>
      <c r="BI1" s="153" t="s">
        <v>220</v>
      </c>
      <c r="BJ1" s="153" t="s">
        <v>221</v>
      </c>
      <c r="BK1" s="18" t="s">
        <v>184</v>
      </c>
      <c r="BL1" s="1" t="s">
        <v>185</v>
      </c>
      <c r="BM1" s="2" t="s">
        <v>186</v>
      </c>
      <c r="BN1" s="18" t="s">
        <v>187</v>
      </c>
      <c r="BO1" s="18" t="s">
        <v>188</v>
      </c>
      <c r="BP1" s="146" t="s">
        <v>212</v>
      </c>
      <c r="BQ1" s="2" t="s">
        <v>189</v>
      </c>
      <c r="BR1" s="2" t="s">
        <v>224</v>
      </c>
      <c r="BS1" s="154" t="s">
        <v>223</v>
      </c>
    </row>
    <row r="2" spans="1:71" x14ac:dyDescent="0.2">
      <c r="A2" s="27">
        <v>1</v>
      </c>
      <c r="B2" s="20">
        <v>44123</v>
      </c>
      <c r="C2" s="20" t="s">
        <v>190</v>
      </c>
      <c r="D2" s="20" t="s">
        <v>136</v>
      </c>
      <c r="E2" s="20">
        <v>44018</v>
      </c>
      <c r="F2" s="28" t="s">
        <v>191</v>
      </c>
      <c r="G2" s="27" t="s">
        <v>200</v>
      </c>
      <c r="H2" s="27">
        <v>166.12</v>
      </c>
      <c r="I2" s="27"/>
      <c r="J2" s="27"/>
      <c r="K2" s="29" t="s">
        <v>192</v>
      </c>
      <c r="L2" s="30">
        <v>4931</v>
      </c>
      <c r="M2" s="30">
        <v>187380</v>
      </c>
      <c r="N2" s="30"/>
      <c r="O2" s="30"/>
      <c r="P2" s="30"/>
      <c r="Q2" s="30"/>
      <c r="R2" s="30"/>
      <c r="S2" s="30"/>
      <c r="T2" s="30"/>
      <c r="U2" s="30"/>
      <c r="V2" s="30"/>
      <c r="W2" s="27">
        <v>3</v>
      </c>
      <c r="X2" s="27">
        <v>2.74</v>
      </c>
      <c r="Y2" s="27">
        <v>2.66</v>
      </c>
      <c r="Z2" s="27"/>
      <c r="AA2" s="27"/>
      <c r="AB2" s="27"/>
      <c r="AC2" s="27">
        <v>3</v>
      </c>
      <c r="AD2" s="27">
        <v>2.74</v>
      </c>
      <c r="AE2" s="27">
        <v>2.66</v>
      </c>
      <c r="AF2" s="27"/>
      <c r="AG2" s="27"/>
      <c r="AH2" s="27"/>
      <c r="AI2" s="27"/>
      <c r="AJ2" s="27"/>
      <c r="AK2" s="27"/>
      <c r="AL2" s="27"/>
      <c r="AM2" s="27"/>
      <c r="AN2" s="27"/>
      <c r="AO2" s="31" t="s">
        <v>55</v>
      </c>
      <c r="AP2" s="31"/>
      <c r="AQ2" s="31">
        <v>3</v>
      </c>
      <c r="AR2" s="31">
        <v>3</v>
      </c>
      <c r="AS2" s="31"/>
      <c r="AT2" s="31">
        <v>0</v>
      </c>
      <c r="AU2" s="31">
        <v>0</v>
      </c>
      <c r="AV2" s="31">
        <v>0</v>
      </c>
      <c r="AW2" s="31">
        <v>0</v>
      </c>
      <c r="AX2" s="31">
        <v>0</v>
      </c>
      <c r="AY2" s="31">
        <v>0</v>
      </c>
      <c r="AZ2" s="31">
        <v>0</v>
      </c>
      <c r="BA2" s="31">
        <v>0</v>
      </c>
      <c r="BB2" s="31"/>
      <c r="BC2" s="31"/>
      <c r="BD2" s="31">
        <v>0</v>
      </c>
      <c r="BE2" s="31">
        <v>0</v>
      </c>
      <c r="BF2" s="31">
        <v>0</v>
      </c>
      <c r="BG2" s="31" t="s">
        <v>55</v>
      </c>
      <c r="BH2" s="31">
        <v>0</v>
      </c>
      <c r="BI2" s="31"/>
      <c r="BJ2" s="31"/>
      <c r="BK2" s="31" t="s">
        <v>55</v>
      </c>
      <c r="BL2" s="28"/>
      <c r="BM2" s="27"/>
      <c r="BN2" s="31"/>
      <c r="BO2" s="31" t="s">
        <v>193</v>
      </c>
      <c r="BP2" s="31"/>
      <c r="BQ2" s="126"/>
      <c r="BR2" s="126" t="s">
        <v>231</v>
      </c>
    </row>
    <row r="3" spans="1:71" x14ac:dyDescent="0.2">
      <c r="A3" s="27">
        <v>2</v>
      </c>
      <c r="B3" s="20">
        <v>44123</v>
      </c>
      <c r="C3" s="20" t="s">
        <v>190</v>
      </c>
      <c r="D3" s="20" t="s">
        <v>136</v>
      </c>
      <c r="E3" s="20">
        <v>44039</v>
      </c>
      <c r="F3" s="28" t="s">
        <v>49</v>
      </c>
      <c r="G3" s="27" t="s">
        <v>198</v>
      </c>
      <c r="H3" s="27">
        <v>140.4</v>
      </c>
      <c r="I3" s="27"/>
      <c r="J3" s="27"/>
      <c r="K3" s="29" t="s">
        <v>192</v>
      </c>
      <c r="L3" s="30">
        <v>2465.7599999999998</v>
      </c>
      <c r="M3" s="30">
        <v>161707.24</v>
      </c>
      <c r="N3" s="30">
        <v>658402</v>
      </c>
      <c r="O3" s="30"/>
      <c r="P3" s="30"/>
      <c r="Q3" s="30"/>
      <c r="R3" s="30"/>
      <c r="S3" s="30"/>
      <c r="T3" s="30"/>
      <c r="U3" s="30"/>
      <c r="V3" s="30"/>
      <c r="W3" s="27">
        <v>2.99</v>
      </c>
      <c r="X3" s="27">
        <v>2.77</v>
      </c>
      <c r="Y3" s="27">
        <v>2.75</v>
      </c>
      <c r="Z3" s="27">
        <v>2.75</v>
      </c>
      <c r="AA3" s="27"/>
      <c r="AB3" s="27"/>
      <c r="AC3" s="27">
        <v>2.99</v>
      </c>
      <c r="AD3" s="27">
        <v>2.77</v>
      </c>
      <c r="AE3" s="27">
        <v>2.75</v>
      </c>
      <c r="AF3" s="27">
        <v>2.75</v>
      </c>
      <c r="AG3" s="27"/>
      <c r="AH3" s="27"/>
      <c r="AI3" s="27"/>
      <c r="AJ3" s="27"/>
      <c r="AK3" s="27"/>
      <c r="AL3" s="27"/>
      <c r="AM3" s="27"/>
      <c r="AN3" s="27"/>
      <c r="AO3" s="31" t="s">
        <v>55</v>
      </c>
      <c r="AP3" s="31"/>
      <c r="AQ3" s="31">
        <v>3</v>
      </c>
      <c r="AR3" s="31">
        <v>3</v>
      </c>
      <c r="AS3" s="31"/>
      <c r="AT3" s="31">
        <v>19</v>
      </c>
      <c r="AU3" s="31">
        <v>0</v>
      </c>
      <c r="AV3" s="31">
        <v>0</v>
      </c>
      <c r="AW3" s="31">
        <v>0</v>
      </c>
      <c r="AX3" s="31">
        <v>0</v>
      </c>
      <c r="AY3" s="31">
        <v>0</v>
      </c>
      <c r="AZ3" s="31">
        <v>0</v>
      </c>
      <c r="BA3" s="31">
        <v>0</v>
      </c>
      <c r="BB3" s="31"/>
      <c r="BC3" s="31"/>
      <c r="BD3" s="31">
        <v>0</v>
      </c>
      <c r="BE3" s="31">
        <v>0</v>
      </c>
      <c r="BF3" s="31">
        <v>0</v>
      </c>
      <c r="BG3" s="31" t="s">
        <v>55</v>
      </c>
      <c r="BH3" s="31">
        <v>12</v>
      </c>
      <c r="BI3" s="31"/>
      <c r="BJ3" s="31"/>
      <c r="BK3" s="31" t="s">
        <v>55</v>
      </c>
      <c r="BL3" s="28"/>
      <c r="BM3" s="27"/>
      <c r="BN3" s="31"/>
      <c r="BO3" s="31" t="s">
        <v>193</v>
      </c>
      <c r="BP3" s="31">
        <v>1</v>
      </c>
      <c r="BQ3" s="126"/>
      <c r="BR3" s="126" t="s">
        <v>229</v>
      </c>
    </row>
    <row r="4" spans="1:71" x14ac:dyDescent="0.2">
      <c r="A4" s="27">
        <v>3</v>
      </c>
      <c r="B4" s="20">
        <v>44123</v>
      </c>
      <c r="C4" s="20" t="s">
        <v>190</v>
      </c>
      <c r="D4" s="20" t="s">
        <v>136</v>
      </c>
      <c r="E4" s="20">
        <v>44027</v>
      </c>
      <c r="F4" s="28" t="s">
        <v>195</v>
      </c>
      <c r="G4" s="27" t="s">
        <v>196</v>
      </c>
      <c r="H4" s="27">
        <v>147.77000000000001</v>
      </c>
      <c r="I4" s="27"/>
      <c r="J4" s="27"/>
      <c r="K4" s="29" t="s">
        <v>192</v>
      </c>
      <c r="L4" s="30">
        <v>4932</v>
      </c>
      <c r="M4" s="30">
        <v>187397</v>
      </c>
      <c r="N4" s="30"/>
      <c r="O4" s="30"/>
      <c r="P4" s="30"/>
      <c r="Q4" s="30"/>
      <c r="R4" s="30"/>
      <c r="S4" s="30"/>
      <c r="T4" s="30"/>
      <c r="U4" s="30"/>
      <c r="V4" s="30"/>
      <c r="W4" s="138">
        <v>2.8090909090909086</v>
      </c>
      <c r="X4" s="138">
        <v>2.5363636363636362</v>
      </c>
      <c r="Y4" s="138">
        <v>2.4818181818181815</v>
      </c>
      <c r="Z4" s="27"/>
      <c r="AA4" s="27"/>
      <c r="AB4" s="27"/>
      <c r="AC4" s="138">
        <v>2.8090909090909086</v>
      </c>
      <c r="AD4" s="138">
        <v>2.5363636363636362</v>
      </c>
      <c r="AE4" s="138">
        <v>2.4818181818181815</v>
      </c>
      <c r="AF4" s="27"/>
      <c r="AG4" s="27"/>
      <c r="AH4" s="27"/>
      <c r="AI4" s="27"/>
      <c r="AJ4" s="27"/>
      <c r="AK4" s="27"/>
      <c r="AL4" s="27"/>
      <c r="AM4" s="27"/>
      <c r="AN4" s="27"/>
      <c r="AO4" s="31" t="s">
        <v>55</v>
      </c>
      <c r="AP4" s="31"/>
      <c r="AQ4" s="31">
        <v>3</v>
      </c>
      <c r="AR4" s="31">
        <v>3</v>
      </c>
      <c r="AS4" s="31"/>
      <c r="AT4" s="31">
        <v>13</v>
      </c>
      <c r="AU4" s="31">
        <v>0</v>
      </c>
      <c r="AV4" s="31">
        <v>0</v>
      </c>
      <c r="AW4" s="31">
        <v>0</v>
      </c>
      <c r="AX4" s="31">
        <v>0</v>
      </c>
      <c r="AY4" s="31">
        <v>0</v>
      </c>
      <c r="AZ4" s="31">
        <v>0</v>
      </c>
      <c r="BA4" s="31">
        <v>0</v>
      </c>
      <c r="BB4" s="31"/>
      <c r="BC4" s="31"/>
      <c r="BD4" s="31">
        <v>0</v>
      </c>
      <c r="BE4" s="31">
        <v>0</v>
      </c>
      <c r="BF4" s="31">
        <v>12</v>
      </c>
      <c r="BG4" s="31" t="s">
        <v>53</v>
      </c>
      <c r="BH4" s="31">
        <v>12</v>
      </c>
      <c r="BI4" s="31"/>
      <c r="BJ4" s="31"/>
      <c r="BK4" s="31" t="s">
        <v>55</v>
      </c>
      <c r="BL4" s="28"/>
      <c r="BM4" s="27"/>
      <c r="BN4" s="31"/>
      <c r="BO4" s="31" t="s">
        <v>193</v>
      </c>
      <c r="BP4" s="31"/>
      <c r="BQ4" s="126"/>
      <c r="BR4" s="126" t="s">
        <v>232</v>
      </c>
    </row>
    <row r="5" spans="1:71" x14ac:dyDescent="0.2">
      <c r="A5" s="27">
        <v>4</v>
      </c>
      <c r="B5" s="20">
        <v>44123</v>
      </c>
      <c r="C5" s="20" t="s">
        <v>190</v>
      </c>
      <c r="D5" s="20" t="s">
        <v>136</v>
      </c>
      <c r="E5" s="20">
        <v>44013</v>
      </c>
      <c r="F5" s="28" t="s">
        <v>233</v>
      </c>
      <c r="G5" s="27" t="s">
        <v>234</v>
      </c>
      <c r="H5" s="27">
        <v>99.98</v>
      </c>
      <c r="I5" s="27"/>
      <c r="J5" s="27"/>
      <c r="K5" s="29" t="s">
        <v>192</v>
      </c>
      <c r="L5" s="30">
        <v>4932</v>
      </c>
      <c r="M5" s="30">
        <v>187397</v>
      </c>
      <c r="N5" s="30"/>
      <c r="O5" s="30"/>
      <c r="P5" s="30"/>
      <c r="Q5" s="30"/>
      <c r="R5" s="30"/>
      <c r="S5" s="30"/>
      <c r="T5" s="30"/>
      <c r="U5" s="30"/>
      <c r="V5" s="30"/>
      <c r="W5" s="138">
        <v>2.8909090909090907</v>
      </c>
      <c r="X5" s="138">
        <v>2.3909090909090907</v>
      </c>
      <c r="Y5" s="138">
        <v>2.1818181818181817</v>
      </c>
      <c r="Z5" s="27"/>
      <c r="AA5" s="27"/>
      <c r="AB5" s="27"/>
      <c r="AC5" s="138">
        <v>2.8909090909090907</v>
      </c>
      <c r="AD5" s="138">
        <v>2.3909090909090907</v>
      </c>
      <c r="AE5" s="138">
        <v>2.1818181818181817</v>
      </c>
      <c r="AF5" s="27"/>
      <c r="AG5" s="27"/>
      <c r="AH5" s="27"/>
      <c r="AI5" s="27"/>
      <c r="AJ5" s="27"/>
      <c r="AK5" s="27"/>
      <c r="AL5" s="27"/>
      <c r="AM5" s="27"/>
      <c r="AN5" s="27"/>
      <c r="AO5" s="31" t="s">
        <v>55</v>
      </c>
      <c r="AP5" s="31"/>
      <c r="AQ5" s="31">
        <v>3</v>
      </c>
      <c r="AR5" s="31">
        <v>3</v>
      </c>
      <c r="AS5" s="31"/>
      <c r="AT5" s="31">
        <v>0</v>
      </c>
      <c r="AU5" s="31">
        <v>0</v>
      </c>
      <c r="AV5" s="31">
        <v>0</v>
      </c>
      <c r="AW5" s="31">
        <v>0</v>
      </c>
      <c r="AX5" s="31">
        <v>0</v>
      </c>
      <c r="AY5" s="31">
        <v>0</v>
      </c>
      <c r="AZ5" s="31">
        <v>0</v>
      </c>
      <c r="BA5" s="31">
        <v>0</v>
      </c>
      <c r="BB5" s="31"/>
      <c r="BC5" s="31"/>
      <c r="BD5" s="31">
        <v>0</v>
      </c>
      <c r="BE5" s="31">
        <v>0</v>
      </c>
      <c r="BF5" s="31">
        <v>0</v>
      </c>
      <c r="BG5" s="31" t="s">
        <v>55</v>
      </c>
      <c r="BH5" s="31">
        <v>0</v>
      </c>
      <c r="BI5" s="31"/>
      <c r="BJ5" s="31"/>
      <c r="BK5" s="31" t="s">
        <v>55</v>
      </c>
      <c r="BL5" s="28"/>
      <c r="BM5" s="27"/>
      <c r="BN5" s="31"/>
      <c r="BO5" s="31" t="s">
        <v>193</v>
      </c>
      <c r="BP5" s="31"/>
      <c r="BQ5" s="126"/>
      <c r="BR5" s="126" t="s">
        <v>235</v>
      </c>
    </row>
    <row r="20" spans="9:9" x14ac:dyDescent="0.2">
      <c r="I20" s="171"/>
    </row>
    <row r="21" spans="9:9" x14ac:dyDescent="0.2">
      <c r="I21" s="171"/>
    </row>
    <row r="22" spans="9:9" x14ac:dyDescent="0.2">
      <c r="I22" s="171"/>
    </row>
    <row r="23" spans="9:9" x14ac:dyDescent="0.2">
      <c r="I23" s="171"/>
    </row>
    <row r="24" spans="9:9" x14ac:dyDescent="0.2">
      <c r="I24" s="171"/>
    </row>
    <row r="26" spans="9:9" x14ac:dyDescent="0.2">
      <c r="I26" s="170"/>
    </row>
    <row r="27" spans="9:9" x14ac:dyDescent="0.2">
      <c r="I27" s="170"/>
    </row>
    <row r="28" spans="9:9" x14ac:dyDescent="0.2">
      <c r="I28" s="170"/>
    </row>
  </sheetData>
  <sheetProtection algorithmName="SHA-512" hashValue="NuUoQPzLUsyGnMK4KXBBlVFjFls3qO8JKxrTDB7YaEFC/lVCVmh0kvZTsgSrajxMnWMc2Y/cu9SQ02Nx7y6fWg==" saltValue="/gyfEBIIMn/cDdk8+E2C4w==" spinCount="100000" sheet="1" objects="1" scenarios="1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84252D-DC01-B646-B12E-F235816415F5}">
  <sheetPr codeName="Sheet17"/>
  <dimension ref="A1:BS28"/>
  <sheetViews>
    <sheetView zoomScale="125" zoomScaleNormal="110" workbookViewId="0">
      <selection activeCell="D8" sqref="D8"/>
    </sheetView>
  </sheetViews>
  <sheetFormatPr baseColWidth="10" defaultColWidth="12.5" defaultRowHeight="15" x14ac:dyDescent="0.2"/>
  <cols>
    <col min="1" max="1" width="5.5" customWidth="1"/>
    <col min="3" max="3" width="7.1640625" customWidth="1"/>
    <col min="4" max="4" width="21.5" customWidth="1"/>
    <col min="6" max="6" width="18.5" customWidth="1"/>
    <col min="7" max="7" width="18.6640625" customWidth="1"/>
    <col min="64" max="64" width="58" customWidth="1"/>
    <col min="65" max="65" width="13.83203125" customWidth="1"/>
    <col min="66" max="66" width="12.5" customWidth="1"/>
    <col min="69" max="70" width="23.5" customWidth="1"/>
  </cols>
  <sheetData>
    <row r="1" spans="1:71" ht="64" x14ac:dyDescent="0.2">
      <c r="A1" s="1" t="s">
        <v>94</v>
      </c>
      <c r="B1" s="1" t="s">
        <v>138</v>
      </c>
      <c r="C1" s="2" t="s">
        <v>139</v>
      </c>
      <c r="D1" s="3" t="s">
        <v>140</v>
      </c>
      <c r="E1" s="1" t="s">
        <v>141</v>
      </c>
      <c r="F1" s="2" t="s">
        <v>4</v>
      </c>
      <c r="G1" s="3" t="s">
        <v>142</v>
      </c>
      <c r="H1" s="4" t="s">
        <v>6</v>
      </c>
      <c r="I1" s="139" t="s">
        <v>201</v>
      </c>
      <c r="J1" s="140" t="s">
        <v>202</v>
      </c>
      <c r="K1" s="5" t="s">
        <v>143</v>
      </c>
      <c r="L1" s="5" t="s">
        <v>144</v>
      </c>
      <c r="M1" s="5" t="s">
        <v>145</v>
      </c>
      <c r="N1" s="5" t="s">
        <v>146</v>
      </c>
      <c r="O1" s="5" t="s">
        <v>147</v>
      </c>
      <c r="P1" s="6" t="s">
        <v>148</v>
      </c>
      <c r="Q1" s="141" t="s">
        <v>203</v>
      </c>
      <c r="R1" s="141" t="s">
        <v>204</v>
      </c>
      <c r="S1" s="141" t="s">
        <v>205</v>
      </c>
      <c r="T1" s="141" t="s">
        <v>206</v>
      </c>
      <c r="U1" s="141" t="s">
        <v>207</v>
      </c>
      <c r="V1" s="142" t="s">
        <v>208</v>
      </c>
      <c r="W1" s="7" t="s">
        <v>149</v>
      </c>
      <c r="X1" s="7" t="s">
        <v>150</v>
      </c>
      <c r="Y1" s="7" t="s">
        <v>151</v>
      </c>
      <c r="Z1" s="7" t="s">
        <v>152</v>
      </c>
      <c r="AA1" s="7" t="s">
        <v>153</v>
      </c>
      <c r="AB1" s="8" t="s">
        <v>154</v>
      </c>
      <c r="AC1" s="9" t="s">
        <v>155</v>
      </c>
      <c r="AD1" s="9" t="s">
        <v>156</v>
      </c>
      <c r="AE1" s="9" t="s">
        <v>157</v>
      </c>
      <c r="AF1" s="9" t="s">
        <v>158</v>
      </c>
      <c r="AG1" s="9" t="s">
        <v>159</v>
      </c>
      <c r="AH1" s="10" t="s">
        <v>160</v>
      </c>
      <c r="AI1" s="11" t="s">
        <v>161</v>
      </c>
      <c r="AJ1" s="11" t="s">
        <v>162</v>
      </c>
      <c r="AK1" s="11" t="s">
        <v>163</v>
      </c>
      <c r="AL1" s="11" t="s">
        <v>164</v>
      </c>
      <c r="AM1" s="11" t="s">
        <v>165</v>
      </c>
      <c r="AN1" s="12" t="s">
        <v>166</v>
      </c>
      <c r="AO1" s="13" t="s">
        <v>167</v>
      </c>
      <c r="AP1" s="13" t="s">
        <v>168</v>
      </c>
      <c r="AQ1" s="13" t="s">
        <v>169</v>
      </c>
      <c r="AR1" s="14" t="s">
        <v>170</v>
      </c>
      <c r="AS1" s="143" t="s">
        <v>209</v>
      </c>
      <c r="AT1" s="15" t="s">
        <v>171</v>
      </c>
      <c r="AU1" s="16" t="s">
        <v>172</v>
      </c>
      <c r="AV1" s="15" t="s">
        <v>173</v>
      </c>
      <c r="AW1" s="7" t="s">
        <v>174</v>
      </c>
      <c r="AX1" s="17" t="s">
        <v>175</v>
      </c>
      <c r="AY1" s="7" t="s">
        <v>176</v>
      </c>
      <c r="AZ1" s="17" t="s">
        <v>177</v>
      </c>
      <c r="BA1" s="8" t="s">
        <v>178</v>
      </c>
      <c r="BB1" s="144" t="s">
        <v>210</v>
      </c>
      <c r="BC1" s="145" t="s">
        <v>211</v>
      </c>
      <c r="BD1" s="17" t="s">
        <v>179</v>
      </c>
      <c r="BE1" s="8" t="s">
        <v>180</v>
      </c>
      <c r="BF1" s="1" t="s">
        <v>181</v>
      </c>
      <c r="BG1" s="18" t="s">
        <v>182</v>
      </c>
      <c r="BH1" s="19" t="s">
        <v>183</v>
      </c>
      <c r="BI1" s="153" t="s">
        <v>220</v>
      </c>
      <c r="BJ1" s="153" t="s">
        <v>221</v>
      </c>
      <c r="BK1" s="18" t="s">
        <v>184</v>
      </c>
      <c r="BL1" s="1" t="s">
        <v>185</v>
      </c>
      <c r="BM1" s="2" t="s">
        <v>186</v>
      </c>
      <c r="BN1" s="18" t="s">
        <v>187</v>
      </c>
      <c r="BO1" s="18" t="s">
        <v>188</v>
      </c>
      <c r="BP1" s="146" t="s">
        <v>212</v>
      </c>
      <c r="BQ1" s="2" t="s">
        <v>189</v>
      </c>
      <c r="BR1" s="2" t="s">
        <v>224</v>
      </c>
      <c r="BS1" s="154" t="s">
        <v>223</v>
      </c>
    </row>
    <row r="2" spans="1:71" x14ac:dyDescent="0.2">
      <c r="A2" s="27">
        <v>1</v>
      </c>
      <c r="B2" s="20">
        <v>43942</v>
      </c>
      <c r="C2" s="20" t="s">
        <v>190</v>
      </c>
      <c r="D2" s="20" t="s">
        <v>136</v>
      </c>
      <c r="E2" s="20">
        <v>43647</v>
      </c>
      <c r="F2" s="28" t="s">
        <v>191</v>
      </c>
      <c r="G2" s="27" t="s">
        <v>200</v>
      </c>
      <c r="H2" s="27">
        <v>166.12</v>
      </c>
      <c r="I2" s="27"/>
      <c r="J2" s="27"/>
      <c r="K2" s="29" t="s">
        <v>192</v>
      </c>
      <c r="L2" s="30">
        <v>4931</v>
      </c>
      <c r="M2" s="30">
        <v>187380</v>
      </c>
      <c r="N2" s="30"/>
      <c r="O2" s="30"/>
      <c r="P2" s="30"/>
      <c r="Q2" s="30"/>
      <c r="R2" s="30"/>
      <c r="S2" s="30"/>
      <c r="T2" s="30"/>
      <c r="U2" s="30"/>
      <c r="V2" s="30"/>
      <c r="W2" s="27">
        <v>3</v>
      </c>
      <c r="X2" s="27">
        <v>2.74</v>
      </c>
      <c r="Y2" s="27">
        <v>2.66</v>
      </c>
      <c r="Z2" s="27"/>
      <c r="AA2" s="27"/>
      <c r="AB2" s="27"/>
      <c r="AC2" s="27">
        <v>3</v>
      </c>
      <c r="AD2" s="27">
        <v>2.74</v>
      </c>
      <c r="AE2" s="27">
        <v>2.66</v>
      </c>
      <c r="AF2" s="27"/>
      <c r="AG2" s="27"/>
      <c r="AH2" s="27"/>
      <c r="AI2" s="27"/>
      <c r="AJ2" s="27"/>
      <c r="AK2" s="27"/>
      <c r="AL2" s="27"/>
      <c r="AM2" s="27"/>
      <c r="AN2" s="27"/>
      <c r="AO2" s="31" t="s">
        <v>55</v>
      </c>
      <c r="AP2" s="31"/>
      <c r="AQ2" s="31">
        <v>3</v>
      </c>
      <c r="AR2" s="31">
        <v>3</v>
      </c>
      <c r="AS2" s="31"/>
      <c r="AT2" s="31">
        <v>0</v>
      </c>
      <c r="AU2" s="31">
        <v>0</v>
      </c>
      <c r="AV2" s="31">
        <v>0</v>
      </c>
      <c r="AW2" s="31">
        <v>0</v>
      </c>
      <c r="AX2" s="31">
        <v>0</v>
      </c>
      <c r="AY2" s="31">
        <v>0</v>
      </c>
      <c r="AZ2" s="31">
        <v>0</v>
      </c>
      <c r="BA2" s="31">
        <v>0</v>
      </c>
      <c r="BB2" s="31"/>
      <c r="BC2" s="31"/>
      <c r="BD2" s="31">
        <v>0</v>
      </c>
      <c r="BE2" s="31">
        <v>0</v>
      </c>
      <c r="BF2" s="31">
        <v>0</v>
      </c>
      <c r="BG2" s="31" t="s">
        <v>55</v>
      </c>
      <c r="BH2" s="31">
        <v>0</v>
      </c>
      <c r="BI2" s="31"/>
      <c r="BJ2" s="31"/>
      <c r="BK2" s="31" t="s">
        <v>55</v>
      </c>
      <c r="BL2" s="28"/>
      <c r="BM2" s="27"/>
      <c r="BN2" s="31"/>
      <c r="BO2" s="31" t="s">
        <v>193</v>
      </c>
      <c r="BP2" s="31"/>
      <c r="BQ2" s="126"/>
      <c r="BR2" s="126" t="s">
        <v>199</v>
      </c>
    </row>
    <row r="3" spans="1:71" x14ac:dyDescent="0.2">
      <c r="A3" s="27">
        <v>2</v>
      </c>
      <c r="B3" s="20">
        <v>43942</v>
      </c>
      <c r="C3" s="20" t="s">
        <v>190</v>
      </c>
      <c r="D3" s="20" t="s">
        <v>136</v>
      </c>
      <c r="E3" s="20">
        <v>43936</v>
      </c>
      <c r="F3" s="28" t="s">
        <v>49</v>
      </c>
      <c r="G3" s="27" t="s">
        <v>198</v>
      </c>
      <c r="H3" s="27">
        <v>140.4</v>
      </c>
      <c r="I3" s="27"/>
      <c r="J3" s="27"/>
      <c r="K3" s="29" t="s">
        <v>192</v>
      </c>
      <c r="L3" s="30">
        <v>2465.7599999999998</v>
      </c>
      <c r="M3" s="30">
        <v>161707.24</v>
      </c>
      <c r="N3" s="30">
        <v>658402</v>
      </c>
      <c r="O3" s="30"/>
      <c r="P3" s="30"/>
      <c r="Q3" s="30"/>
      <c r="R3" s="30"/>
      <c r="S3" s="30"/>
      <c r="T3" s="30"/>
      <c r="U3" s="30"/>
      <c r="V3" s="30"/>
      <c r="W3" s="27">
        <v>2.99</v>
      </c>
      <c r="X3" s="27">
        <v>2.77</v>
      </c>
      <c r="Y3" s="27">
        <v>2.75</v>
      </c>
      <c r="Z3" s="27">
        <v>2.75</v>
      </c>
      <c r="AA3" s="27"/>
      <c r="AB3" s="27"/>
      <c r="AC3" s="27">
        <v>2.99</v>
      </c>
      <c r="AD3" s="27">
        <v>2.77</v>
      </c>
      <c r="AE3" s="27">
        <v>2.75</v>
      </c>
      <c r="AF3" s="27">
        <v>2.75</v>
      </c>
      <c r="AG3" s="27"/>
      <c r="AH3" s="27"/>
      <c r="AI3" s="27"/>
      <c r="AJ3" s="27"/>
      <c r="AK3" s="27"/>
      <c r="AL3" s="27"/>
      <c r="AM3" s="27"/>
      <c r="AN3" s="27"/>
      <c r="AO3" s="31" t="s">
        <v>55</v>
      </c>
      <c r="AP3" s="31"/>
      <c r="AQ3" s="31">
        <v>3</v>
      </c>
      <c r="AR3" s="31">
        <v>3</v>
      </c>
      <c r="AS3" s="31"/>
      <c r="AT3" s="31">
        <v>19</v>
      </c>
      <c r="AU3" s="31">
        <v>0</v>
      </c>
      <c r="AV3" s="31">
        <v>0</v>
      </c>
      <c r="AW3" s="31">
        <v>0</v>
      </c>
      <c r="AX3" s="31">
        <v>0</v>
      </c>
      <c r="AY3" s="31">
        <v>0</v>
      </c>
      <c r="AZ3" s="31">
        <v>0</v>
      </c>
      <c r="BA3" s="31">
        <v>0</v>
      </c>
      <c r="BB3" s="31"/>
      <c r="BC3" s="31"/>
      <c r="BD3" s="31">
        <v>0</v>
      </c>
      <c r="BE3" s="31">
        <v>0</v>
      </c>
      <c r="BF3" s="31">
        <v>0</v>
      </c>
      <c r="BG3" s="31" t="s">
        <v>55</v>
      </c>
      <c r="BH3" s="31">
        <v>12</v>
      </c>
      <c r="BI3" s="31"/>
      <c r="BJ3" s="31"/>
      <c r="BK3" s="31" t="s">
        <v>55</v>
      </c>
      <c r="BL3" s="28"/>
      <c r="BM3" s="27"/>
      <c r="BN3" s="31"/>
      <c r="BO3" s="31" t="s">
        <v>193</v>
      </c>
      <c r="BP3" s="31"/>
      <c r="BQ3" s="126"/>
      <c r="BR3" s="126" t="s">
        <v>229</v>
      </c>
    </row>
    <row r="4" spans="1:71" x14ac:dyDescent="0.2">
      <c r="A4" s="27">
        <v>3</v>
      </c>
      <c r="B4" s="20">
        <v>43942</v>
      </c>
      <c r="C4" s="20" t="s">
        <v>190</v>
      </c>
      <c r="D4" s="20" t="s">
        <v>136</v>
      </c>
      <c r="E4" s="20">
        <v>43936</v>
      </c>
      <c r="F4" s="28" t="s">
        <v>195</v>
      </c>
      <c r="G4" s="27" t="s">
        <v>196</v>
      </c>
      <c r="H4" s="27">
        <v>147.77000000000001</v>
      </c>
      <c r="I4" s="27"/>
      <c r="J4" s="27"/>
      <c r="K4" s="29" t="s">
        <v>192</v>
      </c>
      <c r="L4" s="30">
        <v>4932</v>
      </c>
      <c r="M4" s="30">
        <v>187397</v>
      </c>
      <c r="N4" s="30"/>
      <c r="O4" s="30"/>
      <c r="P4" s="30"/>
      <c r="Q4" s="30"/>
      <c r="R4" s="30"/>
      <c r="S4" s="30"/>
      <c r="T4" s="30"/>
      <c r="U4" s="30"/>
      <c r="V4" s="30"/>
      <c r="W4" s="138">
        <v>2.8545454545454545</v>
      </c>
      <c r="X4" s="138">
        <v>2.5909090909090908</v>
      </c>
      <c r="Y4" s="138">
        <v>2.5363636363636362</v>
      </c>
      <c r="Z4" s="27"/>
      <c r="AA4" s="27"/>
      <c r="AB4" s="27"/>
      <c r="AC4" s="138">
        <v>2.8545454545454545</v>
      </c>
      <c r="AD4" s="138">
        <v>2.5909090909090908</v>
      </c>
      <c r="AE4" s="138">
        <v>2.5363636363636362</v>
      </c>
      <c r="AF4" s="27"/>
      <c r="AG4" s="27"/>
      <c r="AH4" s="27"/>
      <c r="AI4" s="27"/>
      <c r="AJ4" s="27"/>
      <c r="AK4" s="27"/>
      <c r="AL4" s="27"/>
      <c r="AM4" s="27"/>
      <c r="AN4" s="27"/>
      <c r="AO4" s="31" t="s">
        <v>55</v>
      </c>
      <c r="AP4" s="31"/>
      <c r="AQ4" s="31">
        <v>3</v>
      </c>
      <c r="AR4" s="31">
        <v>3</v>
      </c>
      <c r="AS4" s="31"/>
      <c r="AT4" s="31">
        <v>13</v>
      </c>
      <c r="AU4" s="31">
        <v>0</v>
      </c>
      <c r="AV4" s="31">
        <v>0</v>
      </c>
      <c r="AW4" s="31">
        <v>0</v>
      </c>
      <c r="AX4" s="31">
        <v>0</v>
      </c>
      <c r="AY4" s="31">
        <v>0</v>
      </c>
      <c r="AZ4" s="31">
        <v>0</v>
      </c>
      <c r="BA4" s="31">
        <v>0</v>
      </c>
      <c r="BB4" s="31"/>
      <c r="BC4" s="31"/>
      <c r="BD4" s="31">
        <v>0</v>
      </c>
      <c r="BE4" s="31">
        <v>0</v>
      </c>
      <c r="BF4" s="31">
        <v>12</v>
      </c>
      <c r="BG4" s="31" t="s">
        <v>53</v>
      </c>
      <c r="BH4" s="31">
        <v>12</v>
      </c>
      <c r="BI4" s="31"/>
      <c r="BJ4" s="31"/>
      <c r="BK4" s="31" t="s">
        <v>55</v>
      </c>
      <c r="BL4" s="28"/>
      <c r="BM4" s="27"/>
      <c r="BN4" s="31"/>
      <c r="BO4" s="31" t="s">
        <v>193</v>
      </c>
      <c r="BP4" s="31"/>
      <c r="BQ4" s="126"/>
      <c r="BR4" s="126" t="s">
        <v>230</v>
      </c>
    </row>
    <row r="20" spans="9:9" x14ac:dyDescent="0.2">
      <c r="I20" s="171"/>
    </row>
    <row r="21" spans="9:9" x14ac:dyDescent="0.2">
      <c r="I21" s="171"/>
    </row>
    <row r="22" spans="9:9" x14ac:dyDescent="0.2">
      <c r="I22" s="171"/>
    </row>
    <row r="23" spans="9:9" x14ac:dyDescent="0.2">
      <c r="I23" s="171"/>
    </row>
    <row r="24" spans="9:9" x14ac:dyDescent="0.2">
      <c r="I24" s="171"/>
    </row>
    <row r="26" spans="9:9" x14ac:dyDescent="0.2">
      <c r="I26" s="170"/>
    </row>
    <row r="27" spans="9:9" x14ac:dyDescent="0.2">
      <c r="I27" s="170"/>
    </row>
    <row r="28" spans="9:9" x14ac:dyDescent="0.2">
      <c r="I28" s="170"/>
    </row>
  </sheetData>
  <sheetProtection algorithmName="SHA-512" hashValue="5TvAs0HKLuAmSESMiYlT2cQCSjAuVVShZIaepLIsYNBp5yw3sO87ycDQwFPP+VoLbgbC8LKVL7oizVXltTRnQg==" saltValue="dcDyjQXV65zzGYMSOB5NBA==" spinCount="100000" sheet="1" objects="1" scenarios="1"/>
  <hyperlinks>
    <hyperlink ref="BR2" r:id="rId1" xr:uid="{D7C7C06E-D320-D344-972C-D94D93E7A927}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166234-3344-3D4F-9AB5-8184816A0FCE}">
  <sheetPr codeName="Sheet9"/>
  <dimension ref="A1:BS4"/>
  <sheetViews>
    <sheetView zoomScale="88" zoomScaleNormal="88" workbookViewId="0">
      <selection activeCell="D8" sqref="D8"/>
    </sheetView>
  </sheetViews>
  <sheetFormatPr baseColWidth="10" defaultColWidth="12.5" defaultRowHeight="15" x14ac:dyDescent="0.2"/>
  <cols>
    <col min="1" max="1" width="5.5" customWidth="1"/>
    <col min="3" max="3" width="7.1640625" customWidth="1"/>
    <col min="4" max="4" width="21.5" customWidth="1"/>
    <col min="6" max="6" width="18.5" customWidth="1"/>
    <col min="7" max="7" width="18.6640625" customWidth="1"/>
    <col min="64" max="64" width="58" customWidth="1"/>
    <col min="65" max="65" width="13.83203125" customWidth="1"/>
    <col min="66" max="66" width="12.5" customWidth="1"/>
    <col min="69" max="70" width="23.5" customWidth="1"/>
  </cols>
  <sheetData>
    <row r="1" spans="1:71" ht="64" x14ac:dyDescent="0.2">
      <c r="A1" s="1" t="s">
        <v>94</v>
      </c>
      <c r="B1" s="1" t="s">
        <v>138</v>
      </c>
      <c r="C1" s="2" t="s">
        <v>139</v>
      </c>
      <c r="D1" s="3" t="s">
        <v>140</v>
      </c>
      <c r="E1" s="1" t="s">
        <v>141</v>
      </c>
      <c r="F1" s="2" t="s">
        <v>4</v>
      </c>
      <c r="G1" s="3" t="s">
        <v>142</v>
      </c>
      <c r="H1" s="4" t="s">
        <v>6</v>
      </c>
      <c r="I1" s="139" t="s">
        <v>201</v>
      </c>
      <c r="J1" s="140" t="s">
        <v>202</v>
      </c>
      <c r="K1" s="5" t="s">
        <v>143</v>
      </c>
      <c r="L1" s="5" t="s">
        <v>144</v>
      </c>
      <c r="M1" s="5" t="s">
        <v>145</v>
      </c>
      <c r="N1" s="5" t="s">
        <v>146</v>
      </c>
      <c r="O1" s="5" t="s">
        <v>147</v>
      </c>
      <c r="P1" s="6" t="s">
        <v>148</v>
      </c>
      <c r="Q1" s="141" t="s">
        <v>203</v>
      </c>
      <c r="R1" s="141" t="s">
        <v>204</v>
      </c>
      <c r="S1" s="141" t="s">
        <v>205</v>
      </c>
      <c r="T1" s="141" t="s">
        <v>206</v>
      </c>
      <c r="U1" s="141" t="s">
        <v>207</v>
      </c>
      <c r="V1" s="142" t="s">
        <v>208</v>
      </c>
      <c r="W1" s="7" t="s">
        <v>149</v>
      </c>
      <c r="X1" s="7" t="s">
        <v>150</v>
      </c>
      <c r="Y1" s="7" t="s">
        <v>151</v>
      </c>
      <c r="Z1" s="7" t="s">
        <v>152</v>
      </c>
      <c r="AA1" s="7" t="s">
        <v>153</v>
      </c>
      <c r="AB1" s="8" t="s">
        <v>154</v>
      </c>
      <c r="AC1" s="9" t="s">
        <v>155</v>
      </c>
      <c r="AD1" s="9" t="s">
        <v>156</v>
      </c>
      <c r="AE1" s="9" t="s">
        <v>157</v>
      </c>
      <c r="AF1" s="9" t="s">
        <v>158</v>
      </c>
      <c r="AG1" s="9" t="s">
        <v>159</v>
      </c>
      <c r="AH1" s="10" t="s">
        <v>160</v>
      </c>
      <c r="AI1" s="11" t="s">
        <v>161</v>
      </c>
      <c r="AJ1" s="11" t="s">
        <v>162</v>
      </c>
      <c r="AK1" s="11" t="s">
        <v>163</v>
      </c>
      <c r="AL1" s="11" t="s">
        <v>164</v>
      </c>
      <c r="AM1" s="11" t="s">
        <v>165</v>
      </c>
      <c r="AN1" s="12" t="s">
        <v>166</v>
      </c>
      <c r="AO1" s="13" t="s">
        <v>167</v>
      </c>
      <c r="AP1" s="13" t="s">
        <v>168</v>
      </c>
      <c r="AQ1" s="13" t="s">
        <v>169</v>
      </c>
      <c r="AR1" s="14" t="s">
        <v>170</v>
      </c>
      <c r="AS1" s="143" t="s">
        <v>209</v>
      </c>
      <c r="AT1" s="15" t="s">
        <v>171</v>
      </c>
      <c r="AU1" s="16" t="s">
        <v>172</v>
      </c>
      <c r="AV1" s="15" t="s">
        <v>173</v>
      </c>
      <c r="AW1" s="7" t="s">
        <v>174</v>
      </c>
      <c r="AX1" s="17" t="s">
        <v>175</v>
      </c>
      <c r="AY1" s="7" t="s">
        <v>176</v>
      </c>
      <c r="AZ1" s="17" t="s">
        <v>177</v>
      </c>
      <c r="BA1" s="8" t="s">
        <v>178</v>
      </c>
      <c r="BB1" s="144" t="s">
        <v>210</v>
      </c>
      <c r="BC1" s="145" t="s">
        <v>211</v>
      </c>
      <c r="BD1" s="17" t="s">
        <v>179</v>
      </c>
      <c r="BE1" s="8" t="s">
        <v>180</v>
      </c>
      <c r="BF1" s="1" t="s">
        <v>181</v>
      </c>
      <c r="BG1" s="18" t="s">
        <v>182</v>
      </c>
      <c r="BH1" s="19" t="s">
        <v>183</v>
      </c>
      <c r="BI1" s="153" t="s">
        <v>220</v>
      </c>
      <c r="BJ1" s="153" t="s">
        <v>221</v>
      </c>
      <c r="BK1" s="18" t="s">
        <v>184</v>
      </c>
      <c r="BL1" s="1" t="s">
        <v>185</v>
      </c>
      <c r="BM1" s="2" t="s">
        <v>186</v>
      </c>
      <c r="BN1" s="18" t="s">
        <v>187</v>
      </c>
      <c r="BO1" s="18" t="s">
        <v>188</v>
      </c>
      <c r="BP1" s="146" t="s">
        <v>212</v>
      </c>
      <c r="BQ1" s="2" t="s">
        <v>189</v>
      </c>
      <c r="BR1" s="2" t="s">
        <v>224</v>
      </c>
      <c r="BS1" s="154" t="s">
        <v>223</v>
      </c>
    </row>
    <row r="2" spans="1:71" x14ac:dyDescent="0.2">
      <c r="A2" s="27">
        <v>1</v>
      </c>
      <c r="B2" s="20">
        <v>43759</v>
      </c>
      <c r="C2" s="20" t="s">
        <v>190</v>
      </c>
      <c r="D2" s="20" t="s">
        <v>136</v>
      </c>
      <c r="E2" s="20">
        <v>43647</v>
      </c>
      <c r="F2" s="28" t="s">
        <v>191</v>
      </c>
      <c r="G2" s="27" t="s">
        <v>200</v>
      </c>
      <c r="H2" s="27">
        <v>166.12</v>
      </c>
      <c r="I2" s="27"/>
      <c r="J2" s="27"/>
      <c r="K2" s="29" t="s">
        <v>192</v>
      </c>
      <c r="L2" s="30">
        <v>4931</v>
      </c>
      <c r="M2" s="30">
        <v>187380</v>
      </c>
      <c r="N2" s="30"/>
      <c r="O2" s="30"/>
      <c r="P2" s="30"/>
      <c r="Q2" s="30"/>
      <c r="R2" s="30"/>
      <c r="S2" s="30"/>
      <c r="T2" s="30"/>
      <c r="U2" s="30"/>
      <c r="V2" s="30"/>
      <c r="W2" s="27">
        <v>3</v>
      </c>
      <c r="X2" s="27">
        <v>2.74</v>
      </c>
      <c r="Y2" s="27">
        <v>2.66</v>
      </c>
      <c r="Z2" s="27"/>
      <c r="AA2" s="27"/>
      <c r="AB2" s="27"/>
      <c r="AC2" s="27">
        <v>3</v>
      </c>
      <c r="AD2" s="27">
        <v>2.74</v>
      </c>
      <c r="AE2" s="27">
        <v>2.66</v>
      </c>
      <c r="AF2" s="27"/>
      <c r="AG2" s="27"/>
      <c r="AH2" s="27"/>
      <c r="AI2" s="27"/>
      <c r="AJ2" s="27"/>
      <c r="AK2" s="27"/>
      <c r="AL2" s="27"/>
      <c r="AM2" s="27"/>
      <c r="AN2" s="27"/>
      <c r="AO2" s="31" t="s">
        <v>55</v>
      </c>
      <c r="AP2" s="31"/>
      <c r="AQ2" s="31">
        <v>3</v>
      </c>
      <c r="AR2" s="31">
        <v>3</v>
      </c>
      <c r="AS2" s="31"/>
      <c r="AT2" s="31">
        <v>0</v>
      </c>
      <c r="AU2" s="31">
        <v>0</v>
      </c>
      <c r="AV2" s="31">
        <v>0</v>
      </c>
      <c r="AW2" s="31">
        <v>0</v>
      </c>
      <c r="AX2" s="31">
        <v>0</v>
      </c>
      <c r="AY2" s="31">
        <v>0</v>
      </c>
      <c r="AZ2" s="31">
        <v>0</v>
      </c>
      <c r="BA2" s="31">
        <v>0</v>
      </c>
      <c r="BB2" s="31"/>
      <c r="BC2" s="31"/>
      <c r="BD2" s="31">
        <v>0</v>
      </c>
      <c r="BE2" s="31">
        <v>0</v>
      </c>
      <c r="BF2" s="31">
        <v>0</v>
      </c>
      <c r="BG2" s="31" t="s">
        <v>55</v>
      </c>
      <c r="BH2" s="31">
        <v>0</v>
      </c>
      <c r="BI2" s="31"/>
      <c r="BJ2" s="31"/>
      <c r="BK2" s="31" t="s">
        <v>55</v>
      </c>
      <c r="BL2" s="28"/>
      <c r="BM2" s="27"/>
      <c r="BN2" s="31"/>
      <c r="BO2" s="31" t="s">
        <v>193</v>
      </c>
      <c r="BP2" s="31"/>
      <c r="BQ2" s="126"/>
      <c r="BR2" s="126" t="s">
        <v>199</v>
      </c>
    </row>
    <row r="3" spans="1:71" x14ac:dyDescent="0.2">
      <c r="A3" s="27">
        <v>2</v>
      </c>
      <c r="B3" s="20">
        <v>43759</v>
      </c>
      <c r="C3" s="20" t="s">
        <v>190</v>
      </c>
      <c r="D3" s="20" t="s">
        <v>136</v>
      </c>
      <c r="E3" s="20">
        <v>43676</v>
      </c>
      <c r="F3" s="28" t="s">
        <v>49</v>
      </c>
      <c r="G3" s="27" t="s">
        <v>198</v>
      </c>
      <c r="H3" s="27">
        <v>138.1</v>
      </c>
      <c r="I3" s="27"/>
      <c r="J3" s="27"/>
      <c r="K3" s="29" t="s">
        <v>192</v>
      </c>
      <c r="L3" s="30">
        <v>2465.7599999999998</v>
      </c>
      <c r="M3" s="30">
        <v>161707.24</v>
      </c>
      <c r="N3" s="30">
        <v>658402</v>
      </c>
      <c r="O3" s="30"/>
      <c r="P3" s="30"/>
      <c r="Q3" s="30"/>
      <c r="R3" s="30"/>
      <c r="S3" s="30"/>
      <c r="T3" s="30"/>
      <c r="U3" s="30"/>
      <c r="V3" s="30"/>
      <c r="W3" s="27">
        <v>2.94</v>
      </c>
      <c r="X3" s="27">
        <v>2.73</v>
      </c>
      <c r="Y3" s="27">
        <v>2.71</v>
      </c>
      <c r="Z3" s="27">
        <v>2.7</v>
      </c>
      <c r="AA3" s="27"/>
      <c r="AB3" s="27"/>
      <c r="AC3" s="27">
        <v>2.94</v>
      </c>
      <c r="AD3" s="27">
        <v>2.73</v>
      </c>
      <c r="AE3" s="27">
        <v>2.71</v>
      </c>
      <c r="AF3" s="27">
        <v>2.7</v>
      </c>
      <c r="AG3" s="27"/>
      <c r="AH3" s="27"/>
      <c r="AI3" s="27"/>
      <c r="AJ3" s="27"/>
      <c r="AK3" s="27"/>
      <c r="AL3" s="27"/>
      <c r="AM3" s="27"/>
      <c r="AN3" s="27"/>
      <c r="AO3" s="31" t="s">
        <v>55</v>
      </c>
      <c r="AP3" s="31"/>
      <c r="AQ3" s="31">
        <v>3</v>
      </c>
      <c r="AR3" s="31">
        <v>3</v>
      </c>
      <c r="AS3" s="31"/>
      <c r="AT3" s="31">
        <v>19</v>
      </c>
      <c r="AU3" s="137">
        <v>0</v>
      </c>
      <c r="AV3" s="31">
        <v>0</v>
      </c>
      <c r="AW3" s="31">
        <v>0</v>
      </c>
      <c r="AX3" s="31">
        <v>0</v>
      </c>
      <c r="AY3" s="31">
        <v>0</v>
      </c>
      <c r="AZ3" s="31">
        <v>0</v>
      </c>
      <c r="BA3" s="31">
        <v>0</v>
      </c>
      <c r="BB3" s="31"/>
      <c r="BC3" s="31"/>
      <c r="BD3" s="31">
        <v>0</v>
      </c>
      <c r="BE3" s="31">
        <v>0</v>
      </c>
      <c r="BF3" s="31">
        <v>0</v>
      </c>
      <c r="BG3" s="31" t="s">
        <v>55</v>
      </c>
      <c r="BH3" s="31">
        <v>12</v>
      </c>
      <c r="BI3" s="31"/>
      <c r="BJ3" s="31"/>
      <c r="BK3" s="31" t="s">
        <v>55</v>
      </c>
      <c r="BL3" s="28"/>
      <c r="BM3" s="27"/>
      <c r="BN3" s="31"/>
      <c r="BO3" s="31" t="s">
        <v>193</v>
      </c>
      <c r="BP3" s="31"/>
      <c r="BQ3" s="126"/>
      <c r="BR3" s="126" t="s">
        <v>194</v>
      </c>
    </row>
    <row r="4" spans="1:71" x14ac:dyDescent="0.2">
      <c r="A4" s="27">
        <v>3</v>
      </c>
      <c r="B4" s="20">
        <v>43759</v>
      </c>
      <c r="C4" s="20" t="s">
        <v>190</v>
      </c>
      <c r="D4" s="20" t="s">
        <v>136</v>
      </c>
      <c r="E4" s="20">
        <v>43654</v>
      </c>
      <c r="F4" s="28" t="s">
        <v>195</v>
      </c>
      <c r="G4" s="27" t="s">
        <v>196</v>
      </c>
      <c r="H4" s="27">
        <v>147.77000000000001</v>
      </c>
      <c r="I4" s="27"/>
      <c r="J4" s="27"/>
      <c r="K4" s="29" t="s">
        <v>192</v>
      </c>
      <c r="L4" s="30">
        <v>4932</v>
      </c>
      <c r="M4" s="30">
        <v>187397</v>
      </c>
      <c r="N4" s="30"/>
      <c r="O4" s="30"/>
      <c r="P4" s="30"/>
      <c r="Q4" s="30"/>
      <c r="R4" s="30"/>
      <c r="S4" s="30"/>
      <c r="T4" s="30"/>
      <c r="U4" s="30"/>
      <c r="V4" s="30"/>
      <c r="W4" s="138">
        <v>2.8545454545454545</v>
      </c>
      <c r="X4" s="138">
        <v>2.5909090909090908</v>
      </c>
      <c r="Y4" s="138">
        <v>2.5363636363636362</v>
      </c>
      <c r="Z4" s="27"/>
      <c r="AA4" s="27"/>
      <c r="AB4" s="27"/>
      <c r="AC4" s="138">
        <v>2.8545454545454545</v>
      </c>
      <c r="AD4" s="138">
        <v>2.5909090909090908</v>
      </c>
      <c r="AE4" s="138">
        <v>2.5363636363636362</v>
      </c>
      <c r="AF4" s="27"/>
      <c r="AG4" s="27"/>
      <c r="AH4" s="27"/>
      <c r="AI4" s="27"/>
      <c r="AJ4" s="27"/>
      <c r="AK4" s="27"/>
      <c r="AL4" s="27"/>
      <c r="AM4" s="27"/>
      <c r="AN4" s="27"/>
      <c r="AO4" s="31" t="s">
        <v>55</v>
      </c>
      <c r="AP4" s="31"/>
      <c r="AQ4" s="31">
        <v>3</v>
      </c>
      <c r="AR4" s="31">
        <v>3</v>
      </c>
      <c r="AS4" s="31"/>
      <c r="AT4" s="137">
        <v>13</v>
      </c>
      <c r="AU4" s="31">
        <v>0</v>
      </c>
      <c r="AV4" s="31">
        <v>0</v>
      </c>
      <c r="AW4" s="31">
        <v>0</v>
      </c>
      <c r="AX4" s="31">
        <v>0</v>
      </c>
      <c r="AY4" s="31">
        <v>0</v>
      </c>
      <c r="AZ4" s="31">
        <v>0</v>
      </c>
      <c r="BA4" s="31">
        <v>0</v>
      </c>
      <c r="BB4" s="31"/>
      <c r="BC4" s="31"/>
      <c r="BD4" s="31">
        <v>0</v>
      </c>
      <c r="BE4" s="31">
        <v>0</v>
      </c>
      <c r="BF4" s="31">
        <v>12</v>
      </c>
      <c r="BG4" s="31" t="s">
        <v>53</v>
      </c>
      <c r="BH4" s="31">
        <v>12</v>
      </c>
      <c r="BI4" s="31"/>
      <c r="BJ4" s="31"/>
      <c r="BK4" s="31" t="s">
        <v>55</v>
      </c>
      <c r="BL4" s="28"/>
      <c r="BM4" s="27"/>
      <c r="BN4" s="31"/>
      <c r="BO4" s="31" t="s">
        <v>193</v>
      </c>
      <c r="BP4" s="31"/>
      <c r="BQ4" s="126"/>
      <c r="BR4" s="126" t="s">
        <v>197</v>
      </c>
    </row>
  </sheetData>
  <sheetProtection algorithmName="SHA-512" hashValue="pfvlUJKRoypoaahb4c9tgWmiKbJx0t0GlChTt5ncutaHa/a85QvKVxWczA4+KnsRe86YRfuScjjt2A9kw8yLnQ==" saltValue="2THXKkuE3JjrTDcQ0/nX0w==" spinCount="100000" sheet="1" objects="1" scenarios="1"/>
  <hyperlinks>
    <hyperlink ref="BR3" r:id="rId1" xr:uid="{4A1F31F7-953A-9842-8BFB-7E546503E439}"/>
    <hyperlink ref="BR4" r:id="rId2" xr:uid="{596F2DB7-E5A8-D245-BBCD-B23A36C32F4A}"/>
    <hyperlink ref="BR2" r:id="rId3" xr:uid="{9B320621-756F-E34B-AFB8-7384CDC437FC}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DC0BA6-FC5A-864F-ABB2-B569B4F89DEA}">
  <sheetPr codeName="Sheet10"/>
  <dimension ref="A1:BS4"/>
  <sheetViews>
    <sheetView zoomScale="110" zoomScaleNormal="110" workbookViewId="0">
      <selection activeCell="D8" sqref="D8"/>
    </sheetView>
  </sheetViews>
  <sheetFormatPr baseColWidth="10" defaultColWidth="12.5" defaultRowHeight="15" x14ac:dyDescent="0.2"/>
  <cols>
    <col min="1" max="1" width="5.5" customWidth="1"/>
    <col min="3" max="3" width="7.1640625" customWidth="1"/>
    <col min="4" max="4" width="21.5" customWidth="1"/>
    <col min="6" max="6" width="18.5" customWidth="1"/>
    <col min="7" max="7" width="18.6640625" customWidth="1"/>
    <col min="64" max="64" width="58" customWidth="1"/>
    <col min="65" max="65" width="13.83203125" customWidth="1"/>
    <col min="66" max="66" width="12.5" customWidth="1"/>
    <col min="70" max="70" width="23.5" customWidth="1"/>
  </cols>
  <sheetData>
    <row r="1" spans="1:71" ht="64" x14ac:dyDescent="0.2">
      <c r="A1" s="1" t="s">
        <v>94</v>
      </c>
      <c r="B1" s="1" t="s">
        <v>95</v>
      </c>
      <c r="C1" s="2" t="s">
        <v>1</v>
      </c>
      <c r="D1" s="3" t="s">
        <v>2</v>
      </c>
      <c r="E1" s="1" t="s">
        <v>3</v>
      </c>
      <c r="F1" s="2" t="s">
        <v>4</v>
      </c>
      <c r="G1" s="3" t="s">
        <v>5</v>
      </c>
      <c r="H1" s="4" t="s">
        <v>6</v>
      </c>
      <c r="I1" s="139" t="s">
        <v>201</v>
      </c>
      <c r="J1" s="140" t="s">
        <v>202</v>
      </c>
      <c r="K1" s="5" t="s">
        <v>7</v>
      </c>
      <c r="L1" s="5" t="s">
        <v>8</v>
      </c>
      <c r="M1" s="5" t="s">
        <v>9</v>
      </c>
      <c r="N1" s="5" t="s">
        <v>10</v>
      </c>
      <c r="O1" s="5" t="s">
        <v>11</v>
      </c>
      <c r="P1" s="6" t="s">
        <v>12</v>
      </c>
      <c r="Q1" s="141" t="s">
        <v>203</v>
      </c>
      <c r="R1" s="141" t="s">
        <v>204</v>
      </c>
      <c r="S1" s="141" t="s">
        <v>205</v>
      </c>
      <c r="T1" s="141" t="s">
        <v>206</v>
      </c>
      <c r="U1" s="141" t="s">
        <v>207</v>
      </c>
      <c r="V1" s="142" t="s">
        <v>208</v>
      </c>
      <c r="W1" s="7" t="s">
        <v>13</v>
      </c>
      <c r="X1" s="7" t="s">
        <v>14</v>
      </c>
      <c r="Y1" s="7" t="s">
        <v>15</v>
      </c>
      <c r="Z1" s="7" t="s">
        <v>16</v>
      </c>
      <c r="AA1" s="7" t="s">
        <v>17</v>
      </c>
      <c r="AB1" s="8" t="s">
        <v>18</v>
      </c>
      <c r="AC1" s="9" t="s">
        <v>19</v>
      </c>
      <c r="AD1" s="9" t="s">
        <v>20</v>
      </c>
      <c r="AE1" s="9" t="s">
        <v>21</v>
      </c>
      <c r="AF1" s="9" t="s">
        <v>22</v>
      </c>
      <c r="AG1" s="9" t="s">
        <v>96</v>
      </c>
      <c r="AH1" s="10" t="s">
        <v>97</v>
      </c>
      <c r="AI1" s="11" t="s">
        <v>98</v>
      </c>
      <c r="AJ1" s="11" t="s">
        <v>99</v>
      </c>
      <c r="AK1" s="11" t="s">
        <v>100</v>
      </c>
      <c r="AL1" s="11" t="s">
        <v>101</v>
      </c>
      <c r="AM1" s="11" t="s">
        <v>102</v>
      </c>
      <c r="AN1" s="12" t="s">
        <v>103</v>
      </c>
      <c r="AO1" s="13" t="s">
        <v>104</v>
      </c>
      <c r="AP1" s="13" t="s">
        <v>105</v>
      </c>
      <c r="AQ1" s="13" t="s">
        <v>56</v>
      </c>
      <c r="AR1" s="14" t="s">
        <v>57</v>
      </c>
      <c r="AS1" s="143" t="s">
        <v>209</v>
      </c>
      <c r="AT1" s="15" t="s">
        <v>106</v>
      </c>
      <c r="AU1" s="16" t="s">
        <v>107</v>
      </c>
      <c r="AV1" s="15" t="s">
        <v>25</v>
      </c>
      <c r="AW1" s="7" t="s">
        <v>26</v>
      </c>
      <c r="AX1" s="17" t="s">
        <v>27</v>
      </c>
      <c r="AY1" s="7" t="s">
        <v>28</v>
      </c>
      <c r="AZ1" s="17" t="s">
        <v>29</v>
      </c>
      <c r="BA1" s="8" t="s">
        <v>30</v>
      </c>
      <c r="BB1" s="144" t="s">
        <v>210</v>
      </c>
      <c r="BC1" s="145" t="s">
        <v>211</v>
      </c>
      <c r="BD1" s="17" t="s">
        <v>34</v>
      </c>
      <c r="BE1" s="8" t="s">
        <v>35</v>
      </c>
      <c r="BF1" s="1" t="s">
        <v>36</v>
      </c>
      <c r="BG1" s="18" t="s">
        <v>113</v>
      </c>
      <c r="BH1" s="19" t="s">
        <v>120</v>
      </c>
      <c r="BI1" s="18" t="s">
        <v>37</v>
      </c>
      <c r="BJ1" s="153" t="s">
        <v>220</v>
      </c>
      <c r="BK1" s="153" t="s">
        <v>221</v>
      </c>
      <c r="BL1" s="1" t="s">
        <v>38</v>
      </c>
      <c r="BM1" s="2" t="s">
        <v>39</v>
      </c>
      <c r="BN1" s="18" t="s">
        <v>40</v>
      </c>
      <c r="BO1" s="18" t="s">
        <v>41</v>
      </c>
      <c r="BP1" s="146" t="s">
        <v>212</v>
      </c>
      <c r="BQ1" s="2" t="s">
        <v>42</v>
      </c>
      <c r="BR1" s="153" t="s">
        <v>222</v>
      </c>
      <c r="BS1" s="154" t="s">
        <v>223</v>
      </c>
    </row>
    <row r="2" spans="1:71" x14ac:dyDescent="0.2">
      <c r="A2" s="27">
        <v>1</v>
      </c>
      <c r="B2" s="28">
        <v>43563</v>
      </c>
      <c r="C2" s="28" t="s">
        <v>43</v>
      </c>
      <c r="D2" s="28" t="s">
        <v>136</v>
      </c>
      <c r="E2" s="20">
        <v>43342</v>
      </c>
      <c r="F2" s="28" t="s">
        <v>50</v>
      </c>
      <c r="G2" s="27" t="s">
        <v>130</v>
      </c>
      <c r="H2" s="27">
        <v>163.34</v>
      </c>
      <c r="I2" s="27"/>
      <c r="J2" s="27"/>
      <c r="K2" s="29" t="s">
        <v>46</v>
      </c>
      <c r="L2" s="30">
        <v>4931</v>
      </c>
      <c r="M2" s="30">
        <v>187380</v>
      </c>
      <c r="N2" s="30"/>
      <c r="O2" s="30"/>
      <c r="P2" s="30"/>
      <c r="Q2" s="30"/>
      <c r="R2" s="30"/>
      <c r="S2" s="30"/>
      <c r="T2" s="30"/>
      <c r="U2" s="30"/>
      <c r="V2" s="30"/>
      <c r="W2" s="27">
        <v>2.95</v>
      </c>
      <c r="X2" s="27">
        <v>2.69</v>
      </c>
      <c r="Y2" s="27">
        <v>2.62</v>
      </c>
      <c r="Z2" s="27"/>
      <c r="AA2" s="27"/>
      <c r="AB2" s="27"/>
      <c r="AC2" s="27">
        <v>2.95</v>
      </c>
      <c r="AD2" s="27">
        <v>2.69</v>
      </c>
      <c r="AE2" s="27">
        <v>2.62</v>
      </c>
      <c r="AF2" s="27"/>
      <c r="AG2" s="27"/>
      <c r="AH2" s="27"/>
      <c r="AI2" s="27"/>
      <c r="AJ2" s="27"/>
      <c r="AK2" s="27"/>
      <c r="AL2" s="27"/>
      <c r="AM2" s="27"/>
      <c r="AN2" s="27"/>
      <c r="AO2" s="31" t="s">
        <v>47</v>
      </c>
      <c r="AP2" s="31"/>
      <c r="AQ2" s="31">
        <v>3</v>
      </c>
      <c r="AR2" s="31">
        <v>3</v>
      </c>
      <c r="AS2" s="31"/>
      <c r="AT2" s="31">
        <v>0</v>
      </c>
      <c r="AU2" s="31">
        <v>0</v>
      </c>
      <c r="AV2" s="31">
        <v>0</v>
      </c>
      <c r="AW2" s="31">
        <v>0</v>
      </c>
      <c r="AX2" s="31">
        <v>0</v>
      </c>
      <c r="AY2" s="31">
        <v>0</v>
      </c>
      <c r="AZ2" s="31">
        <v>0</v>
      </c>
      <c r="BA2" s="31">
        <v>0</v>
      </c>
      <c r="BB2" s="31"/>
      <c r="BC2" s="31"/>
      <c r="BD2" s="31">
        <v>0</v>
      </c>
      <c r="BE2" s="31">
        <v>0</v>
      </c>
      <c r="BF2" s="31">
        <v>0</v>
      </c>
      <c r="BG2" s="31" t="s">
        <v>55</v>
      </c>
      <c r="BH2" s="31">
        <v>0</v>
      </c>
      <c r="BI2" s="31" t="s">
        <v>47</v>
      </c>
      <c r="BJ2" s="31"/>
      <c r="BK2" s="31"/>
      <c r="BL2" s="28"/>
      <c r="BM2" s="27"/>
      <c r="BN2" s="31"/>
      <c r="BO2" s="31" t="s">
        <v>48</v>
      </c>
      <c r="BP2" s="31"/>
      <c r="BQ2" s="31"/>
      <c r="BR2" s="126" t="s">
        <v>129</v>
      </c>
    </row>
    <row r="3" spans="1:71" x14ac:dyDescent="0.2">
      <c r="A3" s="27">
        <v>2</v>
      </c>
      <c r="B3" s="28">
        <v>43563</v>
      </c>
      <c r="C3" s="28" t="s">
        <v>43</v>
      </c>
      <c r="D3" s="28" t="s">
        <v>136</v>
      </c>
      <c r="E3" s="20">
        <v>43498</v>
      </c>
      <c r="F3" s="28" t="s">
        <v>49</v>
      </c>
      <c r="G3" s="27" t="s">
        <v>52</v>
      </c>
      <c r="H3" s="27">
        <v>138.1</v>
      </c>
      <c r="I3" s="27"/>
      <c r="J3" s="27"/>
      <c r="K3" s="29" t="s">
        <v>46</v>
      </c>
      <c r="L3" s="30">
        <v>2465.7599999999998</v>
      </c>
      <c r="M3" s="30">
        <v>161707.24</v>
      </c>
      <c r="N3" s="30">
        <v>660329</v>
      </c>
      <c r="O3" s="30"/>
      <c r="P3" s="30"/>
      <c r="Q3" s="30"/>
      <c r="R3" s="30"/>
      <c r="S3" s="30"/>
      <c r="T3" s="30"/>
      <c r="U3" s="30"/>
      <c r="V3" s="30"/>
      <c r="W3" s="27">
        <v>2.94</v>
      </c>
      <c r="X3" s="27">
        <v>2.73</v>
      </c>
      <c r="Y3" s="27">
        <v>2.71</v>
      </c>
      <c r="Z3" s="27">
        <v>2.7</v>
      </c>
      <c r="AA3" s="27"/>
      <c r="AB3" s="27"/>
      <c r="AC3" s="27">
        <v>2.94</v>
      </c>
      <c r="AD3" s="27">
        <v>2.73</v>
      </c>
      <c r="AE3" s="27">
        <v>2.71</v>
      </c>
      <c r="AF3" s="27">
        <v>2.7</v>
      </c>
      <c r="AG3" s="27"/>
      <c r="AH3" s="27"/>
      <c r="AI3" s="27"/>
      <c r="AJ3" s="27"/>
      <c r="AK3" s="27"/>
      <c r="AL3" s="27"/>
      <c r="AM3" s="27"/>
      <c r="AN3" s="27"/>
      <c r="AO3" s="31" t="s">
        <v>47</v>
      </c>
      <c r="AP3" s="31"/>
      <c r="AQ3" s="31">
        <v>3</v>
      </c>
      <c r="AR3" s="31">
        <v>3</v>
      </c>
      <c r="AS3" s="31"/>
      <c r="AT3" s="31">
        <v>0</v>
      </c>
      <c r="AU3" s="31">
        <v>10</v>
      </c>
      <c r="AV3" s="31">
        <v>0</v>
      </c>
      <c r="AW3" s="31">
        <v>0</v>
      </c>
      <c r="AX3" s="31">
        <v>0</v>
      </c>
      <c r="AY3" s="31">
        <v>0</v>
      </c>
      <c r="AZ3" s="31">
        <v>0</v>
      </c>
      <c r="BA3" s="31">
        <v>0</v>
      </c>
      <c r="BB3" s="31"/>
      <c r="BC3" s="31"/>
      <c r="BD3" s="31">
        <v>0</v>
      </c>
      <c r="BE3" s="31">
        <v>0</v>
      </c>
      <c r="BF3" s="31">
        <v>0</v>
      </c>
      <c r="BG3" s="31" t="s">
        <v>55</v>
      </c>
      <c r="BH3" s="31">
        <v>24</v>
      </c>
      <c r="BI3" s="31" t="s">
        <v>47</v>
      </c>
      <c r="BJ3" s="31"/>
      <c r="BK3" s="31"/>
      <c r="BL3" s="28"/>
      <c r="BM3" s="27"/>
      <c r="BN3" s="31"/>
      <c r="BO3" s="31" t="s">
        <v>48</v>
      </c>
      <c r="BP3" s="31"/>
      <c r="BQ3" s="31"/>
      <c r="BR3" s="126" t="s">
        <v>134</v>
      </c>
    </row>
    <row r="4" spans="1:71" x14ac:dyDescent="0.2">
      <c r="A4" s="27">
        <v>3</v>
      </c>
      <c r="B4" s="28">
        <v>43563</v>
      </c>
      <c r="C4" s="28" t="s">
        <v>43</v>
      </c>
      <c r="D4" s="28" t="s">
        <v>136</v>
      </c>
      <c r="E4" s="20">
        <v>43376</v>
      </c>
      <c r="F4" s="28" t="s">
        <v>45</v>
      </c>
      <c r="G4" s="27" t="s">
        <v>132</v>
      </c>
      <c r="H4" s="27">
        <v>147.15</v>
      </c>
      <c r="I4" s="27"/>
      <c r="J4" s="27"/>
      <c r="K4" s="29" t="s">
        <v>46</v>
      </c>
      <c r="L4" s="30">
        <v>4932</v>
      </c>
      <c r="M4" s="30">
        <v>187397</v>
      </c>
      <c r="N4" s="30"/>
      <c r="O4" s="30"/>
      <c r="P4" s="30"/>
      <c r="Q4" s="30"/>
      <c r="R4" s="30"/>
      <c r="S4" s="30"/>
      <c r="T4" s="30"/>
      <c r="U4" s="30"/>
      <c r="V4" s="30"/>
      <c r="W4" s="27">
        <v>2.75</v>
      </c>
      <c r="X4" s="27">
        <v>2.5</v>
      </c>
      <c r="Y4" s="27">
        <v>2.4500000000000002</v>
      </c>
      <c r="Z4" s="27"/>
      <c r="AA4" s="27"/>
      <c r="AB4" s="27"/>
      <c r="AC4" s="27">
        <v>2.75</v>
      </c>
      <c r="AD4" s="27">
        <v>2.5</v>
      </c>
      <c r="AE4" s="27">
        <v>2.4500000000000002</v>
      </c>
      <c r="AF4" s="27"/>
      <c r="AG4" s="27"/>
      <c r="AH4" s="27"/>
      <c r="AI4" s="27"/>
      <c r="AJ4" s="27"/>
      <c r="AK4" s="27"/>
      <c r="AL4" s="27"/>
      <c r="AM4" s="27"/>
      <c r="AN4" s="27"/>
      <c r="AO4" s="31" t="s">
        <v>47</v>
      </c>
      <c r="AP4" s="31"/>
      <c r="AQ4" s="31">
        <v>3</v>
      </c>
      <c r="AR4" s="31">
        <v>3</v>
      </c>
      <c r="AS4" s="31"/>
      <c r="AT4" s="31">
        <v>0</v>
      </c>
      <c r="AU4" s="31">
        <v>15</v>
      </c>
      <c r="AV4" s="31">
        <v>0</v>
      </c>
      <c r="AW4" s="31">
        <v>0</v>
      </c>
      <c r="AX4" s="31">
        <v>0</v>
      </c>
      <c r="AY4" s="31">
        <v>0</v>
      </c>
      <c r="AZ4" s="31">
        <v>0</v>
      </c>
      <c r="BA4" s="31">
        <v>0</v>
      </c>
      <c r="BB4" s="31"/>
      <c r="BC4" s="31"/>
      <c r="BD4" s="31">
        <v>0</v>
      </c>
      <c r="BE4" s="31">
        <v>0</v>
      </c>
      <c r="BF4" s="31">
        <v>12</v>
      </c>
      <c r="BG4" s="31" t="s">
        <v>53</v>
      </c>
      <c r="BH4" s="31">
        <v>12</v>
      </c>
      <c r="BI4" s="31" t="s">
        <v>47</v>
      </c>
      <c r="BJ4" s="31"/>
      <c r="BK4" s="31"/>
      <c r="BL4" s="28"/>
      <c r="BM4" s="27"/>
      <c r="BN4" s="31"/>
      <c r="BO4" s="31" t="s">
        <v>48</v>
      </c>
      <c r="BP4" s="31"/>
      <c r="BQ4" s="31"/>
      <c r="BR4" s="126" t="s">
        <v>133</v>
      </c>
    </row>
  </sheetData>
  <sheetProtection algorithmName="SHA-512" hashValue="lN31nYHM0SdL0jlORtVsG6MPR49urx9dRT2NzeFE1UAeCVFoTL+NwLHpLmDvQNsT5Pjye/53weOtVRPzEDIcfg==" saltValue="B66hbJwCjz2Qsysbz0bP8w==" spinCount="100000" sheet="1" objects="1" scenarios="1"/>
  <hyperlinks>
    <hyperlink ref="BR4" r:id="rId1" xr:uid="{F9BCF5DD-7E30-B646-A007-84DB536662A2}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566FE-7994-5040-996F-9AEBE631983A}">
  <sheetPr codeName="Sheet11"/>
  <dimension ref="A1:BE4"/>
  <sheetViews>
    <sheetView workbookViewId="0">
      <selection activeCell="D8" sqref="D8"/>
    </sheetView>
  </sheetViews>
  <sheetFormatPr baseColWidth="10" defaultColWidth="12.5" defaultRowHeight="15" x14ac:dyDescent="0.2"/>
  <cols>
    <col min="1" max="1" width="5.5" customWidth="1"/>
    <col min="3" max="3" width="7.1640625" customWidth="1"/>
    <col min="4" max="4" width="21.5" customWidth="1"/>
    <col min="6" max="6" width="18.5" customWidth="1"/>
    <col min="7" max="7" width="18.6640625" customWidth="1"/>
    <col min="53" max="53" width="58" customWidth="1"/>
    <col min="54" max="54" width="13.83203125" customWidth="1"/>
    <col min="55" max="55" width="12.5" customWidth="1"/>
    <col min="57" max="57" width="23.5" customWidth="1"/>
  </cols>
  <sheetData>
    <row r="1" spans="1:57" ht="64" x14ac:dyDescent="0.2">
      <c r="A1" s="1" t="s">
        <v>94</v>
      </c>
      <c r="B1" s="1" t="s">
        <v>95</v>
      </c>
      <c r="C1" s="2" t="s">
        <v>1</v>
      </c>
      <c r="D1" s="3" t="s">
        <v>2</v>
      </c>
      <c r="E1" s="1" t="s">
        <v>3</v>
      </c>
      <c r="F1" s="2" t="s">
        <v>4</v>
      </c>
      <c r="G1" s="3" t="s">
        <v>5</v>
      </c>
      <c r="H1" s="4" t="s">
        <v>6</v>
      </c>
      <c r="I1" s="5" t="s">
        <v>7</v>
      </c>
      <c r="J1" s="5" t="s">
        <v>8</v>
      </c>
      <c r="K1" s="5" t="s">
        <v>9</v>
      </c>
      <c r="L1" s="5" t="s">
        <v>10</v>
      </c>
      <c r="M1" s="5" t="s">
        <v>11</v>
      </c>
      <c r="N1" s="6" t="s">
        <v>12</v>
      </c>
      <c r="O1" s="7" t="s">
        <v>13</v>
      </c>
      <c r="P1" s="7" t="s">
        <v>14</v>
      </c>
      <c r="Q1" s="7" t="s">
        <v>15</v>
      </c>
      <c r="R1" s="7" t="s">
        <v>16</v>
      </c>
      <c r="S1" s="7" t="s">
        <v>17</v>
      </c>
      <c r="T1" s="8" t="s">
        <v>18</v>
      </c>
      <c r="U1" s="9" t="s">
        <v>19</v>
      </c>
      <c r="V1" s="9" t="s">
        <v>20</v>
      </c>
      <c r="W1" s="9" t="s">
        <v>21</v>
      </c>
      <c r="X1" s="9" t="s">
        <v>22</v>
      </c>
      <c r="Y1" s="9" t="s">
        <v>96</v>
      </c>
      <c r="Z1" s="10" t="s">
        <v>97</v>
      </c>
      <c r="AA1" s="11" t="s">
        <v>98</v>
      </c>
      <c r="AB1" s="11" t="s">
        <v>99</v>
      </c>
      <c r="AC1" s="11" t="s">
        <v>100</v>
      </c>
      <c r="AD1" s="11" t="s">
        <v>101</v>
      </c>
      <c r="AE1" s="11" t="s">
        <v>102</v>
      </c>
      <c r="AF1" s="12" t="s">
        <v>103</v>
      </c>
      <c r="AG1" s="13" t="s">
        <v>104</v>
      </c>
      <c r="AH1" s="13" t="s">
        <v>105</v>
      </c>
      <c r="AI1" s="13" t="s">
        <v>56</v>
      </c>
      <c r="AJ1" s="14" t="s">
        <v>57</v>
      </c>
      <c r="AK1" s="13" t="s">
        <v>58</v>
      </c>
      <c r="AL1" s="13" t="s">
        <v>59</v>
      </c>
      <c r="AM1" s="15" t="s">
        <v>106</v>
      </c>
      <c r="AN1" s="16" t="s">
        <v>107</v>
      </c>
      <c r="AO1" s="15" t="s">
        <v>25</v>
      </c>
      <c r="AP1" s="7" t="s">
        <v>26</v>
      </c>
      <c r="AQ1" s="17" t="s">
        <v>27</v>
      </c>
      <c r="AR1" s="7" t="s">
        <v>28</v>
      </c>
      <c r="AS1" s="17" t="s">
        <v>29</v>
      </c>
      <c r="AT1" s="8" t="s">
        <v>30</v>
      </c>
      <c r="AU1" s="17" t="s">
        <v>34</v>
      </c>
      <c r="AV1" s="8" t="s">
        <v>35</v>
      </c>
      <c r="AW1" s="1" t="s">
        <v>36</v>
      </c>
      <c r="AX1" s="18" t="s">
        <v>113</v>
      </c>
      <c r="AY1" s="19" t="s">
        <v>120</v>
      </c>
      <c r="AZ1" s="18" t="s">
        <v>37</v>
      </c>
      <c r="BA1" s="1" t="s">
        <v>38</v>
      </c>
      <c r="BB1" s="2" t="s">
        <v>39</v>
      </c>
      <c r="BC1" s="18" t="s">
        <v>40</v>
      </c>
      <c r="BD1" s="18" t="s">
        <v>41</v>
      </c>
      <c r="BE1" s="2" t="s">
        <v>42</v>
      </c>
    </row>
    <row r="2" spans="1:57" x14ac:dyDescent="0.2">
      <c r="A2" s="27">
        <v>1</v>
      </c>
      <c r="B2" s="20">
        <v>43385</v>
      </c>
      <c r="C2" s="28" t="s">
        <v>43</v>
      </c>
      <c r="D2" s="27" t="s">
        <v>44</v>
      </c>
      <c r="E2" s="20">
        <v>43342</v>
      </c>
      <c r="F2" s="28" t="s">
        <v>50</v>
      </c>
      <c r="G2" s="27" t="s">
        <v>130</v>
      </c>
      <c r="H2" s="27">
        <v>163.34</v>
      </c>
      <c r="I2" s="29" t="s">
        <v>46</v>
      </c>
      <c r="J2" s="30">
        <v>4931</v>
      </c>
      <c r="K2" s="30">
        <v>192311</v>
      </c>
      <c r="L2" s="30"/>
      <c r="M2" s="30"/>
      <c r="N2" s="30"/>
      <c r="O2" s="27">
        <v>2.95</v>
      </c>
      <c r="P2" s="27">
        <v>2.69</v>
      </c>
      <c r="Q2" s="27">
        <v>2.62</v>
      </c>
      <c r="R2" s="27"/>
      <c r="S2" s="27"/>
      <c r="T2" s="27"/>
      <c r="U2" s="27">
        <v>2.95</v>
      </c>
      <c r="V2" s="27">
        <v>2.69</v>
      </c>
      <c r="W2" s="27">
        <v>2.62</v>
      </c>
      <c r="X2" s="27"/>
      <c r="Y2" s="27"/>
      <c r="Z2" s="27"/>
      <c r="AA2" s="27"/>
      <c r="AB2" s="27"/>
      <c r="AC2" s="27"/>
      <c r="AD2" s="27"/>
      <c r="AE2" s="27"/>
      <c r="AF2" s="27"/>
      <c r="AG2" s="31" t="s">
        <v>47</v>
      </c>
      <c r="AH2" s="31"/>
      <c r="AI2" s="31">
        <v>3</v>
      </c>
      <c r="AJ2" s="31">
        <v>3</v>
      </c>
      <c r="AK2" s="32">
        <v>0.5</v>
      </c>
      <c r="AL2" s="32">
        <v>0.5</v>
      </c>
      <c r="AM2" s="31">
        <v>0</v>
      </c>
      <c r="AN2" s="31">
        <v>0</v>
      </c>
      <c r="AO2" s="31">
        <v>0</v>
      </c>
      <c r="AP2" s="31">
        <v>0</v>
      </c>
      <c r="AQ2" s="31">
        <v>0</v>
      </c>
      <c r="AR2" s="31">
        <v>0</v>
      </c>
      <c r="AS2" s="31">
        <v>0</v>
      </c>
      <c r="AT2" s="31">
        <v>0</v>
      </c>
      <c r="AU2" s="31">
        <v>0</v>
      </c>
      <c r="AV2" s="31">
        <v>0</v>
      </c>
      <c r="AW2" s="31">
        <v>0</v>
      </c>
      <c r="AX2" s="31" t="s">
        <v>55</v>
      </c>
      <c r="AY2" s="31"/>
      <c r="AZ2" s="31" t="s">
        <v>47</v>
      </c>
      <c r="BA2" s="28"/>
      <c r="BB2" s="27"/>
      <c r="BC2" s="31"/>
      <c r="BD2" s="31" t="s">
        <v>48</v>
      </c>
      <c r="BE2" s="126" t="s">
        <v>129</v>
      </c>
    </row>
    <row r="3" spans="1:57" x14ac:dyDescent="0.2">
      <c r="A3" s="27">
        <v>2</v>
      </c>
      <c r="B3" s="20">
        <v>43385</v>
      </c>
      <c r="C3" s="28" t="s">
        <v>43</v>
      </c>
      <c r="D3" s="27" t="s">
        <v>44</v>
      </c>
      <c r="E3" s="20">
        <v>43342</v>
      </c>
      <c r="F3" s="28" t="s">
        <v>49</v>
      </c>
      <c r="G3" s="27" t="s">
        <v>52</v>
      </c>
      <c r="H3" s="27">
        <v>140.19999999999999</v>
      </c>
      <c r="I3" s="29" t="s">
        <v>46</v>
      </c>
      <c r="J3" s="30">
        <v>2465.7599999999998</v>
      </c>
      <c r="K3" s="30">
        <v>164173</v>
      </c>
      <c r="L3" s="30">
        <v>822036</v>
      </c>
      <c r="M3" s="30"/>
      <c r="N3" s="30"/>
      <c r="O3" s="27">
        <v>2.94</v>
      </c>
      <c r="P3" s="27">
        <v>2.73</v>
      </c>
      <c r="Q3" s="27">
        <v>2.71</v>
      </c>
      <c r="R3" s="27">
        <v>2.7</v>
      </c>
      <c r="S3" s="27"/>
      <c r="T3" s="27"/>
      <c r="U3" s="27">
        <v>2.94</v>
      </c>
      <c r="V3" s="27">
        <v>2.73</v>
      </c>
      <c r="W3" s="27">
        <v>2.71</v>
      </c>
      <c r="X3" s="27">
        <v>2.7</v>
      </c>
      <c r="Y3" s="27"/>
      <c r="Z3" s="27"/>
      <c r="AA3" s="27"/>
      <c r="AB3" s="27"/>
      <c r="AC3" s="27"/>
      <c r="AD3" s="27"/>
      <c r="AE3" s="27"/>
      <c r="AF3" s="27"/>
      <c r="AG3" s="31" t="s">
        <v>47</v>
      </c>
      <c r="AH3" s="31"/>
      <c r="AI3" s="31">
        <v>3</v>
      </c>
      <c r="AJ3" s="31">
        <v>3</v>
      </c>
      <c r="AK3" s="32">
        <v>0.5</v>
      </c>
      <c r="AL3" s="32">
        <v>0.5</v>
      </c>
      <c r="AM3" s="31">
        <v>0</v>
      </c>
      <c r="AN3" s="31">
        <v>10</v>
      </c>
      <c r="AO3" s="31">
        <v>0</v>
      </c>
      <c r="AP3" s="31">
        <v>0</v>
      </c>
      <c r="AQ3" s="31">
        <v>0</v>
      </c>
      <c r="AR3" s="31">
        <v>0</v>
      </c>
      <c r="AS3" s="31">
        <v>0</v>
      </c>
      <c r="AT3" s="31">
        <v>0</v>
      </c>
      <c r="AU3" s="31">
        <v>0</v>
      </c>
      <c r="AV3" s="31">
        <v>0</v>
      </c>
      <c r="AW3" s="31">
        <v>24</v>
      </c>
      <c r="AX3" s="31" t="s">
        <v>53</v>
      </c>
      <c r="AY3" s="31">
        <v>24</v>
      </c>
      <c r="AZ3" s="31" t="s">
        <v>47</v>
      </c>
      <c r="BA3" s="28"/>
      <c r="BB3" s="27"/>
      <c r="BC3" s="31"/>
      <c r="BD3" s="31" t="s">
        <v>48</v>
      </c>
      <c r="BE3" s="126" t="s">
        <v>131</v>
      </c>
    </row>
    <row r="4" spans="1:57" x14ac:dyDescent="0.2">
      <c r="A4" s="27">
        <v>3</v>
      </c>
      <c r="B4" s="20">
        <v>43385</v>
      </c>
      <c r="C4" s="28" t="s">
        <v>43</v>
      </c>
      <c r="D4" s="27" t="s">
        <v>44</v>
      </c>
      <c r="E4" s="20">
        <v>43376</v>
      </c>
      <c r="F4" s="28" t="s">
        <v>45</v>
      </c>
      <c r="G4" s="27" t="s">
        <v>132</v>
      </c>
      <c r="H4" s="27">
        <v>147.15</v>
      </c>
      <c r="I4" s="29" t="s">
        <v>46</v>
      </c>
      <c r="J4" s="30">
        <v>4932</v>
      </c>
      <c r="K4" s="30">
        <v>192329</v>
      </c>
      <c r="L4" s="30"/>
      <c r="M4" s="30"/>
      <c r="N4" s="30"/>
      <c r="O4" s="27">
        <v>2.75</v>
      </c>
      <c r="P4" s="27">
        <v>2.5</v>
      </c>
      <c r="Q4" s="27">
        <v>2.4500000000000002</v>
      </c>
      <c r="R4" s="27"/>
      <c r="S4" s="27"/>
      <c r="T4" s="27"/>
      <c r="U4" s="27">
        <v>2.75</v>
      </c>
      <c r="V4" s="27">
        <v>2.5</v>
      </c>
      <c r="W4" s="27">
        <v>2.4500000000000002</v>
      </c>
      <c r="X4" s="27"/>
      <c r="Y4" s="27"/>
      <c r="Z4" s="27"/>
      <c r="AA4" s="27"/>
      <c r="AB4" s="27"/>
      <c r="AC4" s="27"/>
      <c r="AD4" s="27"/>
      <c r="AE4" s="27"/>
      <c r="AF4" s="27"/>
      <c r="AG4" s="31" t="s">
        <v>47</v>
      </c>
      <c r="AH4" s="31"/>
      <c r="AI4" s="31">
        <v>3</v>
      </c>
      <c r="AJ4" s="31">
        <v>3</v>
      </c>
      <c r="AK4" s="32">
        <v>0.5</v>
      </c>
      <c r="AL4" s="32">
        <v>0.5</v>
      </c>
      <c r="AM4" s="31">
        <v>0</v>
      </c>
      <c r="AN4" s="31">
        <v>15</v>
      </c>
      <c r="AO4" s="31">
        <v>0</v>
      </c>
      <c r="AP4" s="31">
        <v>0</v>
      </c>
      <c r="AQ4" s="31">
        <v>0</v>
      </c>
      <c r="AR4" s="31">
        <v>0</v>
      </c>
      <c r="AS4" s="31">
        <v>0</v>
      </c>
      <c r="AT4" s="31">
        <v>0</v>
      </c>
      <c r="AU4" s="31">
        <v>0</v>
      </c>
      <c r="AV4" s="31">
        <v>0</v>
      </c>
      <c r="AW4" s="31">
        <v>12</v>
      </c>
      <c r="AX4" s="31" t="s">
        <v>53</v>
      </c>
      <c r="AY4" s="31">
        <v>12</v>
      </c>
      <c r="AZ4" s="31" t="s">
        <v>47</v>
      </c>
      <c r="BA4" s="28"/>
      <c r="BB4" s="27"/>
      <c r="BC4" s="31"/>
      <c r="BD4" s="31" t="s">
        <v>48</v>
      </c>
      <c r="BE4" s="126" t="s">
        <v>133</v>
      </c>
    </row>
  </sheetData>
  <sheetProtection algorithmName="SHA-512" hashValue="N1JiMAROT7CVbV2yyAHr3WFcBDxlm80X+MDoqOAHiEbbQQ8VgjMU4VvewvLslHJPuQpnQAuEzW4cLwzxX1VGnA==" saltValue="eC1gLQGvWYrFRsM9KwjOBg==" spinCount="100000" sheet="1" objects="1" scenarios="1"/>
  <hyperlinks>
    <hyperlink ref="BE4" r:id="rId1" xr:uid="{72AEB5DA-74CF-F145-B32F-3C304466B23F}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EE4627-5519-D746-9327-102B5CA4015E}">
  <sheetPr codeName="Sheet12"/>
  <dimension ref="A1:BE4"/>
  <sheetViews>
    <sheetView workbookViewId="0">
      <selection activeCell="Q18" sqref="Q18"/>
    </sheetView>
  </sheetViews>
  <sheetFormatPr baseColWidth="10" defaultColWidth="12.5" defaultRowHeight="15" x14ac:dyDescent="0.2"/>
  <cols>
    <col min="1" max="1" width="5.5" customWidth="1"/>
    <col min="3" max="3" width="7.1640625" customWidth="1"/>
    <col min="4" max="4" width="21.5" customWidth="1"/>
    <col min="6" max="6" width="18.5" customWidth="1"/>
    <col min="7" max="7" width="18.6640625" customWidth="1"/>
    <col min="53" max="53" width="58" customWidth="1"/>
    <col min="54" max="54" width="13.83203125" customWidth="1"/>
    <col min="55" max="55" width="12.5" customWidth="1"/>
    <col min="57" max="57" width="23.5" customWidth="1"/>
  </cols>
  <sheetData>
    <row r="1" spans="1:57" ht="64" x14ac:dyDescent="0.2">
      <c r="A1" s="1" t="s">
        <v>94</v>
      </c>
      <c r="B1" s="1" t="s">
        <v>95</v>
      </c>
      <c r="C1" s="2" t="s">
        <v>1</v>
      </c>
      <c r="D1" s="3" t="s">
        <v>2</v>
      </c>
      <c r="E1" s="1" t="s">
        <v>3</v>
      </c>
      <c r="F1" s="2" t="s">
        <v>4</v>
      </c>
      <c r="G1" s="3" t="s">
        <v>5</v>
      </c>
      <c r="H1" s="4" t="s">
        <v>6</v>
      </c>
      <c r="I1" s="5" t="s">
        <v>7</v>
      </c>
      <c r="J1" s="5" t="s">
        <v>8</v>
      </c>
      <c r="K1" s="5" t="s">
        <v>9</v>
      </c>
      <c r="L1" s="5" t="s">
        <v>10</v>
      </c>
      <c r="M1" s="5" t="s">
        <v>11</v>
      </c>
      <c r="N1" s="6" t="s">
        <v>12</v>
      </c>
      <c r="O1" s="7" t="s">
        <v>13</v>
      </c>
      <c r="P1" s="7" t="s">
        <v>14</v>
      </c>
      <c r="Q1" s="7" t="s">
        <v>15</v>
      </c>
      <c r="R1" s="7" t="s">
        <v>16</v>
      </c>
      <c r="S1" s="7" t="s">
        <v>17</v>
      </c>
      <c r="T1" s="8" t="s">
        <v>18</v>
      </c>
      <c r="U1" s="9" t="s">
        <v>19</v>
      </c>
      <c r="V1" s="9" t="s">
        <v>20</v>
      </c>
      <c r="W1" s="9" t="s">
        <v>21</v>
      </c>
      <c r="X1" s="9" t="s">
        <v>22</v>
      </c>
      <c r="Y1" s="9" t="s">
        <v>96</v>
      </c>
      <c r="Z1" s="10" t="s">
        <v>97</v>
      </c>
      <c r="AA1" s="11" t="s">
        <v>98</v>
      </c>
      <c r="AB1" s="11" t="s">
        <v>99</v>
      </c>
      <c r="AC1" s="11" t="s">
        <v>100</v>
      </c>
      <c r="AD1" s="11" t="s">
        <v>101</v>
      </c>
      <c r="AE1" s="11" t="s">
        <v>102</v>
      </c>
      <c r="AF1" s="12" t="s">
        <v>103</v>
      </c>
      <c r="AG1" s="13" t="s">
        <v>104</v>
      </c>
      <c r="AH1" s="13" t="s">
        <v>105</v>
      </c>
      <c r="AI1" s="13" t="s">
        <v>56</v>
      </c>
      <c r="AJ1" s="14" t="s">
        <v>57</v>
      </c>
      <c r="AK1" s="13" t="s">
        <v>58</v>
      </c>
      <c r="AL1" s="13" t="s">
        <v>59</v>
      </c>
      <c r="AM1" s="15" t="s">
        <v>106</v>
      </c>
      <c r="AN1" s="16" t="s">
        <v>107</v>
      </c>
      <c r="AO1" s="15" t="s">
        <v>25</v>
      </c>
      <c r="AP1" s="7" t="s">
        <v>26</v>
      </c>
      <c r="AQ1" s="17" t="s">
        <v>27</v>
      </c>
      <c r="AR1" s="7" t="s">
        <v>28</v>
      </c>
      <c r="AS1" s="17" t="s">
        <v>29</v>
      </c>
      <c r="AT1" s="8" t="s">
        <v>30</v>
      </c>
      <c r="AU1" s="17" t="s">
        <v>34</v>
      </c>
      <c r="AV1" s="8" t="s">
        <v>35</v>
      </c>
      <c r="AW1" s="1" t="s">
        <v>36</v>
      </c>
      <c r="AX1" s="18" t="s">
        <v>113</v>
      </c>
      <c r="AY1" s="19" t="s">
        <v>120</v>
      </c>
      <c r="AZ1" s="18" t="s">
        <v>37</v>
      </c>
      <c r="BA1" s="1" t="s">
        <v>38</v>
      </c>
      <c r="BB1" s="2" t="s">
        <v>39</v>
      </c>
      <c r="BC1" s="18" t="s">
        <v>40</v>
      </c>
      <c r="BD1" s="18" t="s">
        <v>41</v>
      </c>
      <c r="BE1" s="2" t="s">
        <v>42</v>
      </c>
    </row>
    <row r="2" spans="1:57" x14ac:dyDescent="0.2">
      <c r="A2" s="27">
        <v>1</v>
      </c>
      <c r="B2" s="20">
        <v>43202</v>
      </c>
      <c r="C2" s="28" t="s">
        <v>43</v>
      </c>
      <c r="D2" s="27" t="s">
        <v>44</v>
      </c>
      <c r="E2" s="20">
        <v>42917</v>
      </c>
      <c r="F2" s="28" t="s">
        <v>50</v>
      </c>
      <c r="G2" s="27" t="s">
        <v>54</v>
      </c>
      <c r="H2" s="27">
        <v>152.61000000000001</v>
      </c>
      <c r="I2" s="29" t="s">
        <v>46</v>
      </c>
      <c r="J2" s="30">
        <v>4931</v>
      </c>
      <c r="K2" s="30">
        <v>187380</v>
      </c>
      <c r="L2" s="30"/>
      <c r="M2" s="30"/>
      <c r="N2" s="30"/>
      <c r="O2" s="27">
        <v>2.7629999999999999</v>
      </c>
      <c r="P2" s="27">
        <v>2.5499999999999998</v>
      </c>
      <c r="Q2" s="27">
        <v>2.4950000000000001</v>
      </c>
      <c r="R2" s="27"/>
      <c r="S2" s="27"/>
      <c r="T2" s="27"/>
      <c r="U2" s="27">
        <v>2.7629999999999999</v>
      </c>
      <c r="V2" s="27">
        <v>2.5499999999999998</v>
      </c>
      <c r="W2" s="27">
        <v>2.4950000000000001</v>
      </c>
      <c r="X2" s="27"/>
      <c r="Y2" s="27"/>
      <c r="Z2" s="27"/>
      <c r="AA2" s="27"/>
      <c r="AB2" s="27"/>
      <c r="AC2" s="27"/>
      <c r="AD2" s="27"/>
      <c r="AE2" s="27"/>
      <c r="AF2" s="27"/>
      <c r="AG2" s="31" t="s">
        <v>47</v>
      </c>
      <c r="AH2" s="31"/>
      <c r="AI2" s="31">
        <v>3</v>
      </c>
      <c r="AJ2" s="31">
        <v>3</v>
      </c>
      <c r="AK2" s="32">
        <v>0.5</v>
      </c>
      <c r="AL2" s="32">
        <v>0.5</v>
      </c>
      <c r="AM2" s="31">
        <v>0</v>
      </c>
      <c r="AN2" s="31">
        <v>0</v>
      </c>
      <c r="AO2" s="31">
        <v>0</v>
      </c>
      <c r="AP2" s="31">
        <v>0</v>
      </c>
      <c r="AQ2" s="31">
        <v>0</v>
      </c>
      <c r="AR2" s="31">
        <v>0</v>
      </c>
      <c r="AS2" s="31">
        <v>0</v>
      </c>
      <c r="AT2" s="31">
        <v>0</v>
      </c>
      <c r="AU2" s="31">
        <v>0</v>
      </c>
      <c r="AV2" s="31">
        <v>0</v>
      </c>
      <c r="AW2" s="31">
        <v>0</v>
      </c>
      <c r="AX2" s="31" t="s">
        <v>55</v>
      </c>
      <c r="AY2" s="31"/>
      <c r="AZ2" s="31" t="s">
        <v>47</v>
      </c>
      <c r="BA2" s="28"/>
      <c r="BB2" s="27"/>
      <c r="BC2" s="31"/>
      <c r="BD2" s="31" t="s">
        <v>48</v>
      </c>
      <c r="BE2" s="28"/>
    </row>
    <row r="3" spans="1:57" x14ac:dyDescent="0.2">
      <c r="A3" s="27">
        <v>2</v>
      </c>
      <c r="B3" s="20">
        <v>43202</v>
      </c>
      <c r="C3" s="28" t="s">
        <v>43</v>
      </c>
      <c r="D3" s="27" t="s">
        <v>44</v>
      </c>
      <c r="E3" s="20">
        <v>43129</v>
      </c>
      <c r="F3" s="28" t="s">
        <v>49</v>
      </c>
      <c r="G3" s="27" t="s">
        <v>52</v>
      </c>
      <c r="H3" s="27">
        <v>138.1</v>
      </c>
      <c r="I3" s="29" t="s">
        <v>46</v>
      </c>
      <c r="J3" s="30">
        <v>2465.7599999999998</v>
      </c>
      <c r="K3" s="30">
        <v>164712.36000000002</v>
      </c>
      <c r="L3" s="30">
        <v>822575.34</v>
      </c>
      <c r="M3" s="30"/>
      <c r="N3" s="30"/>
      <c r="O3" s="27">
        <v>2.94</v>
      </c>
      <c r="P3" s="27">
        <v>2.73</v>
      </c>
      <c r="Q3" s="27">
        <v>2.71</v>
      </c>
      <c r="R3" s="27">
        <v>2.7</v>
      </c>
      <c r="S3" s="27"/>
      <c r="T3" s="27"/>
      <c r="U3" s="27">
        <v>2.94</v>
      </c>
      <c r="V3" s="27">
        <v>2.73</v>
      </c>
      <c r="W3" s="27">
        <v>2.71</v>
      </c>
      <c r="X3" s="27">
        <v>2.7</v>
      </c>
      <c r="Y3" s="27"/>
      <c r="Z3" s="27"/>
      <c r="AA3" s="27"/>
      <c r="AB3" s="27"/>
      <c r="AC3" s="27"/>
      <c r="AD3" s="27"/>
      <c r="AE3" s="27"/>
      <c r="AF3" s="27"/>
      <c r="AG3" s="31" t="s">
        <v>47</v>
      </c>
      <c r="AH3" s="31"/>
      <c r="AI3" s="31">
        <v>3</v>
      </c>
      <c r="AJ3" s="31">
        <v>3</v>
      </c>
      <c r="AK3" s="32">
        <v>0.5</v>
      </c>
      <c r="AL3" s="32">
        <v>0.5</v>
      </c>
      <c r="AM3" s="31">
        <v>0</v>
      </c>
      <c r="AN3" s="31">
        <v>10</v>
      </c>
      <c r="AO3" s="31">
        <v>0</v>
      </c>
      <c r="AP3" s="31">
        <v>0</v>
      </c>
      <c r="AQ3" s="31">
        <v>0</v>
      </c>
      <c r="AR3" s="31">
        <v>0</v>
      </c>
      <c r="AS3" s="31">
        <v>0</v>
      </c>
      <c r="AT3" s="31">
        <v>0</v>
      </c>
      <c r="AU3" s="31">
        <v>0</v>
      </c>
      <c r="AV3" s="31">
        <v>0</v>
      </c>
      <c r="AW3" s="31">
        <v>24</v>
      </c>
      <c r="AX3" s="31" t="s">
        <v>53</v>
      </c>
      <c r="AY3" s="31">
        <v>24</v>
      </c>
      <c r="AZ3" s="31" t="s">
        <v>47</v>
      </c>
      <c r="BA3" s="28"/>
      <c r="BB3" s="27"/>
      <c r="BC3" s="31"/>
      <c r="BD3" s="31" t="s">
        <v>48</v>
      </c>
      <c r="BE3" s="28"/>
    </row>
    <row r="4" spans="1:57" x14ac:dyDescent="0.2">
      <c r="A4" s="27">
        <v>3</v>
      </c>
      <c r="B4" s="20">
        <v>43202</v>
      </c>
      <c r="C4" s="28" t="s">
        <v>43</v>
      </c>
      <c r="D4" s="27" t="s">
        <v>44</v>
      </c>
      <c r="E4" s="20">
        <v>42931</v>
      </c>
      <c r="F4" s="28" t="s">
        <v>45</v>
      </c>
      <c r="G4" s="27" t="s">
        <v>51</v>
      </c>
      <c r="H4" s="27">
        <v>150</v>
      </c>
      <c r="I4" s="29" t="s">
        <v>46</v>
      </c>
      <c r="J4" s="30">
        <v>4931</v>
      </c>
      <c r="K4" s="30">
        <v>187380</v>
      </c>
      <c r="L4" s="30"/>
      <c r="M4" s="30"/>
      <c r="N4" s="30"/>
      <c r="O4" s="27">
        <v>2.8</v>
      </c>
      <c r="P4" s="27">
        <v>2.5499999999999998</v>
      </c>
      <c r="Q4" s="27">
        <v>2.4950000000000001</v>
      </c>
      <c r="R4" s="27"/>
      <c r="S4" s="27"/>
      <c r="T4" s="27"/>
      <c r="U4" s="27">
        <v>2.8</v>
      </c>
      <c r="V4" s="27">
        <v>2.5499999999999998</v>
      </c>
      <c r="W4" s="27">
        <v>2.4950000000000001</v>
      </c>
      <c r="X4" s="27"/>
      <c r="Y4" s="27"/>
      <c r="Z4" s="27"/>
      <c r="AA4" s="27"/>
      <c r="AB4" s="27"/>
      <c r="AC4" s="27"/>
      <c r="AD4" s="27"/>
      <c r="AE4" s="27"/>
      <c r="AF4" s="27"/>
      <c r="AG4" s="31" t="s">
        <v>47</v>
      </c>
      <c r="AH4" s="31"/>
      <c r="AI4" s="31">
        <v>3</v>
      </c>
      <c r="AJ4" s="31">
        <v>3</v>
      </c>
      <c r="AK4" s="32">
        <v>0.5</v>
      </c>
      <c r="AL4" s="32">
        <v>0.5</v>
      </c>
      <c r="AM4" s="31">
        <v>0</v>
      </c>
      <c r="AN4" s="31">
        <v>15</v>
      </c>
      <c r="AO4" s="31">
        <v>0</v>
      </c>
      <c r="AP4" s="31">
        <v>0</v>
      </c>
      <c r="AQ4" s="31">
        <v>0</v>
      </c>
      <c r="AR4" s="31">
        <v>0</v>
      </c>
      <c r="AS4" s="31">
        <v>0</v>
      </c>
      <c r="AT4" s="31">
        <v>0</v>
      </c>
      <c r="AU4" s="31">
        <v>0</v>
      </c>
      <c r="AV4" s="31">
        <v>0</v>
      </c>
      <c r="AW4" s="31">
        <v>12</v>
      </c>
      <c r="AX4" s="31" t="s">
        <v>53</v>
      </c>
      <c r="AY4" s="31">
        <v>12</v>
      </c>
      <c r="AZ4" s="31" t="s">
        <v>47</v>
      </c>
      <c r="BA4" s="28"/>
      <c r="BB4" s="27"/>
      <c r="BC4" s="31"/>
      <c r="BD4" s="31" t="s">
        <v>48</v>
      </c>
      <c r="BE4" s="28"/>
    </row>
  </sheetData>
  <sheetProtection algorithmName="SHA-512" hashValue="R//LSSUQAH3ybkdXYkvU3h4duXtzz13iW6Q3M+/NpC8Nsucg4m38qWbFo2T9CZcBheoPG//kh48klSMuvvemJA==" saltValue="x5B+bnpcgFNCimwB2Tl8vA==" spinCount="100000" sheet="1" objects="1" scenarios="1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3"/>
  <dimension ref="A1:BE4"/>
  <sheetViews>
    <sheetView workbookViewId="0">
      <selection activeCell="Q18" sqref="Q18"/>
    </sheetView>
  </sheetViews>
  <sheetFormatPr baseColWidth="10" defaultColWidth="12.5" defaultRowHeight="15" x14ac:dyDescent="0.2"/>
  <cols>
    <col min="1" max="1" width="5.5" customWidth="1"/>
    <col min="3" max="3" width="7.1640625" customWidth="1"/>
    <col min="4" max="4" width="21.5" customWidth="1"/>
    <col min="6" max="6" width="18.5" customWidth="1"/>
    <col min="7" max="7" width="18.6640625" customWidth="1"/>
    <col min="53" max="53" width="58" customWidth="1"/>
    <col min="54" max="54" width="13.83203125" customWidth="1"/>
    <col min="55" max="55" width="12.5" customWidth="1"/>
    <col min="57" max="57" width="23.5" customWidth="1"/>
  </cols>
  <sheetData>
    <row r="1" spans="1:57" ht="64" x14ac:dyDescent="0.2">
      <c r="A1" s="1" t="s">
        <v>94</v>
      </c>
      <c r="B1" s="1" t="s">
        <v>95</v>
      </c>
      <c r="C1" s="2" t="s">
        <v>1</v>
      </c>
      <c r="D1" s="3" t="s">
        <v>2</v>
      </c>
      <c r="E1" s="1" t="s">
        <v>3</v>
      </c>
      <c r="F1" s="2" t="s">
        <v>4</v>
      </c>
      <c r="G1" s="3" t="s">
        <v>5</v>
      </c>
      <c r="H1" s="4" t="s">
        <v>6</v>
      </c>
      <c r="I1" s="5" t="s">
        <v>7</v>
      </c>
      <c r="J1" s="5" t="s">
        <v>8</v>
      </c>
      <c r="K1" s="5" t="s">
        <v>9</v>
      </c>
      <c r="L1" s="5" t="s">
        <v>10</v>
      </c>
      <c r="M1" s="5" t="s">
        <v>11</v>
      </c>
      <c r="N1" s="6" t="s">
        <v>12</v>
      </c>
      <c r="O1" s="7" t="s">
        <v>13</v>
      </c>
      <c r="P1" s="7" t="s">
        <v>14</v>
      </c>
      <c r="Q1" s="7" t="s">
        <v>15</v>
      </c>
      <c r="R1" s="7" t="s">
        <v>16</v>
      </c>
      <c r="S1" s="7" t="s">
        <v>17</v>
      </c>
      <c r="T1" s="8" t="s">
        <v>18</v>
      </c>
      <c r="U1" s="9" t="s">
        <v>19</v>
      </c>
      <c r="V1" s="9" t="s">
        <v>20</v>
      </c>
      <c r="W1" s="9" t="s">
        <v>21</v>
      </c>
      <c r="X1" s="9" t="s">
        <v>22</v>
      </c>
      <c r="Y1" s="9" t="s">
        <v>96</v>
      </c>
      <c r="Z1" s="10" t="s">
        <v>97</v>
      </c>
      <c r="AA1" s="11" t="s">
        <v>98</v>
      </c>
      <c r="AB1" s="11" t="s">
        <v>99</v>
      </c>
      <c r="AC1" s="11" t="s">
        <v>100</v>
      </c>
      <c r="AD1" s="11" t="s">
        <v>101</v>
      </c>
      <c r="AE1" s="11" t="s">
        <v>102</v>
      </c>
      <c r="AF1" s="12" t="s">
        <v>103</v>
      </c>
      <c r="AG1" s="13" t="s">
        <v>104</v>
      </c>
      <c r="AH1" s="13" t="s">
        <v>105</v>
      </c>
      <c r="AI1" s="13" t="s">
        <v>56</v>
      </c>
      <c r="AJ1" s="14" t="s">
        <v>57</v>
      </c>
      <c r="AK1" s="13" t="s">
        <v>58</v>
      </c>
      <c r="AL1" s="13" t="s">
        <v>59</v>
      </c>
      <c r="AM1" s="15" t="s">
        <v>106</v>
      </c>
      <c r="AN1" s="16" t="s">
        <v>107</v>
      </c>
      <c r="AO1" s="15" t="s">
        <v>25</v>
      </c>
      <c r="AP1" s="7" t="s">
        <v>26</v>
      </c>
      <c r="AQ1" s="17" t="s">
        <v>27</v>
      </c>
      <c r="AR1" s="7" t="s">
        <v>28</v>
      </c>
      <c r="AS1" s="17" t="s">
        <v>29</v>
      </c>
      <c r="AT1" s="8" t="s">
        <v>30</v>
      </c>
      <c r="AU1" s="17" t="s">
        <v>34</v>
      </c>
      <c r="AV1" s="8" t="s">
        <v>35</v>
      </c>
      <c r="AW1" s="1" t="s">
        <v>36</v>
      </c>
      <c r="AX1" s="18" t="s">
        <v>113</v>
      </c>
      <c r="AY1" s="19" t="s">
        <v>120</v>
      </c>
      <c r="AZ1" s="18" t="s">
        <v>37</v>
      </c>
      <c r="BA1" s="1" t="s">
        <v>38</v>
      </c>
      <c r="BB1" s="2" t="s">
        <v>39</v>
      </c>
      <c r="BC1" s="18" t="s">
        <v>40</v>
      </c>
      <c r="BD1" s="18" t="s">
        <v>41</v>
      </c>
      <c r="BE1" s="2" t="s">
        <v>42</v>
      </c>
    </row>
    <row r="2" spans="1:57" x14ac:dyDescent="0.2">
      <c r="A2" s="27">
        <v>1</v>
      </c>
      <c r="B2" s="20">
        <v>43012</v>
      </c>
      <c r="C2" s="28" t="s">
        <v>122</v>
      </c>
      <c r="D2" s="27" t="s">
        <v>123</v>
      </c>
      <c r="E2" s="20">
        <v>42917</v>
      </c>
      <c r="F2" s="28" t="s">
        <v>124</v>
      </c>
      <c r="G2" s="27" t="s">
        <v>54</v>
      </c>
      <c r="H2" s="27">
        <v>152.61000000000001</v>
      </c>
      <c r="I2" s="29" t="s">
        <v>125</v>
      </c>
      <c r="J2" s="30">
        <v>4931</v>
      </c>
      <c r="K2" s="30">
        <v>187380</v>
      </c>
      <c r="L2" s="30"/>
      <c r="M2" s="30"/>
      <c r="N2" s="30"/>
      <c r="O2" s="27">
        <v>2.7629999999999999</v>
      </c>
      <c r="P2" s="27">
        <v>2.5499999999999998</v>
      </c>
      <c r="Q2" s="27">
        <v>2.4950000000000001</v>
      </c>
      <c r="R2" s="27"/>
      <c r="S2" s="27"/>
      <c r="T2" s="27"/>
      <c r="U2" s="27">
        <v>2.7629999999999999</v>
      </c>
      <c r="V2" s="27">
        <v>2.5499999999999998</v>
      </c>
      <c r="W2" s="27">
        <v>2.4950000000000001</v>
      </c>
      <c r="X2" s="27"/>
      <c r="Y2" s="27"/>
      <c r="Z2" s="27"/>
      <c r="AA2" s="27"/>
      <c r="AB2" s="27"/>
      <c r="AC2" s="27"/>
      <c r="AD2" s="27"/>
      <c r="AE2" s="27"/>
      <c r="AF2" s="27"/>
      <c r="AG2" s="31" t="s">
        <v>126</v>
      </c>
      <c r="AH2" s="31"/>
      <c r="AI2" s="31">
        <v>3</v>
      </c>
      <c r="AJ2" s="31">
        <v>3</v>
      </c>
      <c r="AK2" s="32">
        <v>0.5</v>
      </c>
      <c r="AL2" s="32">
        <v>0.5</v>
      </c>
      <c r="AM2" s="31">
        <v>0</v>
      </c>
      <c r="AN2" s="31">
        <v>0</v>
      </c>
      <c r="AO2" s="31">
        <v>0</v>
      </c>
      <c r="AP2" s="31">
        <v>0</v>
      </c>
      <c r="AQ2" s="31">
        <v>0</v>
      </c>
      <c r="AR2" s="31">
        <v>0</v>
      </c>
      <c r="AS2" s="31">
        <v>0</v>
      </c>
      <c r="AT2" s="31">
        <v>0</v>
      </c>
      <c r="AU2" s="31">
        <v>0</v>
      </c>
      <c r="AV2" s="31">
        <v>0</v>
      </c>
      <c r="AW2" s="31">
        <v>0</v>
      </c>
      <c r="AX2" s="31" t="s">
        <v>55</v>
      </c>
      <c r="AY2" s="31"/>
      <c r="AZ2" s="31" t="s">
        <v>126</v>
      </c>
      <c r="BA2" s="28"/>
      <c r="BB2" s="27"/>
      <c r="BC2" s="31"/>
      <c r="BD2" s="31" t="s">
        <v>127</v>
      </c>
      <c r="BE2" s="28"/>
    </row>
    <row r="3" spans="1:57" x14ac:dyDescent="0.2">
      <c r="A3" s="27">
        <v>2</v>
      </c>
      <c r="B3" s="20">
        <v>43012</v>
      </c>
      <c r="C3" s="28" t="s">
        <v>122</v>
      </c>
      <c r="D3" s="27" t="s">
        <v>123</v>
      </c>
      <c r="E3" s="20">
        <v>42947</v>
      </c>
      <c r="F3" s="28" t="s">
        <v>49</v>
      </c>
      <c r="G3" s="27" t="s">
        <v>52</v>
      </c>
      <c r="H3" s="27">
        <v>138.1</v>
      </c>
      <c r="I3" s="29" t="s">
        <v>125</v>
      </c>
      <c r="J3" s="30">
        <v>2465.7599999999998</v>
      </c>
      <c r="K3" s="30">
        <v>164712.36000000002</v>
      </c>
      <c r="L3" s="30">
        <v>822575.34</v>
      </c>
      <c r="M3" s="30"/>
      <c r="N3" s="30"/>
      <c r="O3" s="27">
        <v>2.94</v>
      </c>
      <c r="P3" s="27">
        <v>2.73</v>
      </c>
      <c r="Q3" s="27">
        <v>2.71</v>
      </c>
      <c r="R3" s="27">
        <v>2.7</v>
      </c>
      <c r="S3" s="27"/>
      <c r="T3" s="27"/>
      <c r="U3" s="27">
        <v>2.94</v>
      </c>
      <c r="V3" s="27">
        <v>2.73</v>
      </c>
      <c r="W3" s="27">
        <v>2.71</v>
      </c>
      <c r="X3" s="27">
        <v>2.7</v>
      </c>
      <c r="Y3" s="27"/>
      <c r="Z3" s="27"/>
      <c r="AA3" s="27"/>
      <c r="AB3" s="27"/>
      <c r="AC3" s="27"/>
      <c r="AD3" s="27"/>
      <c r="AE3" s="27"/>
      <c r="AF3" s="27"/>
      <c r="AG3" s="31" t="s">
        <v>126</v>
      </c>
      <c r="AH3" s="31"/>
      <c r="AI3" s="31">
        <v>3</v>
      </c>
      <c r="AJ3" s="31">
        <v>3</v>
      </c>
      <c r="AK3" s="32">
        <v>0.5</v>
      </c>
      <c r="AL3" s="32">
        <v>0.5</v>
      </c>
      <c r="AM3" s="31">
        <v>0</v>
      </c>
      <c r="AN3" s="31">
        <v>10</v>
      </c>
      <c r="AO3" s="31">
        <v>0</v>
      </c>
      <c r="AP3" s="31">
        <v>0</v>
      </c>
      <c r="AQ3" s="31">
        <v>0</v>
      </c>
      <c r="AR3" s="31">
        <v>0</v>
      </c>
      <c r="AS3" s="31">
        <v>0</v>
      </c>
      <c r="AT3" s="31">
        <v>0</v>
      </c>
      <c r="AU3" s="31">
        <v>0</v>
      </c>
      <c r="AV3" s="31">
        <v>0</v>
      </c>
      <c r="AW3" s="31">
        <v>24</v>
      </c>
      <c r="AX3" s="31" t="s">
        <v>53</v>
      </c>
      <c r="AY3" s="31">
        <v>24</v>
      </c>
      <c r="AZ3" s="31" t="s">
        <v>126</v>
      </c>
      <c r="BA3" s="28"/>
      <c r="BB3" s="27"/>
      <c r="BC3" s="31"/>
      <c r="BD3" s="31" t="s">
        <v>127</v>
      </c>
      <c r="BE3" s="28"/>
    </row>
    <row r="4" spans="1:57" x14ac:dyDescent="0.2">
      <c r="A4" s="27">
        <v>3</v>
      </c>
      <c r="B4" s="20">
        <v>43012</v>
      </c>
      <c r="C4" s="28" t="s">
        <v>122</v>
      </c>
      <c r="D4" s="27" t="s">
        <v>123</v>
      </c>
      <c r="E4" s="20">
        <v>42931</v>
      </c>
      <c r="F4" s="28" t="s">
        <v>128</v>
      </c>
      <c r="G4" s="27" t="s">
        <v>51</v>
      </c>
      <c r="H4" s="27">
        <v>150</v>
      </c>
      <c r="I4" s="29" t="s">
        <v>125</v>
      </c>
      <c r="J4" s="30">
        <v>4931</v>
      </c>
      <c r="K4" s="30">
        <v>187380</v>
      </c>
      <c r="L4" s="30"/>
      <c r="M4" s="30"/>
      <c r="N4" s="30"/>
      <c r="O4" s="27">
        <v>2.8</v>
      </c>
      <c r="P4" s="27">
        <v>2.5499999999999998</v>
      </c>
      <c r="Q4" s="27">
        <v>2.4950000000000001</v>
      </c>
      <c r="R4" s="27"/>
      <c r="S4" s="27"/>
      <c r="T4" s="27"/>
      <c r="U4" s="27">
        <v>2.8</v>
      </c>
      <c r="V4" s="27">
        <v>2.5499999999999998</v>
      </c>
      <c r="W4" s="27">
        <v>2.4950000000000001</v>
      </c>
      <c r="X4" s="27"/>
      <c r="Y4" s="27"/>
      <c r="Z4" s="27"/>
      <c r="AA4" s="27"/>
      <c r="AB4" s="27"/>
      <c r="AC4" s="27"/>
      <c r="AD4" s="27"/>
      <c r="AE4" s="27"/>
      <c r="AF4" s="27"/>
      <c r="AG4" s="31" t="s">
        <v>126</v>
      </c>
      <c r="AH4" s="31"/>
      <c r="AI4" s="31">
        <v>3</v>
      </c>
      <c r="AJ4" s="31">
        <v>3</v>
      </c>
      <c r="AK4" s="32">
        <v>0.5</v>
      </c>
      <c r="AL4" s="32">
        <v>0.5</v>
      </c>
      <c r="AM4" s="31">
        <v>0</v>
      </c>
      <c r="AN4" s="31">
        <v>15</v>
      </c>
      <c r="AO4" s="31">
        <v>0</v>
      </c>
      <c r="AP4" s="31">
        <v>0</v>
      </c>
      <c r="AQ4" s="31">
        <v>0</v>
      </c>
      <c r="AR4" s="31">
        <v>0</v>
      </c>
      <c r="AS4" s="31">
        <v>0</v>
      </c>
      <c r="AT4" s="31">
        <v>0</v>
      </c>
      <c r="AU4" s="31">
        <v>0</v>
      </c>
      <c r="AV4" s="31">
        <v>0</v>
      </c>
      <c r="AW4" s="31">
        <v>12</v>
      </c>
      <c r="AX4" s="31" t="s">
        <v>53</v>
      </c>
      <c r="AY4" s="31">
        <v>12</v>
      </c>
      <c r="AZ4" s="31" t="s">
        <v>126</v>
      </c>
      <c r="BA4" s="28"/>
      <c r="BB4" s="27"/>
      <c r="BC4" s="31"/>
      <c r="BD4" s="31" t="s">
        <v>127</v>
      </c>
      <c r="BE4" s="28"/>
    </row>
  </sheetData>
  <sheetProtection algorithmName="SHA-512" hashValue="82g/uVumnJ7rpchLAjlTReRgVaFlsbml7CY5SChq06bGmLfhmQu6XNfwVHe//0Mk3K4nbn6AZ+WWmD/ZmLAhzg==" saltValue="9kpZr1g0O83+8JgiZQjlQQ==" spinCount="100000" sheet="1" objects="1" scenarios="1"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4"/>
  <dimension ref="A1:BE4"/>
  <sheetViews>
    <sheetView workbookViewId="0">
      <selection activeCell="M20" sqref="M20"/>
    </sheetView>
  </sheetViews>
  <sheetFormatPr baseColWidth="10" defaultColWidth="12.5" defaultRowHeight="15" x14ac:dyDescent="0.2"/>
  <cols>
    <col min="1" max="1" width="5.5" customWidth="1"/>
    <col min="3" max="3" width="7.1640625" customWidth="1"/>
    <col min="4" max="4" width="21.5" customWidth="1"/>
    <col min="6" max="6" width="18.5" customWidth="1"/>
    <col min="7" max="7" width="18.6640625" customWidth="1"/>
    <col min="53" max="53" width="58" customWidth="1"/>
    <col min="54" max="54" width="13.83203125" customWidth="1"/>
    <col min="55" max="55" width="12.5" customWidth="1"/>
    <col min="57" max="57" width="23.5" customWidth="1"/>
  </cols>
  <sheetData>
    <row r="1" spans="1:57" ht="64" x14ac:dyDescent="0.2">
      <c r="A1" s="1" t="s">
        <v>94</v>
      </c>
      <c r="B1" s="1" t="s">
        <v>95</v>
      </c>
      <c r="C1" s="2" t="s">
        <v>1</v>
      </c>
      <c r="D1" s="3" t="s">
        <v>2</v>
      </c>
      <c r="E1" s="1" t="s">
        <v>3</v>
      </c>
      <c r="F1" s="2" t="s">
        <v>4</v>
      </c>
      <c r="G1" s="3" t="s">
        <v>5</v>
      </c>
      <c r="H1" s="4" t="s">
        <v>6</v>
      </c>
      <c r="I1" s="5" t="s">
        <v>7</v>
      </c>
      <c r="J1" s="5" t="s">
        <v>8</v>
      </c>
      <c r="K1" s="5" t="s">
        <v>9</v>
      </c>
      <c r="L1" s="5" t="s">
        <v>10</v>
      </c>
      <c r="M1" s="5" t="s">
        <v>11</v>
      </c>
      <c r="N1" s="6" t="s">
        <v>12</v>
      </c>
      <c r="O1" s="7" t="s">
        <v>13</v>
      </c>
      <c r="P1" s="7" t="s">
        <v>14</v>
      </c>
      <c r="Q1" s="7" t="s">
        <v>15</v>
      </c>
      <c r="R1" s="7" t="s">
        <v>16</v>
      </c>
      <c r="S1" s="7" t="s">
        <v>17</v>
      </c>
      <c r="T1" s="8" t="s">
        <v>18</v>
      </c>
      <c r="U1" s="9" t="s">
        <v>19</v>
      </c>
      <c r="V1" s="9" t="s">
        <v>20</v>
      </c>
      <c r="W1" s="9" t="s">
        <v>21</v>
      </c>
      <c r="X1" s="9" t="s">
        <v>22</v>
      </c>
      <c r="Y1" s="9" t="s">
        <v>96</v>
      </c>
      <c r="Z1" s="10" t="s">
        <v>97</v>
      </c>
      <c r="AA1" s="11" t="s">
        <v>98</v>
      </c>
      <c r="AB1" s="11" t="s">
        <v>99</v>
      </c>
      <c r="AC1" s="11" t="s">
        <v>100</v>
      </c>
      <c r="AD1" s="11" t="s">
        <v>101</v>
      </c>
      <c r="AE1" s="11" t="s">
        <v>102</v>
      </c>
      <c r="AF1" s="12" t="s">
        <v>103</v>
      </c>
      <c r="AG1" s="13" t="s">
        <v>104</v>
      </c>
      <c r="AH1" s="13" t="s">
        <v>105</v>
      </c>
      <c r="AI1" s="13" t="s">
        <v>56</v>
      </c>
      <c r="AJ1" s="14" t="s">
        <v>57</v>
      </c>
      <c r="AK1" s="13" t="s">
        <v>58</v>
      </c>
      <c r="AL1" s="13" t="s">
        <v>59</v>
      </c>
      <c r="AM1" s="15" t="s">
        <v>106</v>
      </c>
      <c r="AN1" s="16" t="s">
        <v>107</v>
      </c>
      <c r="AO1" s="15" t="s">
        <v>25</v>
      </c>
      <c r="AP1" s="7" t="s">
        <v>26</v>
      </c>
      <c r="AQ1" s="17" t="s">
        <v>27</v>
      </c>
      <c r="AR1" s="7" t="s">
        <v>28</v>
      </c>
      <c r="AS1" s="17" t="s">
        <v>29</v>
      </c>
      <c r="AT1" s="8" t="s">
        <v>30</v>
      </c>
      <c r="AU1" s="17" t="s">
        <v>34</v>
      </c>
      <c r="AV1" s="8" t="s">
        <v>35</v>
      </c>
      <c r="AW1" s="1" t="s">
        <v>36</v>
      </c>
      <c r="AX1" s="18" t="s">
        <v>113</v>
      </c>
      <c r="AY1" s="19" t="s">
        <v>120</v>
      </c>
      <c r="AZ1" s="18" t="s">
        <v>37</v>
      </c>
      <c r="BA1" s="1" t="s">
        <v>38</v>
      </c>
      <c r="BB1" s="2" t="s">
        <v>39</v>
      </c>
      <c r="BC1" s="18" t="s">
        <v>40</v>
      </c>
      <c r="BD1" s="18" t="s">
        <v>41</v>
      </c>
      <c r="BE1" s="2" t="s">
        <v>42</v>
      </c>
    </row>
    <row r="2" spans="1:57" x14ac:dyDescent="0.2">
      <c r="A2" s="27">
        <v>1</v>
      </c>
      <c r="B2" s="20">
        <v>42843</v>
      </c>
      <c r="C2" s="28" t="s">
        <v>43</v>
      </c>
      <c r="D2" s="27" t="s">
        <v>44</v>
      </c>
      <c r="E2" s="20">
        <v>42584</v>
      </c>
      <c r="F2" s="28" t="s">
        <v>50</v>
      </c>
      <c r="G2" s="27" t="s">
        <v>54</v>
      </c>
      <c r="H2" s="27">
        <v>137.38999999999999</v>
      </c>
      <c r="I2" s="29" t="s">
        <v>46</v>
      </c>
      <c r="J2" s="30">
        <v>4931</v>
      </c>
      <c r="K2" s="30">
        <v>187380</v>
      </c>
      <c r="L2" s="30"/>
      <c r="M2" s="30"/>
      <c r="N2" s="30"/>
      <c r="O2" s="27">
        <v>2.383</v>
      </c>
      <c r="P2" s="27">
        <v>2.1800000000000002</v>
      </c>
      <c r="Q2" s="27">
        <v>2.141</v>
      </c>
      <c r="R2" s="27"/>
      <c r="S2" s="27"/>
      <c r="T2" s="27"/>
      <c r="U2" s="27">
        <v>2.383</v>
      </c>
      <c r="V2" s="27">
        <v>2.1800000000000002</v>
      </c>
      <c r="W2" s="27">
        <v>2.141</v>
      </c>
      <c r="X2" s="27"/>
      <c r="Y2" s="27"/>
      <c r="Z2" s="27"/>
      <c r="AA2" s="27"/>
      <c r="AB2" s="27"/>
      <c r="AC2" s="27"/>
      <c r="AD2" s="27"/>
      <c r="AE2" s="27"/>
      <c r="AF2" s="27"/>
      <c r="AG2" s="31" t="s">
        <v>47</v>
      </c>
      <c r="AH2" s="31"/>
      <c r="AI2" s="31">
        <v>3</v>
      </c>
      <c r="AJ2" s="31">
        <v>3</v>
      </c>
      <c r="AK2" s="32">
        <v>0.5</v>
      </c>
      <c r="AL2" s="32">
        <v>0.5</v>
      </c>
      <c r="AM2" s="31">
        <v>0</v>
      </c>
      <c r="AN2" s="31">
        <v>0</v>
      </c>
      <c r="AO2" s="31">
        <v>0</v>
      </c>
      <c r="AP2" s="31">
        <v>0</v>
      </c>
      <c r="AQ2" s="31">
        <v>0</v>
      </c>
      <c r="AR2" s="31">
        <v>0</v>
      </c>
      <c r="AS2" s="31">
        <v>0</v>
      </c>
      <c r="AT2" s="31">
        <v>0</v>
      </c>
      <c r="AU2" s="31">
        <v>0</v>
      </c>
      <c r="AV2" s="31">
        <v>0</v>
      </c>
      <c r="AW2" s="31">
        <v>0</v>
      </c>
      <c r="AX2" s="31" t="s">
        <v>55</v>
      </c>
      <c r="AY2" s="31"/>
      <c r="AZ2" s="31" t="s">
        <v>47</v>
      </c>
      <c r="BA2" s="28"/>
      <c r="BB2" s="27"/>
      <c r="BC2" s="31"/>
      <c r="BD2" s="31" t="s">
        <v>48</v>
      </c>
      <c r="BE2" s="28"/>
    </row>
    <row r="3" spans="1:57" x14ac:dyDescent="0.2">
      <c r="A3" s="27">
        <v>2</v>
      </c>
      <c r="B3" s="20">
        <v>42843</v>
      </c>
      <c r="C3" s="28" t="s">
        <v>43</v>
      </c>
      <c r="D3" s="27" t="s">
        <v>44</v>
      </c>
      <c r="E3" s="20">
        <v>42803</v>
      </c>
      <c r="F3" s="28" t="s">
        <v>49</v>
      </c>
      <c r="G3" s="27" t="s">
        <v>52</v>
      </c>
      <c r="H3" s="27">
        <v>126.14</v>
      </c>
      <c r="I3" s="29" t="s">
        <v>46</v>
      </c>
      <c r="J3" s="30">
        <v>2465.7599999999998</v>
      </c>
      <c r="K3" s="30">
        <v>164712.36000000002</v>
      </c>
      <c r="L3" s="30">
        <v>822575.34</v>
      </c>
      <c r="M3" s="30"/>
      <c r="N3" s="30"/>
      <c r="O3" s="27">
        <v>2.6697000000000002</v>
      </c>
      <c r="P3" s="27">
        <v>2.4138999999999999</v>
      </c>
      <c r="Q3" s="27">
        <v>2.3361999999999998</v>
      </c>
      <c r="R3" s="27">
        <v>2.09</v>
      </c>
      <c r="S3" s="27"/>
      <c r="T3" s="27"/>
      <c r="U3" s="27">
        <v>2.6697000000000002</v>
      </c>
      <c r="V3" s="27">
        <v>2.4138999999999999</v>
      </c>
      <c r="W3" s="27">
        <v>2.3361999999999998</v>
      </c>
      <c r="X3" s="27">
        <v>2.09</v>
      </c>
      <c r="Y3" s="27"/>
      <c r="Z3" s="27"/>
      <c r="AA3" s="27"/>
      <c r="AB3" s="27"/>
      <c r="AC3" s="27"/>
      <c r="AD3" s="27"/>
      <c r="AE3" s="27"/>
      <c r="AF3" s="27"/>
      <c r="AG3" s="31" t="s">
        <v>47</v>
      </c>
      <c r="AH3" s="31"/>
      <c r="AI3" s="31">
        <v>3</v>
      </c>
      <c r="AJ3" s="31">
        <v>3</v>
      </c>
      <c r="AK3" s="32">
        <v>0.5</v>
      </c>
      <c r="AL3" s="32">
        <v>0.5</v>
      </c>
      <c r="AM3" s="31">
        <v>0</v>
      </c>
      <c r="AN3" s="31">
        <v>10</v>
      </c>
      <c r="AO3" s="31">
        <v>0</v>
      </c>
      <c r="AP3" s="31">
        <v>0</v>
      </c>
      <c r="AQ3" s="31">
        <v>0</v>
      </c>
      <c r="AR3" s="31">
        <v>0</v>
      </c>
      <c r="AS3" s="31">
        <v>0</v>
      </c>
      <c r="AT3" s="31">
        <v>0</v>
      </c>
      <c r="AU3" s="31">
        <v>0</v>
      </c>
      <c r="AV3" s="31">
        <v>0</v>
      </c>
      <c r="AW3" s="31">
        <v>24</v>
      </c>
      <c r="AX3" s="31" t="s">
        <v>53</v>
      </c>
      <c r="AY3" s="31">
        <v>24</v>
      </c>
      <c r="AZ3" s="31" t="s">
        <v>47</v>
      </c>
      <c r="BA3" s="28"/>
      <c r="BB3" s="27"/>
      <c r="BC3" s="31"/>
      <c r="BD3" s="31" t="s">
        <v>48</v>
      </c>
      <c r="BE3" s="28"/>
    </row>
    <row r="4" spans="1:57" x14ac:dyDescent="0.2">
      <c r="A4" s="27">
        <v>3</v>
      </c>
      <c r="B4" s="20">
        <v>42843</v>
      </c>
      <c r="C4" s="28" t="s">
        <v>43</v>
      </c>
      <c r="D4" s="27" t="s">
        <v>44</v>
      </c>
      <c r="E4" s="20">
        <v>42660</v>
      </c>
      <c r="F4" s="28" t="s">
        <v>45</v>
      </c>
      <c r="G4" s="27" t="s">
        <v>51</v>
      </c>
      <c r="H4" s="27">
        <v>137.38999999999999</v>
      </c>
      <c r="I4" s="29" t="s">
        <v>46</v>
      </c>
      <c r="J4" s="30">
        <v>4931</v>
      </c>
      <c r="K4" s="30">
        <v>187380</v>
      </c>
      <c r="L4" s="30"/>
      <c r="M4" s="30"/>
      <c r="N4" s="30"/>
      <c r="O4" s="27">
        <v>2.383</v>
      </c>
      <c r="P4" s="27">
        <v>2.1800000000000002</v>
      </c>
      <c r="Q4" s="27">
        <v>2.141</v>
      </c>
      <c r="R4" s="27"/>
      <c r="S4" s="27"/>
      <c r="T4" s="27"/>
      <c r="U4" s="27">
        <v>2.383</v>
      </c>
      <c r="V4" s="27">
        <v>2.1800000000000002</v>
      </c>
      <c r="W4" s="27">
        <v>2.141</v>
      </c>
      <c r="X4" s="27"/>
      <c r="Y4" s="27"/>
      <c r="Z4" s="27"/>
      <c r="AA4" s="27"/>
      <c r="AB4" s="27"/>
      <c r="AC4" s="27"/>
      <c r="AD4" s="27"/>
      <c r="AE4" s="27"/>
      <c r="AF4" s="27"/>
      <c r="AG4" s="31" t="s">
        <v>47</v>
      </c>
      <c r="AH4" s="31"/>
      <c r="AI4" s="31">
        <v>3</v>
      </c>
      <c r="AJ4" s="31">
        <v>3</v>
      </c>
      <c r="AK4" s="32">
        <v>0.5</v>
      </c>
      <c r="AL4" s="32">
        <v>0.5</v>
      </c>
      <c r="AM4" s="31">
        <v>0</v>
      </c>
      <c r="AN4" s="31">
        <v>15</v>
      </c>
      <c r="AO4" s="31">
        <v>0</v>
      </c>
      <c r="AP4" s="31">
        <v>0</v>
      </c>
      <c r="AQ4" s="31">
        <v>0</v>
      </c>
      <c r="AR4" s="31">
        <v>0</v>
      </c>
      <c r="AS4" s="31">
        <v>0</v>
      </c>
      <c r="AT4" s="31">
        <v>0</v>
      </c>
      <c r="AU4" s="31">
        <v>0</v>
      </c>
      <c r="AV4" s="31">
        <v>0</v>
      </c>
      <c r="AW4" s="31">
        <v>12</v>
      </c>
      <c r="AX4" s="31" t="s">
        <v>53</v>
      </c>
      <c r="AY4" s="31">
        <v>12</v>
      </c>
      <c r="AZ4" s="31" t="s">
        <v>47</v>
      </c>
      <c r="BA4" s="28"/>
      <c r="BB4" s="27"/>
      <c r="BC4" s="31"/>
      <c r="BD4" s="31" t="s">
        <v>48</v>
      </c>
      <c r="BE4" s="28"/>
    </row>
  </sheetData>
  <sheetProtection algorithmName="SHA-512" hashValue="smA8J2PEj1XsWKwUXNvx53PETDAaB81t+9XaZNedvtA7qSaAFwLjEDEoCbCR+UKnkdYxDNI8cOshQZ4tILLR/g==" saltValue="Q3zzewVbwjfkcfw7CF+Fig==" spinCount="100000" sheet="1" objects="1" scenarios="1"/>
  <phoneticPr fontId="3" type="noConversion"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5"/>
  <dimension ref="A1:BE4"/>
  <sheetViews>
    <sheetView workbookViewId="0">
      <selection activeCell="AW3" sqref="AW3"/>
    </sheetView>
  </sheetViews>
  <sheetFormatPr baseColWidth="10" defaultColWidth="12.5" defaultRowHeight="15" x14ac:dyDescent="0.2"/>
  <cols>
    <col min="1" max="1" width="5.5" customWidth="1"/>
    <col min="3" max="3" width="7.1640625" customWidth="1"/>
    <col min="4" max="4" width="21.5" customWidth="1"/>
    <col min="6" max="6" width="18.5" customWidth="1"/>
    <col min="7" max="7" width="18.6640625" customWidth="1"/>
    <col min="53" max="53" width="58" customWidth="1"/>
    <col min="54" max="54" width="13.83203125" customWidth="1"/>
    <col min="55" max="55" width="12.5" customWidth="1"/>
    <col min="57" max="57" width="23.5" customWidth="1"/>
  </cols>
  <sheetData>
    <row r="1" spans="1:57" ht="64" x14ac:dyDescent="0.2">
      <c r="A1" s="1" t="s">
        <v>94</v>
      </c>
      <c r="B1" s="1" t="s">
        <v>95</v>
      </c>
      <c r="C1" s="2" t="s">
        <v>1</v>
      </c>
      <c r="D1" s="3" t="s">
        <v>2</v>
      </c>
      <c r="E1" s="1" t="s">
        <v>3</v>
      </c>
      <c r="F1" s="2" t="s">
        <v>4</v>
      </c>
      <c r="G1" s="3" t="s">
        <v>5</v>
      </c>
      <c r="H1" s="4" t="s">
        <v>6</v>
      </c>
      <c r="I1" s="5" t="s">
        <v>7</v>
      </c>
      <c r="J1" s="5" t="s">
        <v>8</v>
      </c>
      <c r="K1" s="5" t="s">
        <v>9</v>
      </c>
      <c r="L1" s="5" t="s">
        <v>10</v>
      </c>
      <c r="M1" s="5" t="s">
        <v>11</v>
      </c>
      <c r="N1" s="6" t="s">
        <v>12</v>
      </c>
      <c r="O1" s="7" t="s">
        <v>13</v>
      </c>
      <c r="P1" s="7" t="s">
        <v>14</v>
      </c>
      <c r="Q1" s="7" t="s">
        <v>15</v>
      </c>
      <c r="R1" s="7" t="s">
        <v>16</v>
      </c>
      <c r="S1" s="7" t="s">
        <v>17</v>
      </c>
      <c r="T1" s="8" t="s">
        <v>18</v>
      </c>
      <c r="U1" s="9" t="s">
        <v>19</v>
      </c>
      <c r="V1" s="9" t="s">
        <v>20</v>
      </c>
      <c r="W1" s="9" t="s">
        <v>21</v>
      </c>
      <c r="X1" s="9" t="s">
        <v>22</v>
      </c>
      <c r="Y1" s="9" t="s">
        <v>96</v>
      </c>
      <c r="Z1" s="10" t="s">
        <v>97</v>
      </c>
      <c r="AA1" s="11" t="s">
        <v>98</v>
      </c>
      <c r="AB1" s="11" t="s">
        <v>99</v>
      </c>
      <c r="AC1" s="11" t="s">
        <v>100</v>
      </c>
      <c r="AD1" s="11" t="s">
        <v>101</v>
      </c>
      <c r="AE1" s="11" t="s">
        <v>102</v>
      </c>
      <c r="AF1" s="12" t="s">
        <v>103</v>
      </c>
      <c r="AG1" s="13" t="s">
        <v>104</v>
      </c>
      <c r="AH1" s="13" t="s">
        <v>105</v>
      </c>
      <c r="AI1" s="13" t="s">
        <v>56</v>
      </c>
      <c r="AJ1" s="14" t="s">
        <v>57</v>
      </c>
      <c r="AK1" s="13" t="s">
        <v>58</v>
      </c>
      <c r="AL1" s="13" t="s">
        <v>59</v>
      </c>
      <c r="AM1" s="15" t="s">
        <v>106</v>
      </c>
      <c r="AN1" s="16" t="s">
        <v>107</v>
      </c>
      <c r="AO1" s="15" t="s">
        <v>25</v>
      </c>
      <c r="AP1" s="7" t="s">
        <v>26</v>
      </c>
      <c r="AQ1" s="17" t="s">
        <v>27</v>
      </c>
      <c r="AR1" s="7" t="s">
        <v>28</v>
      </c>
      <c r="AS1" s="17" t="s">
        <v>29</v>
      </c>
      <c r="AT1" s="8" t="s">
        <v>30</v>
      </c>
      <c r="AU1" s="17" t="s">
        <v>34</v>
      </c>
      <c r="AV1" s="8" t="s">
        <v>35</v>
      </c>
      <c r="AW1" s="1" t="s">
        <v>36</v>
      </c>
      <c r="AX1" s="18" t="s">
        <v>113</v>
      </c>
      <c r="AY1" s="19" t="s">
        <v>120</v>
      </c>
      <c r="AZ1" s="18" t="s">
        <v>37</v>
      </c>
      <c r="BA1" s="1" t="s">
        <v>38</v>
      </c>
      <c r="BB1" s="2" t="s">
        <v>39</v>
      </c>
      <c r="BC1" s="18" t="s">
        <v>40</v>
      </c>
      <c r="BD1" s="18" t="s">
        <v>41</v>
      </c>
      <c r="BE1" s="2" t="s">
        <v>42</v>
      </c>
    </row>
    <row r="2" spans="1:57" x14ac:dyDescent="0.2">
      <c r="A2" s="27">
        <v>1</v>
      </c>
      <c r="B2" s="20">
        <v>42484</v>
      </c>
      <c r="C2" s="28" t="s">
        <v>43</v>
      </c>
      <c r="D2" s="27" t="s">
        <v>44</v>
      </c>
      <c r="E2" s="20">
        <v>42186</v>
      </c>
      <c r="F2" s="28" t="s">
        <v>50</v>
      </c>
      <c r="G2" s="27" t="s">
        <v>54</v>
      </c>
      <c r="H2" s="27">
        <v>133.69999999999999</v>
      </c>
      <c r="I2" s="29" t="s">
        <v>46</v>
      </c>
      <c r="J2" s="30">
        <v>2465.7539999999999</v>
      </c>
      <c r="K2" s="30">
        <v>164712.32999999999</v>
      </c>
      <c r="L2" s="30">
        <v>822575.3459999999</v>
      </c>
      <c r="M2" s="30"/>
      <c r="N2" s="30"/>
      <c r="O2" s="27">
        <v>2.605</v>
      </c>
      <c r="P2" s="27">
        <v>2.4039999999999999</v>
      </c>
      <c r="Q2" s="27">
        <v>2.327</v>
      </c>
      <c r="R2" s="27">
        <v>2.117</v>
      </c>
      <c r="S2" s="27"/>
      <c r="T2" s="27"/>
      <c r="U2" s="27">
        <v>2.605</v>
      </c>
      <c r="V2" s="27">
        <v>2.4039999999999999</v>
      </c>
      <c r="W2" s="27">
        <v>2.327</v>
      </c>
      <c r="X2" s="27">
        <v>2.117</v>
      </c>
      <c r="Y2" s="27"/>
      <c r="Z2" s="27"/>
      <c r="AA2" s="27"/>
      <c r="AB2" s="27"/>
      <c r="AC2" s="27"/>
      <c r="AD2" s="27"/>
      <c r="AE2" s="27"/>
      <c r="AF2" s="27"/>
      <c r="AG2" s="31" t="s">
        <v>47</v>
      </c>
      <c r="AH2" s="31"/>
      <c r="AI2" s="31">
        <v>3</v>
      </c>
      <c r="AJ2" s="31">
        <v>3</v>
      </c>
      <c r="AK2" s="32">
        <v>0.5</v>
      </c>
      <c r="AL2" s="32">
        <v>0.5</v>
      </c>
      <c r="AM2" s="31">
        <v>0</v>
      </c>
      <c r="AN2" s="31">
        <v>0</v>
      </c>
      <c r="AO2" s="31">
        <v>0</v>
      </c>
      <c r="AP2" s="31">
        <v>0</v>
      </c>
      <c r="AQ2" s="31">
        <v>0</v>
      </c>
      <c r="AR2" s="31">
        <v>0</v>
      </c>
      <c r="AS2" s="31">
        <v>0</v>
      </c>
      <c r="AT2" s="31">
        <v>0</v>
      </c>
      <c r="AU2" s="31">
        <v>0</v>
      </c>
      <c r="AV2" s="31">
        <v>0</v>
      </c>
      <c r="AW2" s="31">
        <v>0</v>
      </c>
      <c r="AX2" s="31" t="s">
        <v>55</v>
      </c>
      <c r="AY2" s="31"/>
      <c r="AZ2" s="31" t="s">
        <v>47</v>
      </c>
      <c r="BA2" s="28"/>
      <c r="BB2" s="27"/>
      <c r="BC2" s="31"/>
      <c r="BD2" s="31" t="s">
        <v>48</v>
      </c>
      <c r="BE2" s="28"/>
    </row>
    <row r="3" spans="1:57" x14ac:dyDescent="0.2">
      <c r="A3" s="27">
        <v>2</v>
      </c>
      <c r="B3" s="20">
        <v>42484</v>
      </c>
      <c r="C3" s="28" t="s">
        <v>43</v>
      </c>
      <c r="D3" s="27" t="s">
        <v>44</v>
      </c>
      <c r="E3" s="20">
        <v>42257</v>
      </c>
      <c r="F3" s="28" t="s">
        <v>49</v>
      </c>
      <c r="G3" s="27" t="s">
        <v>52</v>
      </c>
      <c r="H3" s="27">
        <v>126.14</v>
      </c>
      <c r="I3" s="29" t="s">
        <v>46</v>
      </c>
      <c r="J3" s="30">
        <v>2465.7599999999998</v>
      </c>
      <c r="K3" s="30">
        <v>164712.36000000002</v>
      </c>
      <c r="L3" s="30">
        <v>822575.34</v>
      </c>
      <c r="M3" s="30"/>
      <c r="N3" s="30"/>
      <c r="O3" s="27">
        <v>2.6697000000000002</v>
      </c>
      <c r="P3" s="27">
        <v>2.4138999999999999</v>
      </c>
      <c r="Q3" s="27">
        <v>2.3361999999999998</v>
      </c>
      <c r="R3" s="27">
        <v>2.09</v>
      </c>
      <c r="S3" s="27"/>
      <c r="T3" s="27"/>
      <c r="U3" s="27">
        <v>2.6697000000000002</v>
      </c>
      <c r="V3" s="27">
        <v>2.4138999999999999</v>
      </c>
      <c r="W3" s="27">
        <v>2.3361999999999998</v>
      </c>
      <c r="X3" s="27">
        <v>2.09</v>
      </c>
      <c r="Y3" s="27"/>
      <c r="Z3" s="27"/>
      <c r="AA3" s="27"/>
      <c r="AB3" s="27"/>
      <c r="AC3" s="27"/>
      <c r="AD3" s="27"/>
      <c r="AE3" s="27"/>
      <c r="AF3" s="27"/>
      <c r="AG3" s="31" t="s">
        <v>47</v>
      </c>
      <c r="AH3" s="31"/>
      <c r="AI3" s="31">
        <v>3</v>
      </c>
      <c r="AJ3" s="31">
        <v>3</v>
      </c>
      <c r="AK3" s="32">
        <v>0.5</v>
      </c>
      <c r="AL3" s="32">
        <v>0.5</v>
      </c>
      <c r="AM3" s="31">
        <v>0</v>
      </c>
      <c r="AN3" s="31">
        <v>12</v>
      </c>
      <c r="AO3" s="31">
        <v>0</v>
      </c>
      <c r="AP3" s="31">
        <v>0</v>
      </c>
      <c r="AQ3" s="31">
        <v>0</v>
      </c>
      <c r="AR3" s="31">
        <v>0</v>
      </c>
      <c r="AS3" s="31">
        <v>0</v>
      </c>
      <c r="AT3" s="31">
        <v>0</v>
      </c>
      <c r="AU3" s="31">
        <v>0</v>
      </c>
      <c r="AV3" s="31">
        <v>0</v>
      </c>
      <c r="AW3" s="31">
        <v>24</v>
      </c>
      <c r="AX3" s="31" t="s">
        <v>53</v>
      </c>
      <c r="AY3" s="31">
        <v>24</v>
      </c>
      <c r="AZ3" s="31" t="s">
        <v>47</v>
      </c>
      <c r="BA3" s="28"/>
      <c r="BB3" s="27"/>
      <c r="BC3" s="31"/>
      <c r="BD3" s="31" t="s">
        <v>48</v>
      </c>
      <c r="BE3" s="28"/>
    </row>
    <row r="4" spans="1:57" x14ac:dyDescent="0.2">
      <c r="A4" s="27">
        <v>3</v>
      </c>
      <c r="B4" s="20">
        <v>42484</v>
      </c>
      <c r="C4" s="28" t="s">
        <v>43</v>
      </c>
      <c r="D4" s="27" t="s">
        <v>93</v>
      </c>
      <c r="E4" s="20">
        <v>42461</v>
      </c>
      <c r="F4" s="28" t="s">
        <v>45</v>
      </c>
      <c r="G4" s="27" t="s">
        <v>51</v>
      </c>
      <c r="H4" s="27">
        <v>133.69999999999999</v>
      </c>
      <c r="I4" s="29" t="s">
        <v>46</v>
      </c>
      <c r="J4" s="30">
        <v>2465.7539999999999</v>
      </c>
      <c r="K4" s="30">
        <v>164712.32999999999</v>
      </c>
      <c r="L4" s="30">
        <v>822575.3459999999</v>
      </c>
      <c r="M4" s="30"/>
      <c r="N4" s="30"/>
      <c r="O4" s="27">
        <v>2.605</v>
      </c>
      <c r="P4" s="27">
        <v>2.4039999999999999</v>
      </c>
      <c r="Q4" s="27">
        <v>2.327</v>
      </c>
      <c r="R4" s="27">
        <v>2.117</v>
      </c>
      <c r="S4" s="27"/>
      <c r="T4" s="27"/>
      <c r="U4" s="27">
        <v>2.605</v>
      </c>
      <c r="V4" s="27">
        <v>2.4039999999999999</v>
      </c>
      <c r="W4" s="27">
        <v>2.327</v>
      </c>
      <c r="X4" s="27">
        <v>2.117</v>
      </c>
      <c r="Y4" s="27"/>
      <c r="Z4" s="27"/>
      <c r="AA4" s="27"/>
      <c r="AB4" s="27"/>
      <c r="AC4" s="27"/>
      <c r="AD4" s="27"/>
      <c r="AE4" s="27"/>
      <c r="AF4" s="27"/>
      <c r="AG4" s="31" t="s">
        <v>47</v>
      </c>
      <c r="AH4" s="31"/>
      <c r="AI4" s="31">
        <v>3</v>
      </c>
      <c r="AJ4" s="31">
        <v>3</v>
      </c>
      <c r="AK4" s="32">
        <v>0.5</v>
      </c>
      <c r="AL4" s="32">
        <v>0.5</v>
      </c>
      <c r="AM4" s="31">
        <v>0</v>
      </c>
      <c r="AN4" s="31">
        <v>15</v>
      </c>
      <c r="AO4" s="31">
        <v>0</v>
      </c>
      <c r="AP4" s="31">
        <v>0</v>
      </c>
      <c r="AQ4" s="31">
        <v>0</v>
      </c>
      <c r="AR4" s="31">
        <v>0</v>
      </c>
      <c r="AS4" s="31">
        <v>0</v>
      </c>
      <c r="AT4" s="31">
        <v>0</v>
      </c>
      <c r="AU4" s="31">
        <v>0</v>
      </c>
      <c r="AV4" s="31">
        <v>0</v>
      </c>
      <c r="AW4" s="31">
        <v>12</v>
      </c>
      <c r="AX4" s="31" t="s">
        <v>53</v>
      </c>
      <c r="AY4" s="31">
        <v>12</v>
      </c>
      <c r="AZ4" s="31" t="s">
        <v>47</v>
      </c>
      <c r="BA4" s="28"/>
      <c r="BB4" s="27"/>
      <c r="BC4" s="31"/>
      <c r="BD4" s="31" t="s">
        <v>48</v>
      </c>
      <c r="BE4" s="28"/>
    </row>
  </sheetData>
  <sheetProtection algorithmName="SHA-512" hashValue="wLgdiQ8tJoHRb+Yvz6qHaU7iOWCI7xkRZkYiVYQcLNct2AkUHrKK8hoNplzSKn8yziN/KYob0TlrOJOsoneKcw==" saltValue="dnuggLc1i/LMZGVl9Bb6OQ==" spinCount="100000" sheet="1" objects="1" scenarios="1"/>
  <sortState xmlns:xlrd2="http://schemas.microsoft.com/office/spreadsheetml/2017/richdata2" ref="A2:BE10">
    <sortCondition ref="F2:F10"/>
  </sortState>
  <phoneticPr fontId="3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EF78DE-614D-B041-A6A5-CC26D11C12F5}">
  <sheetPr codeName="Sheet26">
    <tabColor theme="9" tint="0.39997558519241921"/>
  </sheetPr>
  <dimension ref="A1:AQ70"/>
  <sheetViews>
    <sheetView zoomScale="90" zoomScaleNormal="90" workbookViewId="0">
      <selection activeCell="X1" sqref="X1:AA1048576"/>
    </sheetView>
  </sheetViews>
  <sheetFormatPr baseColWidth="10" defaultRowHeight="15" x14ac:dyDescent="0.2"/>
  <cols>
    <col min="1" max="1" width="14.83203125" customWidth="1"/>
    <col min="2" max="2" width="14.5" customWidth="1"/>
    <col min="3" max="3" width="22.33203125" bestFit="1" customWidth="1"/>
    <col min="4" max="4" width="14.1640625" customWidth="1"/>
    <col min="5" max="6" width="14.1640625" hidden="1" customWidth="1"/>
    <col min="7" max="16" width="14.1640625" customWidth="1"/>
    <col min="17" max="18" width="14.1640625" hidden="1" customWidth="1"/>
    <col min="19" max="23" width="14.1640625" customWidth="1"/>
    <col min="24" max="27" width="14.1640625" hidden="1" customWidth="1"/>
    <col min="28" max="28" width="14.33203125" customWidth="1"/>
    <col min="29" max="41" width="14.1640625" customWidth="1"/>
    <col min="42" max="72" width="12.5" customWidth="1"/>
  </cols>
  <sheetData>
    <row r="1" spans="1:43" x14ac:dyDescent="0.2">
      <c r="A1" s="91" t="s">
        <v>31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209"/>
      <c r="AQ1" s="209"/>
    </row>
    <row r="2" spans="1:43" x14ac:dyDescent="0.2">
      <c r="A2" s="93" t="s">
        <v>92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209"/>
      <c r="AQ2" s="209"/>
    </row>
    <row r="3" spans="1:43" ht="16" thickBot="1" x14ac:dyDescent="0.25">
      <c r="A3" s="91"/>
      <c r="B3" s="94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209"/>
      <c r="AQ3" s="209"/>
    </row>
    <row r="4" spans="1:43" x14ac:dyDescent="0.2">
      <c r="A4" s="66" t="s">
        <v>60</v>
      </c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8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209"/>
      <c r="AQ4" s="209"/>
    </row>
    <row r="5" spans="1:43" x14ac:dyDescent="0.2">
      <c r="A5" s="69" t="s">
        <v>228</v>
      </c>
      <c r="B5" s="70"/>
      <c r="C5" s="74">
        <v>100000</v>
      </c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1"/>
      <c r="AF5" s="91"/>
      <c r="AG5" s="91"/>
      <c r="AH5" s="91"/>
      <c r="AI5" s="91"/>
      <c r="AJ5" s="91"/>
      <c r="AK5" s="91"/>
      <c r="AL5" s="91"/>
      <c r="AM5" s="91"/>
      <c r="AN5" s="91"/>
      <c r="AO5" s="91"/>
      <c r="AP5" s="209"/>
      <c r="AQ5" s="209"/>
    </row>
    <row r="6" spans="1:43" x14ac:dyDescent="0.2">
      <c r="A6" s="25"/>
      <c r="B6" s="70"/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1"/>
      <c r="AF6" s="91"/>
      <c r="AG6" s="91"/>
      <c r="AH6" s="91"/>
      <c r="AI6" s="91"/>
      <c r="AJ6" s="91"/>
      <c r="AK6" s="91"/>
      <c r="AL6" s="91"/>
      <c r="AM6" s="91"/>
      <c r="AN6" s="91"/>
      <c r="AO6" s="91"/>
      <c r="AP6" s="209"/>
      <c r="AQ6" s="209"/>
    </row>
    <row r="7" spans="1:43" ht="76" x14ac:dyDescent="0.2">
      <c r="A7" s="164" t="s">
        <v>67</v>
      </c>
      <c r="B7" s="118" t="s">
        <v>68</v>
      </c>
      <c r="C7" s="118" t="s">
        <v>69</v>
      </c>
      <c r="D7" s="119" t="s">
        <v>70</v>
      </c>
      <c r="E7" s="162" t="s">
        <v>213</v>
      </c>
      <c r="F7" s="162" t="s">
        <v>214</v>
      </c>
      <c r="G7" s="119" t="s">
        <v>71</v>
      </c>
      <c r="H7" s="119" t="s">
        <v>72</v>
      </c>
      <c r="I7" s="119" t="s">
        <v>73</v>
      </c>
      <c r="J7" s="119" t="s">
        <v>215</v>
      </c>
      <c r="K7" s="119" t="s">
        <v>75</v>
      </c>
      <c r="L7" s="119" t="s">
        <v>76</v>
      </c>
      <c r="M7" s="119" t="s">
        <v>77</v>
      </c>
      <c r="N7" s="119" t="s">
        <v>78</v>
      </c>
      <c r="O7" s="119" t="s">
        <v>74</v>
      </c>
      <c r="P7" s="119" t="s">
        <v>79</v>
      </c>
      <c r="Q7" s="161" t="s">
        <v>216</v>
      </c>
      <c r="R7" s="161" t="s">
        <v>80</v>
      </c>
      <c r="S7" s="120" t="s">
        <v>217</v>
      </c>
      <c r="T7" s="121" t="s">
        <v>81</v>
      </c>
      <c r="U7" s="121" t="s">
        <v>82</v>
      </c>
      <c r="V7" s="121" t="s">
        <v>0</v>
      </c>
      <c r="W7" s="121" t="s">
        <v>87</v>
      </c>
      <c r="X7" s="163" t="s">
        <v>218</v>
      </c>
      <c r="Y7" s="163" t="s">
        <v>219</v>
      </c>
      <c r="Z7" s="122" t="s">
        <v>88</v>
      </c>
      <c r="AA7" s="122" t="s">
        <v>89</v>
      </c>
      <c r="AB7" s="123" t="s">
        <v>32</v>
      </c>
      <c r="AC7" s="123" t="s">
        <v>33</v>
      </c>
      <c r="AD7" s="124" t="s">
        <v>90</v>
      </c>
      <c r="AE7" s="125" t="s">
        <v>91</v>
      </c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209"/>
      <c r="AQ7" s="209"/>
    </row>
    <row r="8" spans="1:43" ht="20" customHeight="1" x14ac:dyDescent="0.2">
      <c r="A8" s="180" t="str">
        <f>'ACT Oct 2022'!D2</f>
        <v>EvoEnergy</v>
      </c>
      <c r="B8" s="81" t="str">
        <f>'ACT Oct 2022'!F2</f>
        <v>ActewAGL</v>
      </c>
      <c r="C8" s="81" t="str">
        <f>'ACT Oct 2022'!G2</f>
        <v>Business Saver</v>
      </c>
      <c r="D8" s="82">
        <f>365*'ACT Oct 2022'!H2/100</f>
        <v>431.36363636363632</v>
      </c>
      <c r="E8" s="155">
        <f>IF('ACT Oct 2022'!AQ2=3,0.5,IF('ACT Oct 2022'!AQ2=2,0.33,0))</f>
        <v>0.5</v>
      </c>
      <c r="F8" s="155">
        <f>1-E8</f>
        <v>0.5</v>
      </c>
      <c r="G8" s="83">
        <f>IF('ACT Oct 2022'!K2="",($C$5*E8/'ACT Oct 2022'!AQ2*'ACT Oct 2022'!W2/100)*'ACT Oct 2022'!AQ2,IF($C$5*E8/'ACT Oct 2022'!AQ2&gt;='ACT Oct 2022'!L2,('ACT Oct 2022'!L2*'ACT Oct 2022'!W2/100)*'ACT Oct 2022'!AQ2,($C$5*E8/'ACT Oct 2022'!AQ2*'ACT Oct 2022'!W2/100)*'ACT Oct 2022'!AQ2))</f>
        <v>213.17615999999992</v>
      </c>
      <c r="H8" s="84">
        <f>IF(AND('ACT Oct 2022'!L2&gt;0,'ACT Oct 2022'!M2&gt;0),IF($C$5*E8/'ACT Oct 2022'!AQ2&lt;'ACT Oct 2022'!L2,0,IF(($C$5*E8/'ACT Oct 2022'!AQ2-'ACT Oct 2022'!L2)&lt;=('ACT Oct 2022'!M2+'ACT Oct 2022'!L2),((($C$5*E8/'ACT Oct 2022'!AQ2-'ACT Oct 2022'!L2)*'ACT Oct 2022'!X2/100))*'ACT Oct 2022'!AQ2,((('ACT Oct 2022'!M2)*'ACT Oct 2022'!X2/100)*'ACT Oct 2022'!AQ2))),0)</f>
        <v>1127.0355927272726</v>
      </c>
      <c r="I8" s="82">
        <f>IF(AND('ACT Oct 2022'!M2&gt;0,'ACT Oct 2022'!N2&gt;0),IF($C$5*E8/'ACT Oct 2022'!AQ2&lt;('ACT Oct 2022'!L2+'ACT Oct 2022'!M2),0,IF(($C$5*E8/'ACT Oct 2022'!AQ2-'ACT Oct 2022'!L2+'ACT Oct 2022'!M2)&lt;=('ACT Oct 2022'!L2+'ACT Oct 2022'!M2+'ACT Oct 2022'!N2),((($C$5*E8/'ACT Oct 2022'!AQ2-('ACT Oct 2022'!L2+'ACT Oct 2022'!M2))*'ACT Oct 2022'!Y2/100))*'ACT Oct 2022'!AQ2,('ACT Oct 2022'!N2*'ACT Oct 2022'!Y2/100)* 'ACT Oct 2022'!AQ2)),0)</f>
        <v>0</v>
      </c>
      <c r="J8" s="82">
        <f>IF(AND('ACT Oct 2022'!N2&gt;0,'ACT Oct 2022'!O2&gt;0),IF($C$5*E8/'ACT Oct 2022'!AQ2&lt;('ACT Oct 2022'!L2+'ACT Oct 2022'!M2+'ACT Oct 2022'!N2),0,IF(($C$5*E8/'ACT Oct 2022'!AQ2-'ACT Oct 2022'!L2+'ACT Oct 2022'!M2+'ACT Oct 2022'!N2)&lt;=('ACT Oct 2022'!L2+'ACT Oct 2022'!M2+'ACT Oct 2022'!N2+'ACT Oct 2022'!O2),(($C$5*E8/'ACT Oct 2022'!AQ2-('ACT Oct 2022'!L2+'ACT Oct 2022'!M2+'ACT Oct 2022'!N2))*'ACT Oct 2022'!Z2/100)*'ACT Oct 2022'!AQ2,('ACT Oct 2022'!O2*'ACT Oct 2022'!Z2/100)*'ACT Oct 2022'!AQ2)),0)</f>
        <v>0</v>
      </c>
      <c r="K8" s="82">
        <f>IF(AND('ACT Oct 2022'!P2&gt;0,'ACT Oct 2022'!O2&gt;0),IF(($C$5*E8/'ACT Oct 2022'!AQ2&lt;SUM('ACT Oct 2022'!L2:P2)),(0),($C$5*E8/'ACT Oct 2022'!AQ2-SUM('ACT Oct 2022'!L2:P2))*'ACT Oct 2022'!AB2/100)* 'ACT Oct 2022'!AQ2,IF(AND('ACT Oct 2022'!O2&gt;0,'ACT Oct 2022'!P2=""),IF(($C$5*E8/'ACT Oct 2022'!AQ2&lt; SUM('ACT Oct 2022'!L2:O2)),(0),($C$5*E8/'ACT Oct 2022'!AQ2-SUM('ACT Oct 2022'!L2:O2))*'ACT Oct 2022'!AA2/100)* 'ACT Oct 2022'!AQ2,IF(AND('ACT Oct 2022'!N2&gt;0,'ACT Oct 2022'!O2=""),IF(($C$5*E8/'ACT Oct 2022'!AQ2&lt; SUM('ACT Oct 2022'!L2:N2)),(0),($C$5*E8/'ACT Oct 2022'!AQ2-SUM('ACT Oct 2022'!L2:N2))*'ACT Oct 2022'!Z2/100)* 'ACT Oct 2022'!AQ2,IF(AND('ACT Oct 2022'!M2&gt;0,'ACT Oct 2022'!N2=""),IF(($C$5*E8/'ACT Oct 2022'!AQ2&lt;'ACT Oct 2022'!M2+'ACT Oct 2022'!L2),(0),(($C$5*E8/'ACT Oct 2022'!AQ2-('ACT Oct 2022'!M2+'ACT Oct 2022'!L2))*'ACT Oct 2022'!Y2/100))*'ACT Oct 2022'!AQ2,IF(AND('ACT Oct 2022'!L2&gt;0,'ACT Oct 2022'!M2=""&gt;0),IF(($C$5*E8/'ACT Oct 2022'!AQ2&lt;'ACT Oct 2022'!L2),(0),($C$5*E8/'ACT Oct 2022'!AQ2-'ACT Oct 2022'!L2)*'ACT Oct 2022'!X2/100)*'ACT Oct 2022'!AQ2,0)))))</f>
        <v>0</v>
      </c>
      <c r="L8" s="84">
        <f>IF('ACT Oct 2022'!K2="",($C$5*F8/'ACT Oct 2022'!AR2*'ACT Oct 2022'!AC2/100)*'ACT Oct 2022'!AR2,IF($C$5*F8/'ACT Oct 2022'!AR2&gt;='ACT Oct 2022'!L2,('ACT Oct 2022'!L2*'ACT Oct 2022'!AC2/100)*'ACT Oct 2022'!AR2,($C$5*F8/'ACT Oct 2022'!AR2*'ACT Oct 2022'!AC2/100)*'ACT Oct 2022'!AR2))</f>
        <v>213.17615999999992</v>
      </c>
      <c r="M8" s="84">
        <f>IF(AND('ACT Oct 2022'!L2&gt;0,'ACT Oct 2022'!M2&gt;0),IF($C$5*F8/'ACT Oct 2022'!AR2&lt;'ACT Oct 2022'!L2,0,IF(($C$5*F8/'ACT Oct 2022'!AR2-'ACT Oct 2022'!L2)&lt;=('ACT Oct 2022'!M2+'ACT Oct 2022'!L2),((($C$5*F8/'ACT Oct 2022'!AR2-'ACT Oct 2022'!L2)*'ACT Oct 2022'!AD2/100))*'ACT Oct 2022'!AR2,((('ACT Oct 2022'!M2)*'ACT Oct 2022'!AD2/100)*'ACT Oct 2022'!AR2))),0)</f>
        <v>1127.0355927272726</v>
      </c>
      <c r="N8" s="82">
        <f>IF(AND('ACT Oct 2022'!M2&gt;0,'ACT Oct 2022'!N2&gt;0),IF($C$5*F8/'ACT Oct 2022'!AR2&lt;('ACT Oct 2022'!L2+'ACT Oct 2022'!M2),0,IF(($C$5*F8/'ACT Oct 2022'!AR2-'ACT Oct 2022'!L2+'ACT Oct 2022'!M2)&lt;=('ACT Oct 2022'!L2+'ACT Oct 2022'!M2+'ACT Oct 2022'!N2),((($C$5*F8/'ACT Oct 2022'!AR2-('ACT Oct 2022'!L2+'ACT Oct 2022'!M2))*'ACT Oct 2022'!AE2/100))*'ACT Oct 2022'!AR2,('ACT Oct 2022'!N2*'ACT Oct 2022'!AE2/100)*'ACT Oct 2022'!AR2)),0)</f>
        <v>0</v>
      </c>
      <c r="O8" s="82">
        <f>IF(AND('ACT Oct 2022'!N2&gt;0,'ACT Oct 2022'!O2&gt;0),IF($C$5*F8/'ACT Oct 2022'!AR2&lt;('ACT Oct 2022'!L2+'ACT Oct 2022'!M2+'ACT Oct 2022'!N2),0,IF(($C$5*F8/'ACT Oct 2022'!AR2-'ACT Oct 2022'!L2+'ACT Oct 2022'!M2+'ACT Oct 2022'!N2)&lt;=('ACT Oct 2022'!L2+'ACT Oct 2022'!M2+'ACT Oct 2022'!N2+'ACT Oct 2022'!O2),(($C$5*F8/'ACT Oct 2022'!AR2-('ACT Oct 2022'!L2+'ACT Oct 2022'!M2+'ACT Oct 2022'!N2))*'ACT Oct 2022'!AF2/100)*'ACT Oct 2022'!AR2,('ACT Oct 2022'!O2*'ACT Oct 2022'!AF2/100)*'ACT Oct 2022'!AR2)),0)</f>
        <v>0</v>
      </c>
      <c r="P8" s="85">
        <f>IF(AND('ACT Oct 2022'!P2&gt;0,'ACT Oct 2022'!O2&gt;0),IF(($C$5*F8/'ACT Oct 2022'!AR2&lt;SUM('ACT Oct 2022'!L2:P2)),(0),($C$5*F8/'ACT Oct 2022'!AR2-SUM('ACT Oct 2022'!L2:P2))*'ACT Oct 2022'!AB2/100)* 'ACT Oct 2022'!AR2,IF(AND('ACT Oct 2022'!O2&gt;0,'ACT Oct 2022'!P2=""),IF(($C$5*F8/'ACT Oct 2022'!AR2&lt; SUM('ACT Oct 2022'!L2:O2)),(0),($C$5*F8/'ACT Oct 2022'!AR2-SUM('ACT Oct 2022'!L2:O2))*'ACT Oct 2022'!AG2/100)* 'ACT Oct 2022'!AR2,IF(AND('ACT Oct 2022'!N2&gt;0,'ACT Oct 2022'!O2=""),IF(($C$5*F8/'ACT Oct 2022'!AR2&lt; SUM('ACT Oct 2022'!L2:N2)),(0),($C$5*F8/'ACT Oct 2022'!AR2-SUM('ACT Oct 2022'!L2:N2))*'ACT Oct 2022'!AF2/100)* 'ACT Oct 2022'!AR2,IF(AND('ACT Oct 2022'!M2&gt;0,'ACT Oct 2022'!N2=""),IF(($C$5*F8/'ACT Oct 2022'!AR2&lt;'ACT Oct 2022'!M2+'ACT Oct 2022'!L2),(0),(($C$5*F8/'ACT Oct 2022'!AR2-('ACT Oct 2022'!M2+'ACT Oct 2022'!L2))*'ACT Oct 2022'!AE2/100))*'ACT Oct 2022'!AR2,IF(AND('ACT Oct 2022'!L2&gt;0,'ACT Oct 2022'!M2=""&gt;0),IF(($C$5*F8/'ACT Oct 2022'!AR2&lt;'ACT Oct 2022'!L2),(0),($C$5*F8/'ACT Oct 2022'!AR2-'ACT Oct 2022'!L2)*'ACT Oct 2022'!AD2/100)*'ACT Oct 2022'!AR2,0)))))</f>
        <v>0</v>
      </c>
      <c r="Q8" s="147">
        <f>SUM(G8:P8)</f>
        <v>2680.4235054545452</v>
      </c>
      <c r="R8" s="157">
        <f>Q8+D8</f>
        <v>3111.7871418181817</v>
      </c>
      <c r="S8" s="86">
        <f>R8*1.1</f>
        <v>3422.9658560000003</v>
      </c>
      <c r="T8" s="87">
        <f>'ACT Oct 2022'!AT2</f>
        <v>0</v>
      </c>
      <c r="U8" s="87">
        <f>'ACT Oct 2022'!AU2</f>
        <v>0</v>
      </c>
      <c r="V8" s="87">
        <f>'ACT Oct 2022'!AV2</f>
        <v>0</v>
      </c>
      <c r="W8" s="87">
        <f>'ACT Oct 2022'!AW2</f>
        <v>0</v>
      </c>
      <c r="X8" s="159" t="str">
        <f t="shared" ref="X8:X12" si="0">IF(SUM(T8:W8)=0,"No discount",IF(T8&gt;0,"Guaranteed off bill",IF(U8&gt;0,"Guaranteed off usage",IF(V8&gt;0,"Pay-on-time off bill","Pay-on-time off usage"))))</f>
        <v>No discount</v>
      </c>
      <c r="Y8" s="159" t="str">
        <f>IF(OR(B8="Origin Energy",B8="Red Energy",B8="Powershop"),"Inclusive","Exclusive")</f>
        <v>Exclusive</v>
      </c>
      <c r="Z8" s="150">
        <f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3111.7871418181817</v>
      </c>
      <c r="AA8" s="150">
        <f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3111.7871418181817</v>
      </c>
      <c r="AB8" s="88">
        <f t="shared" ref="AB8:AC12" si="1">Z8*1.1</f>
        <v>3422.9658560000003</v>
      </c>
      <c r="AC8" s="88">
        <f t="shared" si="1"/>
        <v>3422.9658560000003</v>
      </c>
      <c r="AD8" s="89">
        <f>'ACT Oct 2022'!BF2</f>
        <v>0</v>
      </c>
      <c r="AE8" s="90" t="str">
        <f>'ACT Oct 2022'!BG2</f>
        <v>n</v>
      </c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209"/>
      <c r="AQ8" s="209"/>
    </row>
    <row r="9" spans="1:43" ht="20" customHeight="1" x14ac:dyDescent="0.2">
      <c r="A9" s="180" t="str">
        <f>'ACT Oct 2022'!D3</f>
        <v>EvoEnergy</v>
      </c>
      <c r="B9" s="81" t="str">
        <f>'ACT Oct 2022'!F3</f>
        <v>EnergyAustralia</v>
      </c>
      <c r="C9" s="81" t="str">
        <f>'ACT Oct 2022'!G3</f>
        <v>Business Balance Plan</v>
      </c>
      <c r="D9" s="82">
        <f>365*'ACT Oct 2022'!H3/100</f>
        <v>531.67227272727257</v>
      </c>
      <c r="E9" s="155">
        <f>IF('ACT Oct 2022'!AQ3=3,0.5,IF('ACT Oct 2022'!AQ3=2,0.33,0))</f>
        <v>0.5</v>
      </c>
      <c r="F9" s="155">
        <f>1-E9</f>
        <v>0.5</v>
      </c>
      <c r="G9" s="83">
        <f>IF('ACT Oct 2022'!K3="",($C$5*E9/'ACT Oct 2022'!AQ3*'ACT Oct 2022'!W3/100)*'ACT Oct 2022'!AQ3,IF($C$5*E9/'ACT Oct 2022'!AQ3&gt;='ACT Oct 2022'!L3,('ACT Oct 2022'!L3*'ACT Oct 2022'!W3/100)*'ACT Oct 2022'!AQ3,($C$5*E9/'ACT Oct 2022'!AQ3*'ACT Oct 2022'!W3/100)*'ACT Oct 2022'!AQ3))</f>
        <v>250.83503999999994</v>
      </c>
      <c r="H9" s="84">
        <f>IF(AND('ACT Oct 2022'!L3&gt;0,'ACT Oct 2022'!M3&gt;0),IF($C$5*E9/'ACT Oct 2022'!AQ3&lt;'ACT Oct 2022'!L3,0,IF(($C$5*E9/'ACT Oct 2022'!AQ3-'ACT Oct 2022'!L3)&lt;=('ACT Oct 2022'!M3+'ACT Oct 2022'!L3),((($C$5*E9/'ACT Oct 2022'!AQ3-'ACT Oct 2022'!L3)*'ACT Oct 2022'!X3/100))*'ACT Oct 2022'!AQ3,((('ACT Oct 2022'!M3)*'ACT Oct 2022'!X3/100)*'ACT Oct 2022'!AQ3))),0)</f>
        <v>1247.0978036363636</v>
      </c>
      <c r="I9" s="82">
        <f>IF(AND('ACT Oct 2022'!M3&gt;0,'ACT Oct 2022'!N3&gt;0),IF($C$5*E9/'ACT Oct 2022'!AQ3&lt;('ACT Oct 2022'!L3+'ACT Oct 2022'!M3),0,IF(($C$5*E9/'ACT Oct 2022'!AQ3-'ACT Oct 2022'!L3+'ACT Oct 2022'!M3)&lt;=('ACT Oct 2022'!L3+'ACT Oct 2022'!M3+'ACT Oct 2022'!N3),((($C$5*E9/'ACT Oct 2022'!AQ3-('ACT Oct 2022'!L3+'ACT Oct 2022'!M3))*'ACT Oct 2022'!Y3/100))*'ACT Oct 2022'!AQ3,('ACT Oct 2022'!N3*'ACT Oct 2022'!Y3/100)* 'ACT Oct 2022'!AQ3)),0)</f>
        <v>0</v>
      </c>
      <c r="J9" s="82">
        <f>IF(AND('ACT Oct 2022'!N3&gt;0,'ACT Oct 2022'!O3&gt;0),IF($C$5*E9/'ACT Oct 2022'!AQ3&lt;('ACT Oct 2022'!L3+'ACT Oct 2022'!M3+'ACT Oct 2022'!N3),0,IF(($C$5*E9/'ACT Oct 2022'!AQ3-'ACT Oct 2022'!L3+'ACT Oct 2022'!M3+'ACT Oct 2022'!N3)&lt;=('ACT Oct 2022'!L3+'ACT Oct 2022'!M3+'ACT Oct 2022'!N3+'ACT Oct 2022'!O3),(($C$5*E9/'ACT Oct 2022'!AQ3-('ACT Oct 2022'!L3+'ACT Oct 2022'!M3+'ACT Oct 2022'!N3))*'ACT Oct 2022'!Z3/100)*'ACT Oct 2022'!AQ3,('ACT Oct 2022'!O3*'ACT Oct 2022'!Z3/100)*'ACT Oct 2022'!AQ3)),0)</f>
        <v>0</v>
      </c>
      <c r="K9" s="82">
        <f>IF(AND('ACT Oct 2022'!P3&gt;0,'ACT Oct 2022'!O3&gt;0),IF(($C$5*E9/'ACT Oct 2022'!AQ3&lt;SUM('ACT Oct 2022'!L3:P3)),(0),($C$5*E9/'ACT Oct 2022'!AQ3-SUM('ACT Oct 2022'!L3:P3))*'ACT Oct 2022'!AB3/100)* 'ACT Oct 2022'!AQ3,IF(AND('ACT Oct 2022'!O3&gt;0,'ACT Oct 2022'!P3=""),IF(($C$5*E9/'ACT Oct 2022'!AQ3&lt; SUM('ACT Oct 2022'!L3:O3)),(0),($C$5*E9/'ACT Oct 2022'!AQ3-SUM('ACT Oct 2022'!L3:O3))*'ACT Oct 2022'!AA3/100)* 'ACT Oct 2022'!AQ3,IF(AND('ACT Oct 2022'!N3&gt;0,'ACT Oct 2022'!O3=""),IF(($C$5*E9/'ACT Oct 2022'!AQ3&lt; SUM('ACT Oct 2022'!L3:N3)),(0),($C$5*E9/'ACT Oct 2022'!AQ3-SUM('ACT Oct 2022'!L3:N3))*'ACT Oct 2022'!Z3/100)* 'ACT Oct 2022'!AQ3,IF(AND('ACT Oct 2022'!M3&gt;0,'ACT Oct 2022'!N3=""),IF(($C$5*E9/'ACT Oct 2022'!AQ3&lt;'ACT Oct 2022'!M3+'ACT Oct 2022'!L3),(0),(($C$5*E9/'ACT Oct 2022'!AQ3-('ACT Oct 2022'!M3+'ACT Oct 2022'!L3))*'ACT Oct 2022'!Y3/100))*'ACT Oct 2022'!AQ3,IF(AND('ACT Oct 2022'!L3&gt;0,'ACT Oct 2022'!M3=""&gt;0),IF(($C$5*E9/'ACT Oct 2022'!AQ3&lt;'ACT Oct 2022'!L3),(0),($C$5*E9/'ACT Oct 2022'!AQ3-'ACT Oct 2022'!L3)*'ACT Oct 2022'!X3/100)*'ACT Oct 2022'!AQ3,0)))))</f>
        <v>0</v>
      </c>
      <c r="L9" s="84">
        <f>IF('ACT Oct 2022'!K3="",($C$5*F9/'ACT Oct 2022'!AR3*'ACT Oct 2022'!AC3/100)*'ACT Oct 2022'!AR3,IF($C$5*F9/'ACT Oct 2022'!AR3&gt;='ACT Oct 2022'!L3,('ACT Oct 2022'!L3*'ACT Oct 2022'!AC3/100)*'ACT Oct 2022'!AR3,($C$5*F9/'ACT Oct 2022'!AR3*'ACT Oct 2022'!AC3/100)*'ACT Oct 2022'!AR3))</f>
        <v>250.83503999999994</v>
      </c>
      <c r="M9" s="84">
        <f>IF(AND('ACT Oct 2022'!L3&gt;0,'ACT Oct 2022'!M3&gt;0),IF($C$5*F9/'ACT Oct 2022'!AR3&lt;'ACT Oct 2022'!L3,0,IF(($C$5*F9/'ACT Oct 2022'!AR3-'ACT Oct 2022'!L3)&lt;=('ACT Oct 2022'!M3+'ACT Oct 2022'!L3),((($C$5*F9/'ACT Oct 2022'!AR3-'ACT Oct 2022'!L3)*'ACT Oct 2022'!AD3/100))*'ACT Oct 2022'!AR3,((('ACT Oct 2022'!M3)*'ACT Oct 2022'!AD3/100)*'ACT Oct 2022'!AR3))),0)</f>
        <v>1247.0978036363636</v>
      </c>
      <c r="N9" s="82">
        <f>IF(AND('ACT Oct 2022'!M3&gt;0,'ACT Oct 2022'!N3&gt;0),IF($C$5*F9/'ACT Oct 2022'!AR3&lt;('ACT Oct 2022'!L3+'ACT Oct 2022'!M3),0,IF(($C$5*F9/'ACT Oct 2022'!AR3-'ACT Oct 2022'!L3+'ACT Oct 2022'!M3)&lt;=('ACT Oct 2022'!L3+'ACT Oct 2022'!M3+'ACT Oct 2022'!N3),((($C$5*F9/'ACT Oct 2022'!AR3-('ACT Oct 2022'!L3+'ACT Oct 2022'!M3))*'ACT Oct 2022'!AE3/100))*'ACT Oct 2022'!AR3,('ACT Oct 2022'!N3*'ACT Oct 2022'!AE3/100)*'ACT Oct 2022'!AR3)),0)</f>
        <v>0</v>
      </c>
      <c r="O9" s="82">
        <f>IF(AND('ACT Oct 2022'!N3&gt;0,'ACT Oct 2022'!O3&gt;0),IF($C$5*F9/'ACT Oct 2022'!AR3&lt;('ACT Oct 2022'!L3+'ACT Oct 2022'!M3+'ACT Oct 2022'!N3),0,IF(($C$5*F9/'ACT Oct 2022'!AR3-'ACT Oct 2022'!L3+'ACT Oct 2022'!M3+'ACT Oct 2022'!N3)&lt;=('ACT Oct 2022'!L3+'ACT Oct 2022'!M3+'ACT Oct 2022'!N3+'ACT Oct 2022'!O3),(($C$5*F9/'ACT Oct 2022'!AR3-('ACT Oct 2022'!L3+'ACT Oct 2022'!M3+'ACT Oct 2022'!N3))*'ACT Oct 2022'!AF3/100)*'ACT Oct 2022'!AR3,('ACT Oct 2022'!O3*'ACT Oct 2022'!AF3/100)*'ACT Oct 2022'!AR3)),0)</f>
        <v>0</v>
      </c>
      <c r="P9" s="85">
        <f>IF(AND('ACT Oct 2022'!P3&gt;0,'ACT Oct 2022'!O3&gt;0),IF(($C$5*F9/'ACT Oct 2022'!AR3&lt;SUM('ACT Oct 2022'!L3:P3)),(0),($C$5*F9/'ACT Oct 2022'!AR3-SUM('ACT Oct 2022'!L3:P3))*'ACT Oct 2022'!AB3/100)* 'ACT Oct 2022'!AR3,IF(AND('ACT Oct 2022'!O3&gt;0,'ACT Oct 2022'!P3=""),IF(($C$5*F9/'ACT Oct 2022'!AR3&lt; SUM('ACT Oct 2022'!L3:O3)),(0),($C$5*F9/'ACT Oct 2022'!AR3-SUM('ACT Oct 2022'!L3:O3))*'ACT Oct 2022'!AG3/100)* 'ACT Oct 2022'!AR3,IF(AND('ACT Oct 2022'!N3&gt;0,'ACT Oct 2022'!O3=""),IF(($C$5*F9/'ACT Oct 2022'!AR3&lt; SUM('ACT Oct 2022'!L3:N3)),(0),($C$5*F9/'ACT Oct 2022'!AR3-SUM('ACT Oct 2022'!L3:N3))*'ACT Oct 2022'!AF3/100)* 'ACT Oct 2022'!AR3,IF(AND('ACT Oct 2022'!M3&gt;0,'ACT Oct 2022'!N3=""),IF(($C$5*F9/'ACT Oct 2022'!AR3&lt;'ACT Oct 2022'!M3+'ACT Oct 2022'!L3),(0),(($C$5*F9/'ACT Oct 2022'!AR3-('ACT Oct 2022'!M3+'ACT Oct 2022'!L3))*'ACT Oct 2022'!AE3/100))*'ACT Oct 2022'!AR3,IF(AND('ACT Oct 2022'!L3&gt;0,'ACT Oct 2022'!M3=""&gt;0),IF(($C$5*F9/'ACT Oct 2022'!AR3&lt;'ACT Oct 2022'!L3),(0),($C$5*F9/'ACT Oct 2022'!AR3-'ACT Oct 2022'!L3)*'ACT Oct 2022'!AD3/100)*'ACT Oct 2022'!AR3,0)))))</f>
        <v>0</v>
      </c>
      <c r="Q9" s="147">
        <f>SUM(G9:P9)</f>
        <v>2995.865687272727</v>
      </c>
      <c r="R9" s="157">
        <f>Q9+D9</f>
        <v>3527.5379599999997</v>
      </c>
      <c r="S9" s="86">
        <f>R9*1.1</f>
        <v>3880.2917560000001</v>
      </c>
      <c r="T9" s="87">
        <f>'ACT Oct 2022'!AT3</f>
        <v>5</v>
      </c>
      <c r="U9" s="87">
        <f>'ACT Oct 2022'!AU3</f>
        <v>0</v>
      </c>
      <c r="V9" s="87">
        <f>'ACT Oct 2022'!AV3</f>
        <v>0</v>
      </c>
      <c r="W9" s="87">
        <f>'ACT Oct 2022'!AW3</f>
        <v>0</v>
      </c>
      <c r="X9" s="159" t="str">
        <f t="shared" si="0"/>
        <v>Guaranteed off bill</v>
      </c>
      <c r="Y9" s="159" t="str">
        <f>IF(OR(B9="Origin Energy",B9="Red Energy",B9="Powershop"),"Inclusive","Exclusive")</f>
        <v>Exclusive</v>
      </c>
      <c r="Z9" s="150">
        <f>IF(AND(X9="Guaranteed off bill",Y9="Inclusive"),((R9*1.1)-((R9*1.1)*T9/100))/1.1,IF(AND(X9="Guaranteed off usage",Y9="Inclusive"),((R9*1.1)-((Q9*1.1)*U9/100))/1.1,IF(AND(X9="Guaranteed off bill",Y9="Exclusive"),R9-(R9*T9/100),IF(AND(X9="Guaranteed off usage",Y9="Exclusive"),R9-(Q9*U9/100),IF(Y9="Inclusive",((R9*1.1))/1.1,R9)))))</f>
        <v>3351.1610619999997</v>
      </c>
      <c r="AA9" s="150">
        <f>IF(AND(X9="Pay-on-time off bill",Y9="Inclusive"),((Z9*1.1)-((Z9*1.1)*V9/100))/1.1,IF(AND(X9="Pay-on-time off usage",Y9="Inclusive"),((Z9*1.1)-((Q9*1.1)*W9/100))/1.1,IF(AND(X9="Pay-on-time off bill",Y9="Exclusive"),Z9-(Z9*V9/100),IF(AND(X9="Pay-on-time off usage",Y9="Exclusive"),Z9-(Q9*W9/100),IF(Y9="Inclusive",((Z9*1.1))/1.1,Z9)))))</f>
        <v>3351.1610619999997</v>
      </c>
      <c r="AB9" s="88">
        <f t="shared" si="1"/>
        <v>3686.2771681999998</v>
      </c>
      <c r="AC9" s="88">
        <f t="shared" si="1"/>
        <v>3686.2771681999998</v>
      </c>
      <c r="AD9" s="89">
        <f>'ACT Oct 2022'!BF3</f>
        <v>24</v>
      </c>
      <c r="AE9" s="90" t="str">
        <f>'ACT Oct 2022'!BG3</f>
        <v>n</v>
      </c>
      <c r="AF9" s="95"/>
      <c r="AG9" s="95"/>
      <c r="AH9" s="95"/>
      <c r="AI9" s="95"/>
      <c r="AJ9" s="95"/>
      <c r="AK9" s="95"/>
      <c r="AL9" s="95"/>
      <c r="AM9" s="95"/>
      <c r="AN9" s="95"/>
      <c r="AO9" s="95"/>
      <c r="AP9" s="209"/>
      <c r="AQ9" s="209"/>
    </row>
    <row r="10" spans="1:43" ht="20" customHeight="1" x14ac:dyDescent="0.2">
      <c r="A10" s="180" t="str">
        <f>'ACT Oct 2022'!D4</f>
        <v>EvoEnergy</v>
      </c>
      <c r="B10" s="81" t="str">
        <f>'ACT Oct 2022'!F4</f>
        <v>Origin Energy</v>
      </c>
      <c r="C10" s="81" t="str">
        <f>'ACT Oct 2022'!G4</f>
        <v>Business  Go Variable</v>
      </c>
      <c r="D10" s="82">
        <f>365*'ACT Oct 2022'!H4/100</f>
        <v>408.2359090909091</v>
      </c>
      <c r="E10" s="155">
        <f>IF('ACT Oct 2022'!AQ4=3,0.5,IF('ACT Oct 2022'!AQ4=2,0.33,0))</f>
        <v>0.5</v>
      </c>
      <c r="F10" s="155">
        <f>1-E10</f>
        <v>0.5</v>
      </c>
      <c r="G10" s="83">
        <f>IF('ACT Oct 2022'!K4="",($C$5*E10/'ACT Oct 2022'!AQ4*'ACT Oct 2022'!W4/100)*'ACT Oct 2022'!AQ4,IF($C$5*E10/'ACT Oct 2022'!AQ4&gt;='ACT Oct 2022'!L4,('ACT Oct 2022'!L4*'ACT Oct 2022'!W4/100)*'ACT Oct 2022'!AQ4,($C$5*E10/'ACT Oct 2022'!AQ4*'ACT Oct 2022'!W4/100)*'ACT Oct 2022'!AQ4))</f>
        <v>429.08399999999995</v>
      </c>
      <c r="H10" s="82">
        <f>IF(AND('ACT Oct 2022'!L4&gt;0,'ACT Oct 2022'!M4&gt;0),IF($C$5*E10/'ACT Oct 2022'!AQ4&lt;'ACT Oct 2022'!L4,0,IF(($C$5*E10/'ACT Oct 2022'!AQ4-'ACT Oct 2022'!L4)&lt;=('ACT Oct 2022'!M4+'ACT Oct 2022'!L4),((($C$5*E10/'ACT Oct 2022'!AQ4-'ACT Oct 2022'!L4)*'ACT Oct 2022'!X4/100))*'ACT Oct 2022'!AQ4,((('ACT Oct 2022'!M4)*'ACT Oct 2022'!X4/100)*'ACT Oct 2022'!AQ4))),0)</f>
        <v>937.70654545454545</v>
      </c>
      <c r="I10" s="82">
        <f>IF(AND('ACT Oct 2022'!M4&gt;0,'ACT Oct 2022'!N4&gt;0),IF($C$5*E10/'ACT Oct 2022'!AQ4&lt;('ACT Oct 2022'!L4+'ACT Oct 2022'!M4),0,IF(($C$5*E10/'ACT Oct 2022'!AQ4-'ACT Oct 2022'!L4+'ACT Oct 2022'!M4)&lt;=('ACT Oct 2022'!L4+'ACT Oct 2022'!M4+'ACT Oct 2022'!N4),((($C$5*E10/'ACT Oct 2022'!AQ4-('ACT Oct 2022'!L4+'ACT Oct 2022'!M4))*'ACT Oct 2022'!Y4/100))*'ACT Oct 2022'!AQ4,('ACT Oct 2022'!N4*'ACT Oct 2022'!Y4/100)* 'ACT Oct 2022'!AQ4)),0)</f>
        <v>0</v>
      </c>
      <c r="J10" s="82">
        <f>IF(AND('ACT Oct 2022'!N4&gt;0,'ACT Oct 2022'!O4&gt;0),IF($C$5*E10/'ACT Oct 2022'!AQ4&lt;('ACT Oct 2022'!L4+'ACT Oct 2022'!M4+'ACT Oct 2022'!N4),0,IF(($C$5*E10/'ACT Oct 2022'!AQ4-'ACT Oct 2022'!L4+'ACT Oct 2022'!M4+'ACT Oct 2022'!N4)&lt;=('ACT Oct 2022'!L4+'ACT Oct 2022'!M4+'ACT Oct 2022'!N4+'ACT Oct 2022'!O4),(($C$5*E10/'ACT Oct 2022'!AQ4-('ACT Oct 2022'!L4+'ACT Oct 2022'!M4+'ACT Oct 2022'!N4))*'ACT Oct 2022'!Z4/100)*'ACT Oct 2022'!AQ4,('ACT Oct 2022'!O4*'ACT Oct 2022'!Z4/100)*'ACT Oct 2022'!AQ4)),0)</f>
        <v>0</v>
      </c>
      <c r="K10" s="82">
        <f>IF(AND('ACT Oct 2022'!P4&gt;0,'ACT Oct 2022'!O4&gt;0),IF(($C$5*E10/'ACT Oct 2022'!AQ4&lt;SUM('ACT Oct 2022'!L4:P4)),(0),($C$5*E10/'ACT Oct 2022'!AQ4-SUM('ACT Oct 2022'!L4:P4))*'ACT Oct 2022'!AB4/100)* 'ACT Oct 2022'!AQ4,IF(AND('ACT Oct 2022'!O4&gt;0,'ACT Oct 2022'!P4=""),IF(($C$5*E10/'ACT Oct 2022'!AQ4&lt; SUM('ACT Oct 2022'!L4:O4)),(0),($C$5*E10/'ACT Oct 2022'!AQ4-SUM('ACT Oct 2022'!L4:O4))*'ACT Oct 2022'!AA4/100)* 'ACT Oct 2022'!AQ4,IF(AND('ACT Oct 2022'!N4&gt;0,'ACT Oct 2022'!O4=""),IF(($C$5*E10/'ACT Oct 2022'!AQ4&lt; SUM('ACT Oct 2022'!L4:N4)),(0),($C$5*E10/'ACT Oct 2022'!AQ4-SUM('ACT Oct 2022'!L4:N4))*'ACT Oct 2022'!Z4/100)* 'ACT Oct 2022'!AQ4,IF(AND('ACT Oct 2022'!M4&gt;0,'ACT Oct 2022'!N4=""),IF(($C$5*E10/'ACT Oct 2022'!AQ4&lt;'ACT Oct 2022'!M4+'ACT Oct 2022'!L4),(0),(($C$5*E10/'ACT Oct 2022'!AQ4-('ACT Oct 2022'!M4+'ACT Oct 2022'!L4))*'ACT Oct 2022'!Y4/100))*'ACT Oct 2022'!AQ4,IF(AND('ACT Oct 2022'!L4&gt;0,'ACT Oct 2022'!M4=""&gt;0),IF(($C$5*E10/'ACT Oct 2022'!AQ4&lt;'ACT Oct 2022'!L4),(0),($C$5*E10/'ACT Oct 2022'!AQ4-'ACT Oct 2022'!L4)*'ACT Oct 2022'!X4/100)*'ACT Oct 2022'!AQ4,0)))))</f>
        <v>0</v>
      </c>
      <c r="L10" s="82">
        <f>IF('ACT Oct 2022'!K4="",($C$5*F10/'ACT Oct 2022'!AR4*'ACT Oct 2022'!AC4/100)*'ACT Oct 2022'!AR4,IF($C$5*F10/'ACT Oct 2022'!AR4&gt;='ACT Oct 2022'!L4,('ACT Oct 2022'!L4*'ACT Oct 2022'!AC4/100)*'ACT Oct 2022'!AR4,($C$5*F10/'ACT Oct 2022'!AR4*'ACT Oct 2022'!AC4/100)*'ACT Oct 2022'!AR4))</f>
        <v>429.08399999999995</v>
      </c>
      <c r="M10" s="82">
        <f>IF(AND('ACT Oct 2022'!L4&gt;0,'ACT Oct 2022'!M4&gt;0),IF($C$5*F10/'ACT Oct 2022'!AR4&lt;'ACT Oct 2022'!L4,0,IF(($C$5*F10/'ACT Oct 2022'!AR4-'ACT Oct 2022'!L4)&lt;=('ACT Oct 2022'!M4+'ACT Oct 2022'!L4),((($C$5*F10/'ACT Oct 2022'!AR4-'ACT Oct 2022'!L4)*'ACT Oct 2022'!AD4/100))*'ACT Oct 2022'!AR4,((('ACT Oct 2022'!M4)*'ACT Oct 2022'!AD4/100)*'ACT Oct 2022'!AR4))),0)</f>
        <v>937.70654545454545</v>
      </c>
      <c r="N10" s="82">
        <f>IF(AND('ACT Oct 2022'!M4&gt;0,'ACT Oct 2022'!N4&gt;0),IF($C$5*F10/'ACT Oct 2022'!AR4&lt;('ACT Oct 2022'!L4+'ACT Oct 2022'!M4),0,IF(($C$5*F10/'ACT Oct 2022'!AR4-'ACT Oct 2022'!L4+'ACT Oct 2022'!M4)&lt;=('ACT Oct 2022'!L4+'ACT Oct 2022'!M4+'ACT Oct 2022'!N4),((($C$5*F10/'ACT Oct 2022'!AR4-('ACT Oct 2022'!L4+'ACT Oct 2022'!M4))*'ACT Oct 2022'!AE4/100))*'ACT Oct 2022'!AR4,('ACT Oct 2022'!N4*'ACT Oct 2022'!AE4/100)*'ACT Oct 2022'!AR4)),0)</f>
        <v>0</v>
      </c>
      <c r="O10" s="82">
        <f>IF(AND('ACT Oct 2022'!N4&gt;0,'ACT Oct 2022'!O4&gt;0),IF($C$5*F10/'ACT Oct 2022'!AR4&lt;('ACT Oct 2022'!L4+'ACT Oct 2022'!M4+'ACT Oct 2022'!N4),0,IF(($C$5*F10/'ACT Oct 2022'!AR4-'ACT Oct 2022'!L4+'ACT Oct 2022'!M4+'ACT Oct 2022'!N4)&lt;=('ACT Oct 2022'!L4+'ACT Oct 2022'!M4+'ACT Oct 2022'!N4+'ACT Oct 2022'!O4),(($C$5*F10/'ACT Oct 2022'!AR4-('ACT Oct 2022'!L4+'ACT Oct 2022'!M4+'ACT Oct 2022'!N4))*'ACT Oct 2022'!AF4/100)*'ACT Oct 2022'!AR4,('ACT Oct 2022'!O4*'ACT Oct 2022'!AF4/100)*'ACT Oct 2022'!AR4)),0)</f>
        <v>0</v>
      </c>
      <c r="P10" s="82">
        <f>IF(AND('ACT Oct 2022'!P4&gt;0,'ACT Oct 2022'!O4&gt;0),IF(($C$5*F10/'ACT Oct 2022'!AR4&lt;SUM('ACT Oct 2022'!L4:P4)),(0),($C$5*F10/'ACT Oct 2022'!AR4-SUM('ACT Oct 2022'!L4:P4))*'ACT Oct 2022'!AB4/100)* 'ACT Oct 2022'!AR4,IF(AND('ACT Oct 2022'!O4&gt;0,'ACT Oct 2022'!P4=""),IF(($C$5*F10/'ACT Oct 2022'!AR4&lt; SUM('ACT Oct 2022'!L4:O4)),(0),($C$5*F10/'ACT Oct 2022'!AR4-SUM('ACT Oct 2022'!L4:O4))*'ACT Oct 2022'!AG4/100)* 'ACT Oct 2022'!AR4,IF(AND('ACT Oct 2022'!N4&gt;0,'ACT Oct 2022'!O4=""),IF(($C$5*F10/'ACT Oct 2022'!AR4&lt; SUM('ACT Oct 2022'!L4:N4)),(0),($C$5*F10/'ACT Oct 2022'!AR4-SUM('ACT Oct 2022'!L4:N4))*'ACT Oct 2022'!AF4/100)* 'ACT Oct 2022'!AR4,IF(AND('ACT Oct 2022'!M4&gt;0,'ACT Oct 2022'!N4=""),IF(($C$5*F10/'ACT Oct 2022'!AR4&lt;'ACT Oct 2022'!M4+'ACT Oct 2022'!L4),(0),(($C$5*F10/'ACT Oct 2022'!AR4-('ACT Oct 2022'!M4+'ACT Oct 2022'!L4))*'ACT Oct 2022'!AE4/100))*'ACT Oct 2022'!AR4,IF(AND('ACT Oct 2022'!L4&gt;0,'ACT Oct 2022'!M4=""&gt;0),IF(($C$5*F10/'ACT Oct 2022'!AR4&lt;'ACT Oct 2022'!L4),(0),($C$5*F10/'ACT Oct 2022'!AR4-'ACT Oct 2022'!L4)*'ACT Oct 2022'!AD4/100)*'ACT Oct 2022'!AR4,0)))))</f>
        <v>0</v>
      </c>
      <c r="Q10" s="183">
        <f>SUM(G10:P10)</f>
        <v>2733.5810909090906</v>
      </c>
      <c r="R10" s="184">
        <f>Q10+D10</f>
        <v>3141.8169999999996</v>
      </c>
      <c r="S10" s="86">
        <f>R10*1.1</f>
        <v>3455.9986999999996</v>
      </c>
      <c r="T10" s="87">
        <f>'ACT Oct 2022'!AT4</f>
        <v>0</v>
      </c>
      <c r="U10" s="87">
        <f>'ACT Oct 2022'!AU4</f>
        <v>0</v>
      </c>
      <c r="V10" s="87">
        <f>'ACT Oct 2022'!AV4</f>
        <v>0</v>
      </c>
      <c r="W10" s="87">
        <f>'ACT Oct 2022'!AW4</f>
        <v>0</v>
      </c>
      <c r="X10" s="159" t="str">
        <f t="shared" si="0"/>
        <v>No discount</v>
      </c>
      <c r="Y10" s="159" t="str">
        <f>IF(OR(B10="Origin Energy",B10="Red Energy",B10="Powershop"),"Inclusive","Exclusive")</f>
        <v>Inclusive</v>
      </c>
      <c r="Z10" s="185">
        <f>IF(AND(X10="Guaranteed off bill",Y10="Inclusive"),((R10*1.1)-((R10*1.1)*T10/100))/1.1,IF(AND(X10="Guaranteed off usage",Y10="Inclusive"),((R10*1.1)-((Q10*1.1)*U10/100))/1.1,IF(AND(X10="Guaranteed off bill",Y10="Exclusive"),R10-(R10*T10/100),IF(AND(X10="Guaranteed off usage",Y10="Exclusive"),R10-(Q10*U10/100),IF(Y10="Inclusive",((R10*1.1))/1.1,R10)))))</f>
        <v>3141.8169999999996</v>
      </c>
      <c r="AA10" s="150">
        <f>IF(AND(X10="Pay-on-time off bill",Y10="Inclusive"),((Z10*1.1)-((Z10*1.1)*V10/100))/1.1,IF(AND(X10="Pay-on-time off usage",Y10="Inclusive"),((Z10*1.1)-((Q10*1.1)*W10/100))/1.1,IF(AND(X10="Pay-on-time off bill",Y10="Exclusive"),Z10-(Z10*V10/100),IF(AND(X10="Pay-on-time off usage",Y10="Exclusive"),Z10-(Q10*W10/100),IF(Y10="Inclusive",((Z10*1.1))/1.1,Z10)))))</f>
        <v>3141.8169999999996</v>
      </c>
      <c r="AB10" s="88">
        <f t="shared" si="1"/>
        <v>3455.9986999999996</v>
      </c>
      <c r="AC10" s="88">
        <f t="shared" si="1"/>
        <v>3455.9986999999996</v>
      </c>
      <c r="AD10" s="89">
        <f>'ACT Oct 2022'!BF4</f>
        <v>12</v>
      </c>
      <c r="AE10" s="90" t="str">
        <f>'ACT Oct 2022'!BG4</f>
        <v>y</v>
      </c>
      <c r="AF10" s="95"/>
      <c r="AG10" s="95"/>
      <c r="AH10" s="95"/>
      <c r="AI10" s="95"/>
      <c r="AJ10" s="95"/>
      <c r="AK10" s="95"/>
      <c r="AL10" s="95"/>
      <c r="AM10" s="95"/>
      <c r="AN10" s="95"/>
      <c r="AO10" s="95"/>
      <c r="AP10" s="209"/>
      <c r="AQ10" s="209"/>
    </row>
    <row r="11" spans="1:43" ht="20" customHeight="1" x14ac:dyDescent="0.2">
      <c r="A11" s="180" t="str">
        <f>'ACT Oct 2022'!D5</f>
        <v>EvoEnergy</v>
      </c>
      <c r="B11" s="81" t="str">
        <f>'ACT Oct 2022'!F5</f>
        <v>Red Energy</v>
      </c>
      <c r="C11" s="81" t="str">
        <f>'ACT Oct 2022'!G5</f>
        <v>Red Business Saver</v>
      </c>
      <c r="D11" s="82">
        <f>365*'ACT Oct 2022'!H5/100</f>
        <v>204.36681818181819</v>
      </c>
      <c r="E11" s="155">
        <f>IF('ACT Oct 2022'!AQ5=3,0.5,IF('ACT Oct 2022'!AQ5=2,0.33,0))</f>
        <v>0.5</v>
      </c>
      <c r="F11" s="155">
        <f>1-E11</f>
        <v>0.5</v>
      </c>
      <c r="G11" s="83">
        <f>IF('ACT Oct 2022'!K5="",($C$5*E11/'ACT Oct 2022'!AQ5*'ACT Oct 2022'!W5/100)*'ACT Oct 2022'!AQ5,IF($C$5*E11/'ACT Oct 2022'!AQ5&gt;='ACT Oct 2022'!L5,('ACT Oct 2022'!L5*'ACT Oct 2022'!W5/100)*'ACT Oct 2022'!AQ5,($C$5*E11/'ACT Oct 2022'!AQ5*'ACT Oct 2022'!W5/100)*'ACT Oct 2022'!AQ5))</f>
        <v>226.64781818181817</v>
      </c>
      <c r="H11" s="82">
        <f>IF(AND('ACT Oct 2022'!L5&gt;0,'ACT Oct 2022'!M5&gt;0),IF($C$5*E11/'ACT Oct 2022'!AQ5&lt;'ACT Oct 2022'!L5,0,IF(($C$5*E11/'ACT Oct 2022'!AQ5-'ACT Oct 2022'!L5)&lt;=('ACT Oct 2022'!M5+'ACT Oct 2022'!L5),((($C$5*E11/'ACT Oct 2022'!AQ5-'ACT Oct 2022'!L5)*'ACT Oct 2022'!X5/100))*'ACT Oct 2022'!AQ5,((('ACT Oct 2022'!M5)*'ACT Oct 2022'!X5/100)*'ACT Oct 2022'!AQ5))),0)</f>
        <v>1088.2874545454545</v>
      </c>
      <c r="I11" s="82">
        <f>IF(AND('ACT Oct 2022'!M5&gt;0,'ACT Oct 2022'!N5&gt;0),IF($C$5*E11/'ACT Oct 2022'!AQ5&lt;('ACT Oct 2022'!L5+'ACT Oct 2022'!M5),0,IF(($C$5*E11/'ACT Oct 2022'!AQ5-'ACT Oct 2022'!L5+'ACT Oct 2022'!M5)&lt;=('ACT Oct 2022'!L5+'ACT Oct 2022'!M5+'ACT Oct 2022'!N5),((($C$5*E11/'ACT Oct 2022'!AQ5-('ACT Oct 2022'!L5+'ACT Oct 2022'!M5))*'ACT Oct 2022'!Y5/100))*'ACT Oct 2022'!AQ5,('ACT Oct 2022'!N5*'ACT Oct 2022'!Y5/100)* 'ACT Oct 2022'!AQ5)),0)</f>
        <v>0</v>
      </c>
      <c r="J11" s="82">
        <f>IF(AND('ACT Oct 2022'!N5&gt;0,'ACT Oct 2022'!O5&gt;0),IF($C$5*E11/'ACT Oct 2022'!AQ5&lt;('ACT Oct 2022'!L5+'ACT Oct 2022'!M5+'ACT Oct 2022'!N5),0,IF(($C$5*E11/'ACT Oct 2022'!AQ5-'ACT Oct 2022'!L5+'ACT Oct 2022'!M5+'ACT Oct 2022'!N5)&lt;=('ACT Oct 2022'!L5+'ACT Oct 2022'!M5+'ACT Oct 2022'!N5+'ACT Oct 2022'!O5),(($C$5*E11/'ACT Oct 2022'!AQ5-('ACT Oct 2022'!L5+'ACT Oct 2022'!M5+'ACT Oct 2022'!N5))*'ACT Oct 2022'!Z5/100)*'ACT Oct 2022'!AQ5,('ACT Oct 2022'!O5*'ACT Oct 2022'!Z5/100)*'ACT Oct 2022'!AQ5)),0)</f>
        <v>0</v>
      </c>
      <c r="K11" s="82">
        <f>IF(AND('ACT Oct 2022'!P5&gt;0,'ACT Oct 2022'!O5&gt;0),IF(($C$5*E11/'ACT Oct 2022'!AQ5&lt;SUM('ACT Oct 2022'!L5:P5)),(0),($C$5*E11/'ACT Oct 2022'!AQ5-SUM('ACT Oct 2022'!L5:P5))*'ACT Oct 2022'!AB5/100)* 'ACT Oct 2022'!AQ5,IF(AND('ACT Oct 2022'!O5&gt;0,'ACT Oct 2022'!P5=""),IF(($C$5*E11/'ACT Oct 2022'!AQ5&lt; SUM('ACT Oct 2022'!L5:O5)),(0),($C$5*E11/'ACT Oct 2022'!AQ5-SUM('ACT Oct 2022'!L5:O5))*'ACT Oct 2022'!AA5/100)* 'ACT Oct 2022'!AQ5,IF(AND('ACT Oct 2022'!N5&gt;0,'ACT Oct 2022'!O5=""),IF(($C$5*E11/'ACT Oct 2022'!AQ5&lt; SUM('ACT Oct 2022'!L5:N5)),(0),($C$5*E11/'ACT Oct 2022'!AQ5-SUM('ACT Oct 2022'!L5:N5))*'ACT Oct 2022'!Z5/100)* 'ACT Oct 2022'!AQ5,IF(AND('ACT Oct 2022'!M5&gt;0,'ACT Oct 2022'!N5=""),IF(($C$5*E11/'ACT Oct 2022'!AQ5&lt;'ACT Oct 2022'!M5+'ACT Oct 2022'!L5),(0),(($C$5*E11/'ACT Oct 2022'!AQ5-('ACT Oct 2022'!M5+'ACT Oct 2022'!L5))*'ACT Oct 2022'!Y5/100))*'ACT Oct 2022'!AQ5,IF(AND('ACT Oct 2022'!L5&gt;0,'ACT Oct 2022'!M5=""&gt;0),IF(($C$5*E11/'ACT Oct 2022'!AQ5&lt;'ACT Oct 2022'!L5),(0),($C$5*E11/'ACT Oct 2022'!AQ5-'ACT Oct 2022'!L5)*'ACT Oct 2022'!X5/100)*'ACT Oct 2022'!AQ5,0)))))</f>
        <v>0</v>
      </c>
      <c r="L11" s="82">
        <f>IF('ACT Oct 2022'!K5="",($C$5*F11/'ACT Oct 2022'!AR5*'ACT Oct 2022'!AC5/100)*'ACT Oct 2022'!AR5,IF($C$5*F11/'ACT Oct 2022'!AR5&gt;='ACT Oct 2022'!L5,('ACT Oct 2022'!L5*'ACT Oct 2022'!AC5/100)*'ACT Oct 2022'!AR5,($C$5*F11/'ACT Oct 2022'!AR5*'ACT Oct 2022'!AC5/100)*'ACT Oct 2022'!AR5))</f>
        <v>226.64781818181817</v>
      </c>
      <c r="M11" s="82">
        <f>IF(AND('ACT Oct 2022'!L5&gt;0,'ACT Oct 2022'!M5&gt;0),IF($C$5*F11/'ACT Oct 2022'!AR5&lt;'ACT Oct 2022'!L5,0,IF(($C$5*F11/'ACT Oct 2022'!AR5-'ACT Oct 2022'!L5)&lt;=('ACT Oct 2022'!M5+'ACT Oct 2022'!L5),((($C$5*F11/'ACT Oct 2022'!AR5-'ACT Oct 2022'!L5)*'ACT Oct 2022'!AD5/100))*'ACT Oct 2022'!AR5,((('ACT Oct 2022'!M5)*'ACT Oct 2022'!AD5/100)*'ACT Oct 2022'!AR5))),0)</f>
        <v>1088.2874545454545</v>
      </c>
      <c r="N11" s="82">
        <f>IF(AND('ACT Oct 2022'!M5&gt;0,'ACT Oct 2022'!N5&gt;0),IF($C$5*F11/'ACT Oct 2022'!AR5&lt;('ACT Oct 2022'!L5+'ACT Oct 2022'!M5),0,IF(($C$5*F11/'ACT Oct 2022'!AR5-'ACT Oct 2022'!L5+'ACT Oct 2022'!M5)&lt;=('ACT Oct 2022'!L5+'ACT Oct 2022'!M5+'ACT Oct 2022'!N5),((($C$5*F11/'ACT Oct 2022'!AR5-('ACT Oct 2022'!L5+'ACT Oct 2022'!M5))*'ACT Oct 2022'!AE5/100))*'ACT Oct 2022'!AR5,('ACT Oct 2022'!N5*'ACT Oct 2022'!AE5/100)*'ACT Oct 2022'!AR5)),0)</f>
        <v>0</v>
      </c>
      <c r="O11" s="82">
        <f>IF(AND('ACT Oct 2022'!N5&gt;0,'ACT Oct 2022'!O5&gt;0),IF($C$5*F11/'ACT Oct 2022'!AR5&lt;('ACT Oct 2022'!L5+'ACT Oct 2022'!M5+'ACT Oct 2022'!N5),0,IF(($C$5*F11/'ACT Oct 2022'!AR5-'ACT Oct 2022'!L5+'ACT Oct 2022'!M5+'ACT Oct 2022'!N5)&lt;=('ACT Oct 2022'!L5+'ACT Oct 2022'!M5+'ACT Oct 2022'!N5+'ACT Oct 2022'!O5),(($C$5*F11/'ACT Oct 2022'!AR5-('ACT Oct 2022'!L5+'ACT Oct 2022'!M5+'ACT Oct 2022'!N5))*'ACT Oct 2022'!AF5/100)*'ACT Oct 2022'!AR5,('ACT Oct 2022'!O5*'ACT Oct 2022'!AF5/100)*'ACT Oct 2022'!AR5)),0)</f>
        <v>0</v>
      </c>
      <c r="P11" s="82">
        <f>IF(AND('ACT Oct 2022'!P5&gt;0,'ACT Oct 2022'!O5&gt;0),IF(($C$5*F11/'ACT Oct 2022'!AR5&lt;SUM('ACT Oct 2022'!L5:P5)),(0),($C$5*F11/'ACT Oct 2022'!AR5-SUM('ACT Oct 2022'!L5:P5))*'ACT Oct 2022'!AB5/100)* 'ACT Oct 2022'!AR5,IF(AND('ACT Oct 2022'!O5&gt;0,'ACT Oct 2022'!P5=""),IF(($C$5*F11/'ACT Oct 2022'!AR5&lt; SUM('ACT Oct 2022'!L5:O5)),(0),($C$5*F11/'ACT Oct 2022'!AR5-SUM('ACT Oct 2022'!L5:O5))*'ACT Oct 2022'!AG5/100)* 'ACT Oct 2022'!AR5,IF(AND('ACT Oct 2022'!N5&gt;0,'ACT Oct 2022'!O5=""),IF(($C$5*F11/'ACT Oct 2022'!AR5&lt; SUM('ACT Oct 2022'!L5:N5)),(0),($C$5*F11/'ACT Oct 2022'!AR5-SUM('ACT Oct 2022'!L5:N5))*'ACT Oct 2022'!AF5/100)* 'ACT Oct 2022'!AR5,IF(AND('ACT Oct 2022'!M5&gt;0,'ACT Oct 2022'!N5=""),IF(($C$5*F11/'ACT Oct 2022'!AR5&lt;'ACT Oct 2022'!M5+'ACT Oct 2022'!L5),(0),(($C$5*F11/'ACT Oct 2022'!AR5-('ACT Oct 2022'!M5+'ACT Oct 2022'!L5))*'ACT Oct 2022'!AE5/100))*'ACT Oct 2022'!AR5,IF(AND('ACT Oct 2022'!L5&gt;0,'ACT Oct 2022'!M5=""&gt;0),IF(($C$5*F11/'ACT Oct 2022'!AR5&lt;'ACT Oct 2022'!L5),(0),($C$5*F11/'ACT Oct 2022'!AR5-'ACT Oct 2022'!L5)*'ACT Oct 2022'!AD5/100)*'ACT Oct 2022'!AR5,0)))))</f>
        <v>0</v>
      </c>
      <c r="Q11" s="183">
        <f>SUM(G11:P11)</f>
        <v>2629.8705454545452</v>
      </c>
      <c r="R11" s="184">
        <f>Q11+D11</f>
        <v>2834.2373636363636</v>
      </c>
      <c r="S11" s="86">
        <f>R11*1.1</f>
        <v>3117.6611000000003</v>
      </c>
      <c r="T11" s="87">
        <f>'ACT Oct 2022'!AT5</f>
        <v>0</v>
      </c>
      <c r="U11" s="87">
        <f>'ACT Oct 2022'!AU5</f>
        <v>0</v>
      </c>
      <c r="V11" s="87">
        <f>'ACT Oct 2022'!AV5</f>
        <v>0</v>
      </c>
      <c r="W11" s="87">
        <f>'ACT Oct 2022'!AW5</f>
        <v>0</v>
      </c>
      <c r="X11" s="159" t="str">
        <f t="shared" si="0"/>
        <v>No discount</v>
      </c>
      <c r="Y11" s="159" t="str">
        <f>IF(OR(B11="Origin Energy",B11="Red Energy",B11="Powershop"),"Inclusive","Exclusive")</f>
        <v>Inclusive</v>
      </c>
      <c r="Z11" s="185">
        <f>IF(AND(X11="Guaranteed off bill",Y11="Inclusive"),((R11*1.1)-((R11*1.1)*T11/100))/1.1,IF(AND(X11="Guaranteed off usage",Y11="Inclusive"),((R11*1.1)-((Q11*1.1)*U11/100))/1.1,IF(AND(X11="Guaranteed off bill",Y11="Exclusive"),R11-(R11*T11/100),IF(AND(X11="Guaranteed off usage",Y11="Exclusive"),R11-(Q11*U11/100),IF(Y11="Inclusive",((R11*1.1))/1.1,R11)))))</f>
        <v>2834.2373636363636</v>
      </c>
      <c r="AA11" s="150">
        <f>IF(AND(X11="Pay-on-time off bill",Y11="Inclusive"),((Z11*1.1)-((Z11*1.1)*V11/100))/1.1,IF(AND(X11="Pay-on-time off usage",Y11="Inclusive"),((Z11*1.1)-((Q11*1.1)*W11/100))/1.1,IF(AND(X11="Pay-on-time off bill",Y11="Exclusive"),Z11-(Z11*V11/100),IF(AND(X11="Pay-on-time off usage",Y11="Exclusive"),Z11-(Q11*W11/100),IF(Y11="Inclusive",((Z11*1.1))/1.1,Z11)))))</f>
        <v>2834.2373636363636</v>
      </c>
      <c r="AB11" s="88">
        <f t="shared" si="1"/>
        <v>3117.6611000000003</v>
      </c>
      <c r="AC11" s="88">
        <f t="shared" si="1"/>
        <v>3117.6611000000003</v>
      </c>
      <c r="AD11" s="89">
        <f>'ACT Oct 2022'!BF5</f>
        <v>0</v>
      </c>
      <c r="AE11" s="90" t="str">
        <f>'ACT Oct 2022'!BG5</f>
        <v>n</v>
      </c>
      <c r="AF11" s="92"/>
      <c r="AG11" s="92"/>
      <c r="AH11" s="92"/>
      <c r="AI11" s="92"/>
      <c r="AJ11" s="92"/>
      <c r="AK11" s="92"/>
      <c r="AL11" s="92"/>
      <c r="AM11" s="92"/>
      <c r="AN11" s="92"/>
      <c r="AO11" s="92"/>
      <c r="AP11" s="209"/>
      <c r="AQ11" s="209"/>
    </row>
    <row r="12" spans="1:43" ht="16" thickBot="1" x14ac:dyDescent="0.25">
      <c r="A12" s="186" t="str">
        <f>'ACT Oct 2022'!D6</f>
        <v>EvoEnergy</v>
      </c>
      <c r="B12" s="109" t="str">
        <f>'ACT Oct 2022'!F6</f>
        <v>Covau</v>
      </c>
      <c r="C12" s="109" t="str">
        <f>'ACT Oct 2022'!G6</f>
        <v>Freedom</v>
      </c>
      <c r="D12" s="110">
        <f>365*'ACT Oct 2022'!H6/100</f>
        <v>547.13499999999988</v>
      </c>
      <c r="E12" s="156">
        <f>IF('ACT Oct 2022'!AQ6=3,0.5,IF('ACT Oct 2022'!AQ6=2,0.33,0))</f>
        <v>0.5</v>
      </c>
      <c r="F12" s="156">
        <f>1-E12</f>
        <v>0.5</v>
      </c>
      <c r="G12" s="111">
        <f>IF('ACT Oct 2022'!K6="",($C$5*E12/'ACT Oct 2022'!AQ6*'ACT Oct 2022'!W6/100)*'ACT Oct 2022'!AQ6,IF($C$5*E12/'ACT Oct 2022'!AQ6&gt;='ACT Oct 2022'!L6,('ACT Oct 2022'!L6*'ACT Oct 2022'!W6/100)*'ACT Oct 2022'!AQ6,($C$5*E12/'ACT Oct 2022'!AQ6*'ACT Oct 2022'!W6/100)*'ACT Oct 2022'!AQ6))</f>
        <v>354.39695999999992</v>
      </c>
      <c r="H12" s="110">
        <f>IF(AND('ACT Oct 2022'!L6&gt;0,'ACT Oct 2022'!M6&gt;0),IF($C$5*E12/'ACT Oct 2022'!AQ6&lt;'ACT Oct 2022'!L6,0,IF(($C$5*E12/'ACT Oct 2022'!AQ6-'ACT Oct 2022'!L6)&lt;=('ACT Oct 2022'!M6+'ACT Oct 2022'!L6),((($C$5*E12/'ACT Oct 2022'!AQ6-'ACT Oct 2022'!L6)*'ACT Oct 2022'!X6/100))*'ACT Oct 2022'!AQ6,((('ACT Oct 2022'!M6)*'ACT Oct 2022'!X6/100)*'ACT Oct 2022'!AQ6))),0)</f>
        <v>1928.7413236363636</v>
      </c>
      <c r="I12" s="110">
        <f>IF(AND('ACT Oct 2022'!M6&gt;0,'ACT Oct 2022'!N6&gt;0),IF($C$5*E12/'ACT Oct 2022'!AQ6&lt;('ACT Oct 2022'!L6+'ACT Oct 2022'!M6),0,IF(($C$5*E12/'ACT Oct 2022'!AQ6-'ACT Oct 2022'!L6+'ACT Oct 2022'!M6)&lt;=('ACT Oct 2022'!L6+'ACT Oct 2022'!M6+'ACT Oct 2022'!N6),((($C$5*E12/'ACT Oct 2022'!AQ6-('ACT Oct 2022'!L6+'ACT Oct 2022'!M6))*'ACT Oct 2022'!Y6/100))*'ACT Oct 2022'!AQ6,('ACT Oct 2022'!N6*'ACT Oct 2022'!Y6/100)* 'ACT Oct 2022'!AQ6)),0)</f>
        <v>0</v>
      </c>
      <c r="J12" s="110">
        <f>IF(AND('ACT Oct 2022'!N6&gt;0,'ACT Oct 2022'!O6&gt;0),IF($C$5*E12/'ACT Oct 2022'!AQ6&lt;('ACT Oct 2022'!L6+'ACT Oct 2022'!M6+'ACT Oct 2022'!N6),0,IF(($C$5*E12/'ACT Oct 2022'!AQ6-'ACT Oct 2022'!L6+'ACT Oct 2022'!M6+'ACT Oct 2022'!N6)&lt;=('ACT Oct 2022'!L6+'ACT Oct 2022'!M6+'ACT Oct 2022'!N6+'ACT Oct 2022'!O6),(($C$5*E12/'ACT Oct 2022'!AQ6-('ACT Oct 2022'!L6+'ACT Oct 2022'!M6+'ACT Oct 2022'!N6))*'ACT Oct 2022'!Z6/100)*'ACT Oct 2022'!AQ6,('ACT Oct 2022'!O6*'ACT Oct 2022'!Z6/100)*'ACT Oct 2022'!AQ6)),0)</f>
        <v>0</v>
      </c>
      <c r="K12" s="110">
        <f>IF(AND('ACT Oct 2022'!P6&gt;0,'ACT Oct 2022'!O6&gt;0),IF(($C$5*E12/'ACT Oct 2022'!AQ6&lt;SUM('ACT Oct 2022'!L6:P6)),(0),($C$5*E12/'ACT Oct 2022'!AQ6-SUM('ACT Oct 2022'!L6:P6))*'ACT Oct 2022'!AB6/100)* 'ACT Oct 2022'!AQ6,IF(AND('ACT Oct 2022'!O6&gt;0,'ACT Oct 2022'!P6=""),IF(($C$5*E12/'ACT Oct 2022'!AQ6&lt; SUM('ACT Oct 2022'!L6:O6)),(0),($C$5*E12/'ACT Oct 2022'!AQ6-SUM('ACT Oct 2022'!L6:O6))*'ACT Oct 2022'!AA6/100)* 'ACT Oct 2022'!AQ6,IF(AND('ACT Oct 2022'!N6&gt;0,'ACT Oct 2022'!O6=""),IF(($C$5*E12/'ACT Oct 2022'!AQ6&lt; SUM('ACT Oct 2022'!L6:N6)),(0),($C$5*E12/'ACT Oct 2022'!AQ6-SUM('ACT Oct 2022'!L6:N6))*'ACT Oct 2022'!Z6/100)* 'ACT Oct 2022'!AQ6,IF(AND('ACT Oct 2022'!M6&gt;0,'ACT Oct 2022'!N6=""),IF(($C$5*E12/'ACT Oct 2022'!AQ6&lt;'ACT Oct 2022'!M6+'ACT Oct 2022'!L6),(0),(($C$5*E12/'ACT Oct 2022'!AQ6-('ACT Oct 2022'!M6+'ACT Oct 2022'!L6))*'ACT Oct 2022'!Y6/100))*'ACT Oct 2022'!AQ6,IF(AND('ACT Oct 2022'!L6&gt;0,'ACT Oct 2022'!M6=""&gt;0),IF(($C$5*E12/'ACT Oct 2022'!AQ6&lt;'ACT Oct 2022'!L6),(0),($C$5*E12/'ACT Oct 2022'!AQ6-'ACT Oct 2022'!L6)*'ACT Oct 2022'!X6/100)*'ACT Oct 2022'!AQ6,0)))))</f>
        <v>0</v>
      </c>
      <c r="L12" s="110">
        <f>IF('ACT Oct 2022'!K6="",($C$5*F12/'ACT Oct 2022'!AR6*'ACT Oct 2022'!AC6/100)*'ACT Oct 2022'!AR6,IF($C$5*F12/'ACT Oct 2022'!AR6&gt;='ACT Oct 2022'!L6,('ACT Oct 2022'!L6*'ACT Oct 2022'!AC6/100)*'ACT Oct 2022'!AR6,($C$5*F12/'ACT Oct 2022'!AR6*'ACT Oct 2022'!AC6/100)*'ACT Oct 2022'!AR6))</f>
        <v>354.39695999999992</v>
      </c>
      <c r="M12" s="110">
        <f>IF(AND('ACT Oct 2022'!L6&gt;0,'ACT Oct 2022'!M6&gt;0),IF($C$5*F12/'ACT Oct 2022'!AR6&lt;'ACT Oct 2022'!L6,0,IF(($C$5*F12/'ACT Oct 2022'!AR6-'ACT Oct 2022'!L6)&lt;=('ACT Oct 2022'!M6+'ACT Oct 2022'!L6),((($C$5*F12/'ACT Oct 2022'!AR6-'ACT Oct 2022'!L6)*'ACT Oct 2022'!AD6/100))*'ACT Oct 2022'!AR6,((('ACT Oct 2022'!M6)*'ACT Oct 2022'!AD6/100)*'ACT Oct 2022'!AR6))),0)</f>
        <v>1928.7413236363636</v>
      </c>
      <c r="N12" s="110">
        <f>IF(AND('ACT Oct 2022'!M6&gt;0,'ACT Oct 2022'!N6&gt;0),IF($C$5*F12/'ACT Oct 2022'!AR6&lt;('ACT Oct 2022'!L6+'ACT Oct 2022'!M6),0,IF(($C$5*F12/'ACT Oct 2022'!AR6-'ACT Oct 2022'!L6+'ACT Oct 2022'!M6)&lt;=('ACT Oct 2022'!L6+'ACT Oct 2022'!M6+'ACT Oct 2022'!N6),((($C$5*F12/'ACT Oct 2022'!AR6-('ACT Oct 2022'!L6+'ACT Oct 2022'!M6))*'ACT Oct 2022'!AE6/100))*'ACT Oct 2022'!AR6,('ACT Oct 2022'!N6*'ACT Oct 2022'!AE6/100)*'ACT Oct 2022'!AR6)),0)</f>
        <v>0</v>
      </c>
      <c r="O12" s="110">
        <f>IF(AND('ACT Oct 2022'!N6&gt;0,'ACT Oct 2022'!O6&gt;0),IF($C$5*F12/'ACT Oct 2022'!AR6&lt;('ACT Oct 2022'!L6+'ACT Oct 2022'!M6+'ACT Oct 2022'!N6),0,IF(($C$5*F12/'ACT Oct 2022'!AR6-'ACT Oct 2022'!L6+'ACT Oct 2022'!M6+'ACT Oct 2022'!N6)&lt;=('ACT Oct 2022'!L6+'ACT Oct 2022'!M6+'ACT Oct 2022'!N6+'ACT Oct 2022'!O6),(($C$5*F12/'ACT Oct 2022'!AR6-('ACT Oct 2022'!L6+'ACT Oct 2022'!M6+'ACT Oct 2022'!N6))*'ACT Oct 2022'!AF6/100)*'ACT Oct 2022'!AR6,('ACT Oct 2022'!O6*'ACT Oct 2022'!AF6/100)*'ACT Oct 2022'!AR6)),0)</f>
        <v>0</v>
      </c>
      <c r="P12" s="110">
        <f>IF(AND('ACT Oct 2022'!P6&gt;0,'ACT Oct 2022'!O6&gt;0),IF(($C$5*F12/'ACT Oct 2022'!AR6&lt;SUM('ACT Oct 2022'!L6:P6)),(0),($C$5*F12/'ACT Oct 2022'!AR6-SUM('ACT Oct 2022'!L6:P6))*'ACT Oct 2022'!AB6/100)* 'ACT Oct 2022'!AR6,IF(AND('ACT Oct 2022'!O6&gt;0,'ACT Oct 2022'!P6=""),IF(($C$5*F12/'ACT Oct 2022'!AR6&lt; SUM('ACT Oct 2022'!L6:O6)),(0),($C$5*F12/'ACT Oct 2022'!AR6-SUM('ACT Oct 2022'!L6:O6))*'ACT Oct 2022'!AG6/100)* 'ACT Oct 2022'!AR6,IF(AND('ACT Oct 2022'!N6&gt;0,'ACT Oct 2022'!O6=""),IF(($C$5*F12/'ACT Oct 2022'!AR6&lt; SUM('ACT Oct 2022'!L6:N6)),(0),($C$5*F12/'ACT Oct 2022'!AR6-SUM('ACT Oct 2022'!L6:N6))*'ACT Oct 2022'!AF6/100)* 'ACT Oct 2022'!AR6,IF(AND('ACT Oct 2022'!M6&gt;0,'ACT Oct 2022'!N6=""),IF(($C$5*F12/'ACT Oct 2022'!AR6&lt;'ACT Oct 2022'!M6+'ACT Oct 2022'!L6),(0),(($C$5*F12/'ACT Oct 2022'!AR6-('ACT Oct 2022'!M6+'ACT Oct 2022'!L6))*'ACT Oct 2022'!AE6/100))*'ACT Oct 2022'!AR6,IF(AND('ACT Oct 2022'!L6&gt;0,'ACT Oct 2022'!M6=""&gt;0),IF(($C$5*F12/'ACT Oct 2022'!AR6&lt;'ACT Oct 2022'!L6),(0),($C$5*F12/'ACT Oct 2022'!AR6-'ACT Oct 2022'!L6)*'ACT Oct 2022'!AD6/100)*'ACT Oct 2022'!AR6,0)))))</f>
        <v>0</v>
      </c>
      <c r="Q12" s="148">
        <f>SUM(G12:P12)</f>
        <v>4566.2765672727273</v>
      </c>
      <c r="R12" s="158">
        <f>Q12+D12</f>
        <v>5113.4115672727276</v>
      </c>
      <c r="S12" s="149">
        <f>R12*1.1</f>
        <v>5624.7527240000009</v>
      </c>
      <c r="T12" s="114">
        <f>'ACT Oct 2022'!AT6</f>
        <v>0</v>
      </c>
      <c r="U12" s="114">
        <f>'ACT Oct 2022'!AU6</f>
        <v>15</v>
      </c>
      <c r="V12" s="114">
        <f>'ACT Oct 2022'!AV6</f>
        <v>0</v>
      </c>
      <c r="W12" s="114">
        <f>'ACT Oct 2022'!AW6</f>
        <v>0</v>
      </c>
      <c r="X12" s="160" t="str">
        <f t="shared" si="0"/>
        <v>Guaranteed off usage</v>
      </c>
      <c r="Y12" s="160" t="str">
        <f>IF(OR(B12="Origin Energy",B12="Red Energy",B12="Powershop"),"Inclusive","Exclusive")</f>
        <v>Exclusive</v>
      </c>
      <c r="Z12" s="151">
        <f>IF(AND(X12="Guaranteed off bill",Y12="Inclusive"),((R12*1.1)-((R12*1.1)*T12/100))/1.1,IF(AND(X12="Guaranteed off usage",Y12="Inclusive"),((R12*1.1)-((Q12*1.1)*U12/100))/1.1,IF(AND(X12="Guaranteed off bill",Y12="Exclusive"),R12-(R12*T12/100),IF(AND(X12="Guaranteed off usage",Y12="Exclusive"),R12-(Q12*U12/100),IF(Y12="Inclusive",((R12*1.1))/1.1,R12)))))</f>
        <v>4428.4700821818187</v>
      </c>
      <c r="AA12" s="152">
        <f>IF(AND(X12="Pay-on-time off bill",Y12="Inclusive"),((Z12*1.1)-((Z12*1.1)*V12/100))/1.1,IF(AND(X12="Pay-on-time off usage",Y12="Inclusive"),((Z12*1.1)-((Q12*1.1)*W12/100))/1.1,IF(AND(X12="Pay-on-time off bill",Y12="Exclusive"),Z12-(Z12*V12/100),IF(AND(X12="Pay-on-time off usage",Y12="Exclusive"),Z12-(Q12*W12/100),IF(Y12="Inclusive",((Z12*1.1))/1.1,Z12)))))</f>
        <v>4428.4700821818187</v>
      </c>
      <c r="AB12" s="113">
        <f t="shared" si="1"/>
        <v>4871.3170904000008</v>
      </c>
      <c r="AC12" s="113">
        <f t="shared" si="1"/>
        <v>4871.3170904000008</v>
      </c>
      <c r="AD12" s="115">
        <f>'ACT Oct 2022'!BF6</f>
        <v>0</v>
      </c>
      <c r="AE12" s="116" t="str">
        <f>'ACT Oct 2022'!BG6</f>
        <v>n</v>
      </c>
      <c r="AF12" s="92"/>
      <c r="AG12" s="92"/>
      <c r="AH12" s="92"/>
      <c r="AI12" s="92"/>
      <c r="AJ12" s="92"/>
      <c r="AK12" s="92"/>
      <c r="AL12" s="92"/>
      <c r="AM12" s="92"/>
      <c r="AN12" s="92"/>
      <c r="AO12" s="92"/>
      <c r="AP12" s="209"/>
      <c r="AQ12" s="209"/>
    </row>
    <row r="13" spans="1:43" x14ac:dyDescent="0.2">
      <c r="A13" s="92"/>
      <c r="B13" s="92"/>
      <c r="C13" s="92"/>
      <c r="D13" s="92"/>
      <c r="E13" s="92"/>
      <c r="F13" s="92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92"/>
      <c r="AE13" s="92"/>
      <c r="AF13" s="92"/>
      <c r="AG13" s="92"/>
      <c r="AH13" s="92"/>
      <c r="AI13" s="92"/>
      <c r="AJ13" s="92"/>
      <c r="AK13" s="92"/>
      <c r="AL13" s="92"/>
      <c r="AM13" s="92"/>
      <c r="AN13" s="92"/>
      <c r="AO13" s="92"/>
      <c r="AP13" s="209"/>
      <c r="AQ13" s="209"/>
    </row>
    <row r="14" spans="1:43" x14ac:dyDescent="0.2">
      <c r="A14" s="92"/>
      <c r="B14" s="92"/>
      <c r="C14" s="92"/>
      <c r="D14" s="92"/>
      <c r="E14" s="92"/>
      <c r="F14" s="92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92"/>
      <c r="AE14" s="92"/>
      <c r="AF14" s="92"/>
      <c r="AG14" s="92"/>
      <c r="AH14" s="92"/>
      <c r="AI14" s="92"/>
      <c r="AJ14" s="92"/>
      <c r="AK14" s="92"/>
      <c r="AL14" s="92"/>
      <c r="AM14" s="92"/>
      <c r="AN14" s="92"/>
      <c r="AO14" s="92"/>
      <c r="AP14" s="209"/>
      <c r="AQ14" s="209"/>
    </row>
    <row r="15" spans="1:43" x14ac:dyDescent="0.2">
      <c r="A15" s="92"/>
      <c r="B15" s="92"/>
      <c r="C15" s="92"/>
      <c r="D15" s="92"/>
      <c r="E15" s="92"/>
      <c r="F15" s="92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92"/>
      <c r="AE15" s="92"/>
      <c r="AF15" s="92"/>
      <c r="AG15" s="92"/>
      <c r="AH15" s="92"/>
      <c r="AI15" s="92"/>
      <c r="AJ15" s="92"/>
      <c r="AK15" s="92"/>
      <c r="AL15" s="92"/>
      <c r="AM15" s="92"/>
      <c r="AN15" s="92"/>
      <c r="AO15" s="92"/>
      <c r="AP15" s="209"/>
      <c r="AQ15" s="209"/>
    </row>
    <row r="16" spans="1:43" x14ac:dyDescent="0.2">
      <c r="A16" s="92"/>
      <c r="B16" s="92"/>
      <c r="C16" s="92"/>
      <c r="D16" s="92"/>
      <c r="E16" s="92"/>
      <c r="F16" s="92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209"/>
      <c r="AQ16" s="209"/>
    </row>
    <row r="17" spans="1:43" x14ac:dyDescent="0.2">
      <c r="A17" s="92"/>
      <c r="B17" s="92"/>
      <c r="C17" s="92"/>
      <c r="D17" s="92"/>
      <c r="E17" s="92"/>
      <c r="F17" s="92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92"/>
      <c r="AE17" s="92"/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209"/>
      <c r="AQ17" s="209"/>
    </row>
    <row r="18" spans="1:43" x14ac:dyDescent="0.2">
      <c r="A18" s="92"/>
      <c r="B18" s="92"/>
      <c r="C18" s="92"/>
      <c r="D18" s="92"/>
      <c r="E18" s="92"/>
      <c r="F18" s="92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92"/>
      <c r="AE18" s="92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209"/>
      <c r="AQ18" s="209"/>
    </row>
    <row r="19" spans="1:43" x14ac:dyDescent="0.2">
      <c r="A19" s="92"/>
      <c r="B19" s="92"/>
      <c r="C19" s="92"/>
      <c r="D19" s="92"/>
      <c r="E19" s="92"/>
      <c r="F19" s="92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92"/>
      <c r="AE19" s="92"/>
      <c r="AF19" s="92"/>
      <c r="AG19" s="92"/>
      <c r="AH19" s="92"/>
      <c r="AI19" s="92"/>
      <c r="AJ19" s="92"/>
      <c r="AK19" s="92"/>
      <c r="AL19" s="92"/>
      <c r="AM19" s="92"/>
      <c r="AN19" s="92"/>
      <c r="AO19" s="92"/>
      <c r="AP19" s="209"/>
      <c r="AQ19" s="209"/>
    </row>
    <row r="20" spans="1:43" x14ac:dyDescent="0.2">
      <c r="A20" s="92"/>
      <c r="B20" s="92"/>
      <c r="C20" s="92"/>
      <c r="D20" s="92"/>
      <c r="E20" s="92"/>
      <c r="F20" s="92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/>
      <c r="AG20" s="92"/>
      <c r="AH20" s="92"/>
      <c r="AI20" s="92"/>
      <c r="AJ20" s="92"/>
      <c r="AK20" s="92"/>
      <c r="AL20" s="92"/>
      <c r="AM20" s="92"/>
      <c r="AN20" s="92"/>
      <c r="AO20" s="92"/>
      <c r="AP20" s="209"/>
      <c r="AQ20" s="209"/>
    </row>
    <row r="21" spans="1:43" x14ac:dyDescent="0.2">
      <c r="A21" s="92"/>
      <c r="B21" s="92"/>
      <c r="C21" s="92"/>
      <c r="D21" s="92"/>
      <c r="E21" s="92"/>
      <c r="F21" s="92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2"/>
      <c r="AG21" s="92"/>
      <c r="AH21" s="92"/>
      <c r="AI21" s="92"/>
      <c r="AJ21" s="92"/>
      <c r="AK21" s="92"/>
      <c r="AL21" s="92"/>
      <c r="AM21" s="92"/>
      <c r="AN21" s="92"/>
      <c r="AO21" s="92"/>
      <c r="AP21" s="209"/>
      <c r="AQ21" s="209"/>
    </row>
    <row r="22" spans="1:43" x14ac:dyDescent="0.2">
      <c r="A22" s="92"/>
      <c r="B22" s="92"/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/>
      <c r="AG22" s="92"/>
      <c r="AH22" s="92"/>
      <c r="AI22" s="92"/>
      <c r="AJ22" s="92"/>
      <c r="AK22" s="92"/>
      <c r="AL22" s="92"/>
      <c r="AM22" s="92"/>
      <c r="AN22" s="92"/>
      <c r="AO22" s="92"/>
      <c r="AP22" s="209"/>
      <c r="AQ22" s="209"/>
    </row>
    <row r="23" spans="1:43" x14ac:dyDescent="0.2">
      <c r="A23" s="92"/>
      <c r="B23" s="92"/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92"/>
      <c r="AE23" s="92"/>
      <c r="AF23" s="92"/>
      <c r="AG23" s="92"/>
      <c r="AH23" s="92"/>
      <c r="AI23" s="92"/>
      <c r="AJ23" s="92"/>
      <c r="AK23" s="92"/>
      <c r="AL23" s="92"/>
      <c r="AM23" s="92"/>
      <c r="AN23" s="92"/>
      <c r="AO23" s="92"/>
      <c r="AP23" s="209"/>
      <c r="AQ23" s="209"/>
    </row>
    <row r="24" spans="1:43" x14ac:dyDescent="0.2">
      <c r="A24" s="92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92"/>
      <c r="AE24" s="92"/>
      <c r="AF24" s="92"/>
      <c r="AG24" s="92"/>
      <c r="AH24" s="92"/>
      <c r="AI24" s="92"/>
      <c r="AJ24" s="92"/>
      <c r="AK24" s="92"/>
      <c r="AL24" s="92"/>
      <c r="AM24" s="92"/>
      <c r="AN24" s="92"/>
      <c r="AO24" s="92"/>
      <c r="AP24" s="209"/>
      <c r="AQ24" s="209"/>
    </row>
    <row r="25" spans="1:43" x14ac:dyDescent="0.2">
      <c r="A25" s="92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92"/>
      <c r="AE25" s="92"/>
      <c r="AF25" s="92"/>
      <c r="AG25" s="92"/>
      <c r="AH25" s="92"/>
      <c r="AI25" s="92"/>
      <c r="AJ25" s="92"/>
      <c r="AK25" s="92"/>
      <c r="AL25" s="92"/>
      <c r="AM25" s="92"/>
      <c r="AN25" s="92"/>
      <c r="AO25" s="92"/>
      <c r="AP25" s="209"/>
      <c r="AQ25" s="209"/>
    </row>
    <row r="26" spans="1:43" x14ac:dyDescent="0.2">
      <c r="A26" s="92"/>
      <c r="B26" s="92"/>
      <c r="C26" s="92"/>
      <c r="D26" s="92"/>
      <c r="E26" s="92"/>
      <c r="F26" s="92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92"/>
      <c r="AE26" s="92"/>
      <c r="AF26" s="92"/>
      <c r="AG26" s="92"/>
      <c r="AH26" s="92"/>
      <c r="AI26" s="92"/>
      <c r="AJ26" s="92"/>
      <c r="AK26" s="92"/>
      <c r="AL26" s="92"/>
      <c r="AM26" s="92"/>
      <c r="AN26" s="92"/>
      <c r="AO26" s="92"/>
      <c r="AP26" s="209"/>
      <c r="AQ26" s="209"/>
    </row>
    <row r="27" spans="1:43" x14ac:dyDescent="0.2">
      <c r="A27" s="92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92"/>
      <c r="AE27" s="92"/>
      <c r="AF27" s="92"/>
      <c r="AG27" s="92"/>
      <c r="AH27" s="92"/>
      <c r="AI27" s="92"/>
      <c r="AJ27" s="92"/>
      <c r="AK27" s="92"/>
      <c r="AL27" s="92"/>
      <c r="AM27" s="92"/>
      <c r="AN27" s="92"/>
      <c r="AO27" s="92"/>
      <c r="AP27" s="209"/>
      <c r="AQ27" s="209"/>
    </row>
    <row r="28" spans="1:43" x14ac:dyDescent="0.2">
      <c r="A28" s="92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92"/>
      <c r="AE28" s="92"/>
      <c r="AF28" s="92"/>
      <c r="AG28" s="92"/>
      <c r="AH28" s="92"/>
      <c r="AI28" s="92"/>
      <c r="AJ28" s="92"/>
      <c r="AK28" s="92"/>
      <c r="AL28" s="92"/>
      <c r="AM28" s="92"/>
      <c r="AN28" s="92"/>
      <c r="AO28" s="92"/>
      <c r="AP28" s="209"/>
      <c r="AQ28" s="209"/>
    </row>
    <row r="29" spans="1:43" x14ac:dyDescent="0.2">
      <c r="A29" s="92"/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92"/>
      <c r="AE29" s="92"/>
      <c r="AF29" s="92"/>
      <c r="AG29" s="92"/>
      <c r="AH29" s="92"/>
      <c r="AI29" s="92"/>
      <c r="AJ29" s="92"/>
      <c r="AK29" s="92"/>
      <c r="AL29" s="92"/>
      <c r="AM29" s="92"/>
      <c r="AN29" s="92"/>
      <c r="AO29" s="92"/>
      <c r="AP29" s="209"/>
      <c r="AQ29" s="209"/>
    </row>
    <row r="30" spans="1:43" x14ac:dyDescent="0.2">
      <c r="A30" s="92"/>
      <c r="B30" s="92"/>
      <c r="C30" s="92"/>
      <c r="D30" s="92"/>
      <c r="E30" s="92"/>
      <c r="F30" s="92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92"/>
      <c r="AE30" s="92"/>
      <c r="AF30" s="92"/>
      <c r="AG30" s="92"/>
      <c r="AH30" s="92"/>
      <c r="AI30" s="92"/>
      <c r="AJ30" s="92"/>
      <c r="AK30" s="92"/>
      <c r="AL30" s="92"/>
      <c r="AM30" s="92"/>
      <c r="AN30" s="92"/>
      <c r="AO30" s="92"/>
      <c r="AP30" s="209"/>
      <c r="AQ30" s="209"/>
    </row>
    <row r="31" spans="1:43" x14ac:dyDescent="0.2">
      <c r="A31" s="92"/>
      <c r="B31" s="92"/>
      <c r="C31" s="92"/>
      <c r="D31" s="92"/>
      <c r="E31" s="92"/>
      <c r="F31" s="92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92"/>
      <c r="AE31" s="92"/>
      <c r="AF31" s="92"/>
      <c r="AG31" s="92"/>
      <c r="AH31" s="92"/>
      <c r="AI31" s="92"/>
      <c r="AJ31" s="92"/>
      <c r="AK31" s="92"/>
      <c r="AL31" s="92"/>
      <c r="AM31" s="92"/>
      <c r="AN31" s="92"/>
      <c r="AO31" s="92"/>
      <c r="AP31" s="209"/>
      <c r="AQ31" s="209"/>
    </row>
    <row r="32" spans="1:43" x14ac:dyDescent="0.2">
      <c r="A32" s="92"/>
      <c r="B32" s="92"/>
      <c r="C32" s="92"/>
      <c r="D32" s="92"/>
      <c r="E32" s="92"/>
      <c r="F32" s="92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92"/>
      <c r="AE32" s="92"/>
      <c r="AF32" s="92"/>
      <c r="AG32" s="92"/>
      <c r="AH32" s="92"/>
      <c r="AI32" s="92"/>
      <c r="AJ32" s="92"/>
      <c r="AK32" s="92"/>
      <c r="AL32" s="92"/>
      <c r="AM32" s="92"/>
      <c r="AN32" s="92"/>
      <c r="AO32" s="92"/>
      <c r="AP32" s="209"/>
      <c r="AQ32" s="209"/>
    </row>
    <row r="33" spans="1:43" x14ac:dyDescent="0.2">
      <c r="A33" s="92"/>
      <c r="B33" s="92"/>
      <c r="C33" s="92"/>
      <c r="D33" s="92"/>
      <c r="E33" s="92"/>
      <c r="F33" s="92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92"/>
      <c r="AE33" s="92"/>
      <c r="AF33" s="92"/>
      <c r="AG33" s="92"/>
      <c r="AH33" s="92"/>
      <c r="AI33" s="92"/>
      <c r="AJ33" s="92"/>
      <c r="AK33" s="92"/>
      <c r="AL33" s="92"/>
      <c r="AM33" s="92"/>
      <c r="AN33" s="92"/>
      <c r="AO33" s="92"/>
      <c r="AP33" s="209"/>
      <c r="AQ33" s="209"/>
    </row>
    <row r="34" spans="1:43" x14ac:dyDescent="0.2">
      <c r="A34" s="92"/>
      <c r="B34" s="92"/>
      <c r="C34" s="92"/>
      <c r="D34" s="92"/>
      <c r="E34" s="92"/>
      <c r="F34" s="92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92"/>
      <c r="AE34" s="92"/>
      <c r="AF34" s="92"/>
      <c r="AG34" s="92"/>
      <c r="AH34" s="92"/>
      <c r="AI34" s="92"/>
      <c r="AJ34" s="92"/>
      <c r="AK34" s="92"/>
      <c r="AL34" s="92"/>
      <c r="AM34" s="92"/>
      <c r="AN34" s="92"/>
      <c r="AO34" s="92"/>
      <c r="AP34" s="209"/>
      <c r="AQ34" s="209"/>
    </row>
    <row r="35" spans="1:43" x14ac:dyDescent="0.2">
      <c r="A35" s="92"/>
      <c r="B35" s="92"/>
      <c r="C35" s="92"/>
      <c r="D35" s="92"/>
      <c r="E35" s="92"/>
      <c r="F35" s="92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92"/>
      <c r="AE35" s="92"/>
      <c r="AF35" s="92"/>
      <c r="AG35" s="92"/>
      <c r="AH35" s="92"/>
      <c r="AI35" s="92"/>
      <c r="AJ35" s="92"/>
      <c r="AK35" s="92"/>
      <c r="AL35" s="92"/>
      <c r="AM35" s="92"/>
      <c r="AN35" s="92"/>
      <c r="AO35" s="92"/>
      <c r="AP35" s="209"/>
      <c r="AQ35" s="209"/>
    </row>
    <row r="36" spans="1:43" x14ac:dyDescent="0.2">
      <c r="A36" s="92"/>
      <c r="B36" s="92"/>
      <c r="C36" s="92"/>
      <c r="D36" s="92"/>
      <c r="E36" s="92"/>
      <c r="F36" s="92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92"/>
      <c r="AE36" s="92"/>
      <c r="AF36" s="92"/>
      <c r="AG36" s="92"/>
      <c r="AH36" s="92"/>
      <c r="AI36" s="92"/>
      <c r="AJ36" s="92"/>
      <c r="AK36" s="92"/>
      <c r="AL36" s="92"/>
      <c r="AM36" s="92"/>
      <c r="AN36" s="92"/>
      <c r="AO36" s="92"/>
      <c r="AP36" s="209"/>
      <c r="AQ36" s="209"/>
    </row>
    <row r="37" spans="1:43" x14ac:dyDescent="0.2">
      <c r="A37" s="92"/>
      <c r="B37" s="92"/>
      <c r="C37" s="92"/>
      <c r="D37" s="92"/>
      <c r="E37" s="92"/>
      <c r="F37" s="92"/>
      <c r="G37" s="92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  <c r="AA37" s="92"/>
      <c r="AB37" s="92"/>
      <c r="AC37" s="92"/>
      <c r="AD37" s="92"/>
      <c r="AE37" s="92"/>
      <c r="AF37" s="92"/>
      <c r="AG37" s="92"/>
      <c r="AH37" s="92"/>
      <c r="AI37" s="92"/>
      <c r="AJ37" s="92"/>
      <c r="AK37" s="92"/>
      <c r="AL37" s="92"/>
      <c r="AM37" s="92"/>
      <c r="AN37" s="92"/>
      <c r="AO37" s="92"/>
      <c r="AP37" s="209"/>
      <c r="AQ37" s="209"/>
    </row>
    <row r="38" spans="1:43" x14ac:dyDescent="0.2">
      <c r="A38" s="92"/>
      <c r="B38" s="92"/>
      <c r="C38" s="92"/>
      <c r="D38" s="92"/>
      <c r="E38" s="92"/>
      <c r="F38" s="92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92"/>
      <c r="AE38" s="92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209"/>
      <c r="AQ38" s="209"/>
    </row>
    <row r="39" spans="1:43" x14ac:dyDescent="0.2">
      <c r="A39" s="92"/>
      <c r="B39" s="92"/>
      <c r="C39" s="92"/>
      <c r="D39" s="92"/>
      <c r="E39" s="92"/>
      <c r="F39" s="92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92"/>
      <c r="AE39" s="92"/>
      <c r="AF39" s="92"/>
      <c r="AG39" s="92"/>
      <c r="AH39" s="92"/>
      <c r="AI39" s="92"/>
      <c r="AJ39" s="92"/>
      <c r="AK39" s="92"/>
      <c r="AL39" s="92"/>
      <c r="AM39" s="92"/>
      <c r="AN39" s="92"/>
      <c r="AO39" s="92"/>
      <c r="AP39" s="209"/>
      <c r="AQ39" s="209"/>
    </row>
    <row r="40" spans="1:43" x14ac:dyDescent="0.2">
      <c r="A40" s="92"/>
      <c r="B40" s="92"/>
      <c r="C40" s="92"/>
      <c r="D40" s="92"/>
      <c r="E40" s="92"/>
      <c r="F40" s="92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92"/>
      <c r="AE40" s="92"/>
      <c r="AF40" s="92"/>
      <c r="AG40" s="92"/>
      <c r="AH40" s="92"/>
      <c r="AI40" s="92"/>
      <c r="AJ40" s="92"/>
      <c r="AK40" s="92"/>
      <c r="AL40" s="92"/>
      <c r="AM40" s="92"/>
      <c r="AN40" s="92"/>
      <c r="AO40" s="92"/>
      <c r="AP40" s="209"/>
      <c r="AQ40" s="209"/>
    </row>
    <row r="41" spans="1:43" x14ac:dyDescent="0.2">
      <c r="A41" s="92"/>
      <c r="B41" s="92"/>
      <c r="C41" s="92"/>
      <c r="D41" s="92"/>
      <c r="E41" s="92"/>
      <c r="F41" s="92"/>
      <c r="G41" s="92"/>
      <c r="H41" s="92"/>
      <c r="I41" s="92"/>
      <c r="J41" s="92"/>
      <c r="K41" s="92"/>
      <c r="L41" s="92"/>
      <c r="M41" s="92"/>
      <c r="N41" s="92"/>
      <c r="O41" s="92"/>
      <c r="P41" s="92"/>
      <c r="Q41" s="92"/>
      <c r="R41" s="92"/>
      <c r="S41" s="92"/>
      <c r="T41" s="92"/>
      <c r="U41" s="92"/>
      <c r="V41" s="92"/>
      <c r="W41" s="92"/>
      <c r="X41" s="92"/>
      <c r="Y41" s="92"/>
      <c r="Z41" s="92"/>
      <c r="AA41" s="92"/>
      <c r="AB41" s="92"/>
      <c r="AC41" s="92"/>
      <c r="AD41" s="92"/>
      <c r="AE41" s="92"/>
      <c r="AF41" s="92"/>
      <c r="AG41" s="92"/>
      <c r="AH41" s="92"/>
      <c r="AI41" s="92"/>
      <c r="AJ41" s="92"/>
      <c r="AK41" s="92"/>
      <c r="AL41" s="92"/>
      <c r="AM41" s="92"/>
      <c r="AN41" s="92"/>
      <c r="AO41" s="92"/>
      <c r="AP41" s="209"/>
      <c r="AQ41" s="209"/>
    </row>
    <row r="42" spans="1:43" x14ac:dyDescent="0.2">
      <c r="A42" s="92"/>
      <c r="B42" s="92"/>
      <c r="C42" s="92"/>
      <c r="D42" s="92"/>
      <c r="E42" s="92"/>
      <c r="F42" s="92"/>
      <c r="G42" s="92"/>
      <c r="H42" s="92"/>
      <c r="I42" s="92"/>
      <c r="J42" s="92"/>
      <c r="K42" s="92"/>
      <c r="L42" s="92"/>
      <c r="M42" s="92"/>
      <c r="N42" s="92"/>
      <c r="O42" s="92"/>
      <c r="P42" s="92"/>
      <c r="Q42" s="92"/>
      <c r="R42" s="92"/>
      <c r="S42" s="92"/>
      <c r="T42" s="92"/>
      <c r="U42" s="92"/>
      <c r="V42" s="92"/>
      <c r="W42" s="92"/>
      <c r="X42" s="92"/>
      <c r="Y42" s="92"/>
      <c r="Z42" s="92"/>
      <c r="AA42" s="92"/>
      <c r="AB42" s="92"/>
      <c r="AC42" s="92"/>
      <c r="AD42" s="92"/>
      <c r="AE42" s="92"/>
      <c r="AF42" s="92"/>
      <c r="AG42" s="92"/>
      <c r="AH42" s="92"/>
      <c r="AI42" s="92"/>
      <c r="AJ42" s="92"/>
      <c r="AK42" s="92"/>
      <c r="AL42" s="92"/>
      <c r="AM42" s="92"/>
      <c r="AN42" s="92"/>
      <c r="AO42" s="92"/>
      <c r="AP42" s="209"/>
      <c r="AQ42" s="209"/>
    </row>
    <row r="43" spans="1:43" x14ac:dyDescent="0.2">
      <c r="A43" s="92"/>
      <c r="B43" s="92"/>
      <c r="C43" s="92"/>
      <c r="D43" s="92"/>
      <c r="E43" s="92"/>
      <c r="F43" s="92"/>
      <c r="G43" s="92"/>
      <c r="H43" s="92"/>
      <c r="I43" s="92"/>
      <c r="J43" s="92"/>
      <c r="K43" s="92"/>
      <c r="L43" s="92"/>
      <c r="M43" s="92"/>
      <c r="N43" s="92"/>
      <c r="O43" s="92"/>
      <c r="P43" s="92"/>
      <c r="Q43" s="92"/>
      <c r="R43" s="92"/>
      <c r="S43" s="92"/>
      <c r="T43" s="92"/>
      <c r="U43" s="92"/>
      <c r="V43" s="92"/>
      <c r="W43" s="92"/>
      <c r="X43" s="92"/>
      <c r="Y43" s="92"/>
      <c r="Z43" s="92"/>
      <c r="AA43" s="92"/>
      <c r="AB43" s="92"/>
      <c r="AC43" s="92"/>
      <c r="AD43" s="92"/>
      <c r="AE43" s="92"/>
      <c r="AF43" s="92"/>
      <c r="AG43" s="92"/>
      <c r="AH43" s="92"/>
      <c r="AI43" s="92"/>
      <c r="AJ43" s="92"/>
      <c r="AK43" s="92"/>
      <c r="AL43" s="92"/>
      <c r="AM43" s="92"/>
      <c r="AN43" s="92"/>
      <c r="AO43" s="92"/>
      <c r="AP43" s="209"/>
      <c r="AQ43" s="209"/>
    </row>
    <row r="44" spans="1:43" x14ac:dyDescent="0.2">
      <c r="A44" s="92"/>
      <c r="B44" s="92"/>
      <c r="C44" s="92"/>
      <c r="D44" s="92"/>
      <c r="E44" s="92"/>
      <c r="F44" s="92"/>
      <c r="G44" s="92"/>
      <c r="H44" s="92"/>
      <c r="I44" s="92"/>
      <c r="J44" s="92"/>
      <c r="K44" s="92"/>
      <c r="L44" s="92"/>
      <c r="M44" s="92"/>
      <c r="N44" s="92"/>
      <c r="O44" s="92"/>
      <c r="P44" s="92"/>
      <c r="Q44" s="92"/>
      <c r="R44" s="92"/>
      <c r="S44" s="92"/>
      <c r="T44" s="92"/>
      <c r="U44" s="92"/>
      <c r="V44" s="92"/>
      <c r="W44" s="92"/>
      <c r="X44" s="92"/>
      <c r="Y44" s="92"/>
      <c r="Z44" s="92"/>
      <c r="AA44" s="92"/>
      <c r="AB44" s="92"/>
      <c r="AC44" s="92"/>
      <c r="AD44" s="92"/>
      <c r="AE44" s="92"/>
      <c r="AF44" s="92"/>
      <c r="AG44" s="92"/>
      <c r="AH44" s="92"/>
      <c r="AI44" s="92"/>
      <c r="AJ44" s="92"/>
      <c r="AK44" s="92"/>
      <c r="AL44" s="92"/>
      <c r="AM44" s="92"/>
      <c r="AN44" s="92"/>
      <c r="AO44" s="92"/>
      <c r="AP44" s="209"/>
      <c r="AQ44" s="209"/>
    </row>
    <row r="45" spans="1:43" x14ac:dyDescent="0.2">
      <c r="A45" s="92"/>
      <c r="B45" s="92"/>
      <c r="C45" s="92"/>
      <c r="D45" s="92"/>
      <c r="E45" s="92"/>
      <c r="F45" s="92"/>
      <c r="G45" s="92"/>
      <c r="H45" s="92"/>
      <c r="I45" s="92"/>
      <c r="J45" s="92"/>
      <c r="K45" s="92"/>
      <c r="L45" s="92"/>
      <c r="M45" s="92"/>
      <c r="N45" s="92"/>
      <c r="O45" s="92"/>
      <c r="P45" s="92"/>
      <c r="Q45" s="92"/>
      <c r="R45" s="92"/>
      <c r="S45" s="92"/>
      <c r="T45" s="92"/>
      <c r="U45" s="92"/>
      <c r="V45" s="92"/>
      <c r="W45" s="92"/>
      <c r="X45" s="92"/>
      <c r="Y45" s="92"/>
      <c r="Z45" s="92"/>
      <c r="AA45" s="92"/>
      <c r="AB45" s="92"/>
      <c r="AC45" s="92"/>
      <c r="AD45" s="92"/>
      <c r="AE45" s="92"/>
      <c r="AF45" s="92"/>
      <c r="AG45" s="92"/>
      <c r="AH45" s="92"/>
      <c r="AI45" s="92"/>
      <c r="AJ45" s="92"/>
      <c r="AK45" s="92"/>
      <c r="AL45" s="92"/>
      <c r="AM45" s="92"/>
      <c r="AN45" s="92"/>
      <c r="AO45" s="92"/>
      <c r="AP45" s="209"/>
      <c r="AQ45" s="209"/>
    </row>
    <row r="46" spans="1:43" x14ac:dyDescent="0.2">
      <c r="A46" s="92"/>
      <c r="B46" s="92"/>
      <c r="C46" s="92"/>
      <c r="D46" s="92"/>
      <c r="E46" s="92"/>
      <c r="F46" s="92"/>
      <c r="G46" s="92"/>
      <c r="H46" s="92"/>
      <c r="I46" s="92"/>
      <c r="J46" s="92"/>
      <c r="K46" s="92"/>
      <c r="L46" s="92"/>
      <c r="M46" s="92"/>
      <c r="N46" s="92"/>
      <c r="O46" s="92"/>
      <c r="P46" s="92"/>
      <c r="Q46" s="92"/>
      <c r="R46" s="92"/>
      <c r="S46" s="92"/>
      <c r="T46" s="92"/>
      <c r="U46" s="92"/>
      <c r="V46" s="92"/>
      <c r="W46" s="92"/>
      <c r="X46" s="92"/>
      <c r="Y46" s="92"/>
      <c r="Z46" s="92"/>
      <c r="AA46" s="92"/>
      <c r="AB46" s="92"/>
      <c r="AC46" s="92"/>
      <c r="AD46" s="92"/>
      <c r="AE46" s="92"/>
      <c r="AF46" s="92"/>
      <c r="AG46" s="92"/>
      <c r="AH46" s="92"/>
      <c r="AI46" s="92"/>
      <c r="AJ46" s="92"/>
      <c r="AK46" s="92"/>
      <c r="AL46" s="92"/>
      <c r="AM46" s="92"/>
      <c r="AN46" s="92"/>
      <c r="AO46" s="92"/>
      <c r="AP46" s="209"/>
      <c r="AQ46" s="209"/>
    </row>
    <row r="47" spans="1:43" x14ac:dyDescent="0.2">
      <c r="A47" s="92"/>
      <c r="B47" s="92"/>
      <c r="C47" s="92"/>
      <c r="D47" s="92"/>
      <c r="E47" s="92"/>
      <c r="F47" s="92"/>
      <c r="G47" s="92"/>
      <c r="H47" s="92"/>
      <c r="I47" s="92"/>
      <c r="J47" s="92"/>
      <c r="K47" s="92"/>
      <c r="L47" s="92"/>
      <c r="M47" s="92"/>
      <c r="N47" s="92"/>
      <c r="O47" s="92"/>
      <c r="P47" s="92"/>
      <c r="Q47" s="92"/>
      <c r="R47" s="92"/>
      <c r="S47" s="92"/>
      <c r="T47" s="92"/>
      <c r="U47" s="92"/>
      <c r="V47" s="92"/>
      <c r="W47" s="92"/>
      <c r="X47" s="92"/>
      <c r="Y47" s="92"/>
      <c r="Z47" s="92"/>
      <c r="AA47" s="92"/>
      <c r="AB47" s="92"/>
      <c r="AC47" s="92"/>
      <c r="AD47" s="92"/>
      <c r="AE47" s="92"/>
      <c r="AF47" s="92"/>
      <c r="AG47" s="92"/>
      <c r="AH47" s="92"/>
      <c r="AI47" s="92"/>
      <c r="AJ47" s="92"/>
      <c r="AK47" s="92"/>
      <c r="AL47" s="92"/>
      <c r="AM47" s="92"/>
      <c r="AN47" s="92"/>
      <c r="AO47" s="92"/>
      <c r="AP47" s="209"/>
      <c r="AQ47" s="209"/>
    </row>
    <row r="48" spans="1:43" x14ac:dyDescent="0.2">
      <c r="A48" s="92"/>
      <c r="B48" s="92"/>
      <c r="C48" s="92"/>
      <c r="D48" s="92"/>
      <c r="E48" s="92"/>
      <c r="F48" s="92"/>
      <c r="G48" s="92"/>
      <c r="H48" s="92"/>
      <c r="I48" s="92"/>
      <c r="J48" s="92"/>
      <c r="K48" s="92"/>
      <c r="L48" s="92"/>
      <c r="M48" s="92"/>
      <c r="N48" s="92"/>
      <c r="O48" s="92"/>
      <c r="P48" s="92"/>
      <c r="Q48" s="92"/>
      <c r="R48" s="92"/>
      <c r="S48" s="92"/>
      <c r="T48" s="92"/>
      <c r="U48" s="92"/>
      <c r="V48" s="92"/>
      <c r="W48" s="92"/>
      <c r="X48" s="92"/>
      <c r="Y48" s="92"/>
      <c r="Z48" s="92"/>
      <c r="AA48" s="92"/>
      <c r="AB48" s="92"/>
      <c r="AC48" s="92"/>
      <c r="AD48" s="92"/>
      <c r="AE48" s="92"/>
      <c r="AF48" s="92"/>
      <c r="AG48" s="92"/>
      <c r="AH48" s="92"/>
      <c r="AI48" s="92"/>
      <c r="AJ48" s="92"/>
      <c r="AK48" s="92"/>
      <c r="AL48" s="92"/>
      <c r="AM48" s="92"/>
      <c r="AN48" s="92"/>
      <c r="AO48" s="92"/>
      <c r="AP48" s="209"/>
      <c r="AQ48" s="209"/>
    </row>
    <row r="49" spans="1:43" x14ac:dyDescent="0.2">
      <c r="A49" s="92"/>
      <c r="B49" s="92"/>
      <c r="C49" s="92"/>
      <c r="D49" s="92"/>
      <c r="E49" s="92"/>
      <c r="F49" s="92"/>
      <c r="G49" s="92"/>
      <c r="H49" s="92"/>
      <c r="I49" s="92"/>
      <c r="J49" s="92"/>
      <c r="K49" s="92"/>
      <c r="L49" s="92"/>
      <c r="M49" s="92"/>
      <c r="N49" s="92"/>
      <c r="O49" s="92"/>
      <c r="P49" s="92"/>
      <c r="Q49" s="92"/>
      <c r="R49" s="92"/>
      <c r="S49" s="92"/>
      <c r="T49" s="92"/>
      <c r="U49" s="92"/>
      <c r="V49" s="92"/>
      <c r="W49" s="92"/>
      <c r="X49" s="92"/>
      <c r="Y49" s="92"/>
      <c r="Z49" s="92"/>
      <c r="AA49" s="92"/>
      <c r="AB49" s="92"/>
      <c r="AC49" s="92"/>
      <c r="AD49" s="92"/>
      <c r="AE49" s="92"/>
      <c r="AF49" s="92"/>
      <c r="AG49" s="92"/>
      <c r="AH49" s="92"/>
      <c r="AI49" s="92"/>
      <c r="AJ49" s="92"/>
      <c r="AK49" s="92"/>
      <c r="AL49" s="92"/>
      <c r="AM49" s="92"/>
      <c r="AN49" s="92"/>
      <c r="AO49" s="92"/>
      <c r="AP49" s="209"/>
      <c r="AQ49" s="209"/>
    </row>
    <row r="50" spans="1:43" x14ac:dyDescent="0.2">
      <c r="A50" s="92"/>
      <c r="B50" s="92"/>
      <c r="C50" s="92"/>
      <c r="D50" s="92"/>
      <c r="E50" s="92"/>
      <c r="F50" s="92"/>
      <c r="G50" s="92"/>
      <c r="H50" s="92"/>
      <c r="I50" s="92"/>
      <c r="J50" s="92"/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2"/>
      <c r="Z50" s="92"/>
      <c r="AA50" s="92"/>
      <c r="AB50" s="92"/>
      <c r="AC50" s="92"/>
      <c r="AD50" s="92"/>
      <c r="AE50" s="92"/>
      <c r="AF50" s="92"/>
      <c r="AG50" s="92"/>
      <c r="AH50" s="92"/>
      <c r="AI50" s="92"/>
      <c r="AJ50" s="92"/>
      <c r="AK50" s="92"/>
      <c r="AL50" s="92"/>
      <c r="AM50" s="92"/>
      <c r="AN50" s="92"/>
      <c r="AO50" s="92"/>
      <c r="AP50" s="209"/>
      <c r="AQ50" s="209"/>
    </row>
    <row r="51" spans="1:43" x14ac:dyDescent="0.2">
      <c r="A51" s="209"/>
      <c r="B51" s="209"/>
      <c r="C51" s="209"/>
      <c r="D51" s="209"/>
      <c r="E51" s="209"/>
      <c r="F51" s="209"/>
      <c r="G51" s="209"/>
      <c r="H51" s="209"/>
      <c r="I51" s="209"/>
      <c r="J51" s="209"/>
      <c r="K51" s="209"/>
      <c r="L51" s="209"/>
      <c r="M51" s="209"/>
      <c r="N51" s="209"/>
      <c r="O51" s="209"/>
      <c r="P51" s="209"/>
      <c r="Q51" s="209"/>
      <c r="R51" s="209"/>
      <c r="S51" s="209"/>
      <c r="T51" s="209"/>
      <c r="U51" s="209"/>
      <c r="V51" s="209"/>
      <c r="W51" s="209"/>
      <c r="X51" s="209"/>
      <c r="Y51" s="209"/>
      <c r="Z51" s="209"/>
      <c r="AA51" s="209"/>
      <c r="AB51" s="209"/>
      <c r="AC51" s="209"/>
      <c r="AD51" s="209"/>
      <c r="AE51" s="209"/>
      <c r="AF51" s="209"/>
      <c r="AG51" s="209"/>
      <c r="AH51" s="209"/>
      <c r="AI51" s="209"/>
      <c r="AJ51" s="209"/>
      <c r="AK51" s="209"/>
      <c r="AL51" s="209"/>
      <c r="AM51" s="209"/>
      <c r="AN51" s="209"/>
      <c r="AO51" s="209"/>
      <c r="AP51" s="209"/>
      <c r="AQ51" s="209"/>
    </row>
    <row r="52" spans="1:43" x14ac:dyDescent="0.2">
      <c r="A52" s="209"/>
      <c r="B52" s="209"/>
      <c r="C52" s="209"/>
      <c r="D52" s="209"/>
      <c r="E52" s="209"/>
      <c r="F52" s="209"/>
      <c r="G52" s="209"/>
      <c r="H52" s="209"/>
      <c r="I52" s="209"/>
      <c r="J52" s="209"/>
      <c r="K52" s="209"/>
      <c r="L52" s="209"/>
      <c r="M52" s="209"/>
      <c r="N52" s="209"/>
      <c r="O52" s="209"/>
      <c r="P52" s="209"/>
      <c r="Q52" s="209"/>
      <c r="R52" s="209"/>
      <c r="S52" s="209"/>
      <c r="T52" s="209"/>
      <c r="U52" s="209"/>
      <c r="V52" s="209"/>
      <c r="W52" s="209"/>
      <c r="X52" s="209"/>
      <c r="Y52" s="209"/>
      <c r="Z52" s="209"/>
      <c r="AA52" s="209"/>
      <c r="AB52" s="209"/>
      <c r="AC52" s="209"/>
      <c r="AD52" s="209"/>
      <c r="AE52" s="209"/>
      <c r="AF52" s="209"/>
      <c r="AG52" s="209"/>
      <c r="AH52" s="209"/>
      <c r="AI52" s="209"/>
      <c r="AJ52" s="209"/>
      <c r="AK52" s="209"/>
      <c r="AL52" s="209"/>
      <c r="AM52" s="209"/>
      <c r="AN52" s="209"/>
      <c r="AO52" s="209"/>
      <c r="AP52" s="209"/>
      <c r="AQ52" s="209"/>
    </row>
    <row r="53" spans="1:43" x14ac:dyDescent="0.2">
      <c r="A53" s="209"/>
      <c r="B53" s="209"/>
      <c r="C53" s="209"/>
      <c r="D53" s="209"/>
      <c r="E53" s="209"/>
      <c r="F53" s="209"/>
      <c r="G53" s="209"/>
      <c r="H53" s="209"/>
      <c r="I53" s="209"/>
      <c r="J53" s="209"/>
      <c r="K53" s="209"/>
      <c r="L53" s="209"/>
      <c r="M53" s="209"/>
      <c r="N53" s="209"/>
      <c r="O53" s="209"/>
      <c r="P53" s="209"/>
      <c r="Q53" s="209"/>
      <c r="R53" s="209"/>
      <c r="S53" s="209"/>
      <c r="T53" s="209"/>
      <c r="U53" s="209"/>
      <c r="V53" s="209"/>
      <c r="W53" s="209"/>
      <c r="X53" s="209"/>
      <c r="Y53" s="209"/>
      <c r="Z53" s="209"/>
      <c r="AA53" s="209"/>
      <c r="AB53" s="209"/>
      <c r="AC53" s="209"/>
      <c r="AD53" s="209"/>
      <c r="AE53" s="209"/>
      <c r="AF53" s="209"/>
      <c r="AG53" s="209"/>
      <c r="AH53" s="209"/>
      <c r="AI53" s="209"/>
      <c r="AJ53" s="209"/>
      <c r="AK53" s="209"/>
      <c r="AL53" s="209"/>
      <c r="AM53" s="209"/>
      <c r="AN53" s="209"/>
      <c r="AO53" s="209"/>
      <c r="AP53" s="209"/>
      <c r="AQ53" s="209"/>
    </row>
    <row r="65" customFormat="1" x14ac:dyDescent="0.2"/>
    <row r="66" customFormat="1" x14ac:dyDescent="0.2"/>
    <row r="67" customFormat="1" x14ac:dyDescent="0.2"/>
    <row r="68" customFormat="1" x14ac:dyDescent="0.2"/>
    <row r="69" customFormat="1" x14ac:dyDescent="0.2"/>
    <row r="70" customFormat="1" x14ac:dyDescent="0.2"/>
  </sheetData>
  <sheetProtection algorithmName="SHA-512" hashValue="T6zp96NaRKkQeExLfaotW78tPMS2eZa1ZtSpTkwp/x1TJIaxHh50QNfSYPJmPOec26X9BIpN97pWuFGjlm7MGA==" saltValue="LwKOHBlgQiZ99KbqgPCHvQ==" spinCount="100000" sheet="1" objects="1" scenarios="1"/>
  <pageMargins left="0.75" right="0.75" top="1" bottom="1" header="0.5" footer="0.5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50E46C-17AC-2844-8DB8-8E6714C1B678}">
  <sheetPr codeName="Sheet27">
    <tabColor theme="4" tint="0.79998168889431442"/>
  </sheetPr>
  <dimension ref="A1:AO70"/>
  <sheetViews>
    <sheetView zoomScale="90" zoomScaleNormal="90" workbookViewId="0">
      <selection activeCell="H28" sqref="H28"/>
    </sheetView>
  </sheetViews>
  <sheetFormatPr baseColWidth="10" defaultRowHeight="15" x14ac:dyDescent="0.2"/>
  <cols>
    <col min="1" max="1" width="14.83203125" customWidth="1"/>
    <col min="2" max="2" width="14.5" customWidth="1"/>
    <col min="3" max="3" width="22.33203125" bestFit="1" customWidth="1"/>
    <col min="4" max="4" width="14.1640625" customWidth="1"/>
    <col min="5" max="6" width="14.1640625" hidden="1" customWidth="1"/>
    <col min="7" max="16" width="14.1640625" customWidth="1"/>
    <col min="17" max="18" width="14.1640625" hidden="1" customWidth="1"/>
    <col min="19" max="23" width="14.1640625" customWidth="1"/>
    <col min="24" max="27" width="14.1640625" hidden="1" customWidth="1"/>
    <col min="28" max="28" width="14.33203125" customWidth="1"/>
    <col min="29" max="41" width="14.1640625" customWidth="1"/>
    <col min="42" max="72" width="12.5" customWidth="1"/>
  </cols>
  <sheetData>
    <row r="1" spans="1:41" x14ac:dyDescent="0.2">
      <c r="A1" s="75" t="s">
        <v>31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75"/>
      <c r="AB1" s="75"/>
      <c r="AC1" s="75"/>
      <c r="AD1" s="75"/>
      <c r="AE1" s="75"/>
      <c r="AF1" s="75"/>
      <c r="AG1" s="75"/>
      <c r="AH1" s="75"/>
      <c r="AI1" s="75"/>
      <c r="AJ1" s="75"/>
      <c r="AK1" s="75"/>
      <c r="AL1" s="75"/>
      <c r="AM1" s="75"/>
      <c r="AN1" s="75"/>
      <c r="AO1" s="75"/>
    </row>
    <row r="2" spans="1:41" x14ac:dyDescent="0.2">
      <c r="A2" s="77" t="s">
        <v>92</v>
      </c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75"/>
      <c r="AG2" s="75"/>
      <c r="AH2" s="75"/>
      <c r="AI2" s="75"/>
      <c r="AJ2" s="75"/>
      <c r="AK2" s="75"/>
      <c r="AL2" s="75"/>
      <c r="AM2" s="75"/>
      <c r="AN2" s="75"/>
      <c r="AO2" s="75"/>
    </row>
    <row r="3" spans="1:41" ht="16" thickBot="1" x14ac:dyDescent="0.25">
      <c r="A3" s="75"/>
      <c r="B3" s="78"/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5"/>
      <c r="AO3" s="75"/>
    </row>
    <row r="4" spans="1:41" x14ac:dyDescent="0.2">
      <c r="A4" s="66" t="s">
        <v>60</v>
      </c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8"/>
      <c r="AF4" s="75"/>
      <c r="AG4" s="75"/>
      <c r="AH4" s="75"/>
      <c r="AI4" s="75"/>
      <c r="AJ4" s="75"/>
      <c r="AK4" s="75"/>
      <c r="AL4" s="75"/>
      <c r="AM4" s="75"/>
      <c r="AN4" s="75"/>
      <c r="AO4" s="75"/>
    </row>
    <row r="5" spans="1:41" x14ac:dyDescent="0.2">
      <c r="A5" s="69" t="s">
        <v>228</v>
      </c>
      <c r="B5" s="70"/>
      <c r="C5" s="74">
        <v>100000</v>
      </c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1"/>
      <c r="AF5" s="75"/>
      <c r="AG5" s="75"/>
      <c r="AH5" s="75"/>
      <c r="AI5" s="75"/>
      <c r="AJ5" s="75"/>
      <c r="AK5" s="75"/>
      <c r="AL5" s="75"/>
      <c r="AM5" s="75"/>
      <c r="AN5" s="75"/>
      <c r="AO5" s="75"/>
    </row>
    <row r="6" spans="1:41" x14ac:dyDescent="0.2">
      <c r="A6" s="25"/>
      <c r="B6" s="70"/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1"/>
      <c r="AF6" s="75"/>
      <c r="AG6" s="75"/>
      <c r="AH6" s="75"/>
      <c r="AI6" s="75"/>
      <c r="AJ6" s="75"/>
      <c r="AK6" s="75"/>
      <c r="AL6" s="75"/>
      <c r="AM6" s="75"/>
      <c r="AN6" s="75"/>
      <c r="AO6" s="75"/>
    </row>
    <row r="7" spans="1:41" ht="76" x14ac:dyDescent="0.2">
      <c r="A7" s="164" t="s">
        <v>67</v>
      </c>
      <c r="B7" s="118" t="s">
        <v>68</v>
      </c>
      <c r="C7" s="118" t="s">
        <v>69</v>
      </c>
      <c r="D7" s="119" t="s">
        <v>70</v>
      </c>
      <c r="E7" s="162" t="s">
        <v>213</v>
      </c>
      <c r="F7" s="162" t="s">
        <v>214</v>
      </c>
      <c r="G7" s="119" t="s">
        <v>71</v>
      </c>
      <c r="H7" s="119" t="s">
        <v>72</v>
      </c>
      <c r="I7" s="119" t="s">
        <v>73</v>
      </c>
      <c r="J7" s="119" t="s">
        <v>215</v>
      </c>
      <c r="K7" s="119" t="s">
        <v>75</v>
      </c>
      <c r="L7" s="119" t="s">
        <v>76</v>
      </c>
      <c r="M7" s="119" t="s">
        <v>77</v>
      </c>
      <c r="N7" s="119" t="s">
        <v>78</v>
      </c>
      <c r="O7" s="119" t="s">
        <v>74</v>
      </c>
      <c r="P7" s="119" t="s">
        <v>79</v>
      </c>
      <c r="Q7" s="161" t="s">
        <v>216</v>
      </c>
      <c r="R7" s="161" t="s">
        <v>80</v>
      </c>
      <c r="S7" s="120" t="s">
        <v>217</v>
      </c>
      <c r="T7" s="121" t="s">
        <v>81</v>
      </c>
      <c r="U7" s="121" t="s">
        <v>82</v>
      </c>
      <c r="V7" s="121" t="s">
        <v>0</v>
      </c>
      <c r="W7" s="121" t="s">
        <v>87</v>
      </c>
      <c r="X7" s="163" t="s">
        <v>218</v>
      </c>
      <c r="Y7" s="163" t="s">
        <v>219</v>
      </c>
      <c r="Z7" s="122" t="s">
        <v>88</v>
      </c>
      <c r="AA7" s="122" t="s">
        <v>89</v>
      </c>
      <c r="AB7" s="123" t="s">
        <v>32</v>
      </c>
      <c r="AC7" s="123" t="s">
        <v>33</v>
      </c>
      <c r="AD7" s="124" t="s">
        <v>90</v>
      </c>
      <c r="AE7" s="125" t="s">
        <v>91</v>
      </c>
      <c r="AF7" s="79"/>
      <c r="AG7" s="79"/>
      <c r="AH7" s="79"/>
      <c r="AI7" s="79"/>
      <c r="AJ7" s="79"/>
      <c r="AK7" s="79"/>
      <c r="AL7" s="79"/>
      <c r="AM7" s="79"/>
      <c r="AN7" s="79"/>
      <c r="AO7" s="79"/>
    </row>
    <row r="8" spans="1:41" ht="20" customHeight="1" x14ac:dyDescent="0.2">
      <c r="A8" s="180" t="str">
        <f>'ACT Apr 2022'!D2</f>
        <v>EvoEnergy</v>
      </c>
      <c r="B8" s="81" t="str">
        <f>'ACT Apr 2022'!F2</f>
        <v>ActewAGL</v>
      </c>
      <c r="C8" s="81" t="str">
        <f>'ACT Apr 2022'!G2</f>
        <v>Business Saver</v>
      </c>
      <c r="D8" s="82">
        <f>365*'ACT Apr 2022'!H2/100</f>
        <v>425.05909090909086</v>
      </c>
      <c r="E8" s="155">
        <f>IF('ACT Apr 2022'!AQ2=3,0.5,IF('ACT Apr 2022'!AQ2=2,0.33,0))</f>
        <v>0.5</v>
      </c>
      <c r="F8" s="155">
        <f>1-E8</f>
        <v>0.5</v>
      </c>
      <c r="G8" s="83">
        <f>IF('ACT Apr 2022'!K2="",($C$5*E8/'ACT Apr 2022'!AQ2*'ACT Apr 2022'!W2/100)*'ACT Apr 2022'!AQ2,IF($C$5*E8/'ACT Apr 2022'!AQ2&gt;='ACT Apr 2022'!L2,('ACT Apr 2022'!L2*'ACT Apr 2022'!W2/100)*'ACT Apr 2022'!AQ2,($C$5*E8/'ACT Apr 2022'!AQ2*'ACT Apr 2022'!W2/100)*'ACT Apr 2022'!AQ2))</f>
        <v>202.41647999999998</v>
      </c>
      <c r="H8" s="84">
        <f>IF(AND('ACT Apr 2022'!L2&gt;0,'ACT Apr 2022'!M2&gt;0),IF($C$5*E8/'ACT Apr 2022'!AQ2&lt;'ACT Apr 2022'!L2,0,IF(($C$5*E8/'ACT Apr 2022'!AQ2-'ACT Apr 2022'!L2)&lt;=('ACT Apr 2022'!M2+'ACT Apr 2022'!L2),((($C$5*E8/'ACT Apr 2022'!AQ2-'ACT Apr 2022'!L2)*'ACT Apr 2022'!X2/100))*'ACT Apr 2022'!AQ2,((('ACT Apr 2022'!M2)*'ACT Apr 2022'!X2/100)*'ACT Apr 2022'!AQ2))),0)</f>
        <v>1068.9409745454545</v>
      </c>
      <c r="I8" s="82">
        <f>IF(AND('ACT Apr 2022'!M2&gt;0,'ACT Apr 2022'!N2&gt;0),IF($C$5*E8/'ACT Apr 2022'!AQ2&lt;('ACT Apr 2022'!L2+'ACT Apr 2022'!M2),0,IF(($C$5*E8/'ACT Apr 2022'!AQ2-'ACT Apr 2022'!L2+'ACT Apr 2022'!M2)&lt;=('ACT Apr 2022'!L2+'ACT Apr 2022'!M2+'ACT Apr 2022'!N2),((($C$5*E8/'ACT Apr 2022'!AQ2-('ACT Apr 2022'!L2+'ACT Apr 2022'!M2))*'ACT Apr 2022'!Y2/100))*'ACT Apr 2022'!AQ2,('ACT Apr 2022'!N2*'ACT Apr 2022'!Y2/100)* 'ACT Apr 2022'!AQ2)),0)</f>
        <v>0</v>
      </c>
      <c r="J8" s="82">
        <f>IF(AND('ACT Apr 2022'!N2&gt;0,'ACT Apr 2022'!O2&gt;0),IF($C$5*E8/'ACT Apr 2022'!AQ2&lt;('ACT Apr 2022'!L2+'ACT Apr 2022'!M2+'ACT Apr 2022'!N2),0,IF(($C$5*E8/'ACT Apr 2022'!AQ2-'ACT Apr 2022'!L2+'ACT Apr 2022'!M2+'ACT Apr 2022'!N2)&lt;=('ACT Apr 2022'!L2+'ACT Apr 2022'!M2+'ACT Apr 2022'!N2+'ACT Apr 2022'!O2),(($C$5*E8/'ACT Apr 2022'!AQ2-('ACT Apr 2022'!L2+'ACT Apr 2022'!M2+'ACT Apr 2022'!N2))*'ACT Apr 2022'!Z2/100)*'ACT Apr 2022'!AQ2,('ACT Apr 2022'!O2*'ACT Apr 2022'!Z2/100)*'ACT Apr 2022'!AQ2)),0)</f>
        <v>0</v>
      </c>
      <c r="K8" s="82">
        <f>IF(AND('ACT Apr 2022'!P2&gt;0,'ACT Apr 2022'!O2&gt;0),IF(($C$5*E8/'ACT Apr 2022'!AQ2&lt;SUM('ACT Apr 2022'!L2:P2)),(0),($C$5*E8/'ACT Apr 2022'!AQ2-SUM('ACT Apr 2022'!L2:P2))*'ACT Apr 2022'!AB2/100)* 'ACT Apr 2022'!AQ2,IF(AND('ACT Apr 2022'!O2&gt;0,'ACT Apr 2022'!P2=""),IF(($C$5*E8/'ACT Apr 2022'!AQ2&lt; SUM('ACT Apr 2022'!L2:O2)),(0),($C$5*E8/'ACT Apr 2022'!AQ2-SUM('ACT Apr 2022'!L2:O2))*'ACT Apr 2022'!AA2/100)* 'ACT Apr 2022'!AQ2,IF(AND('ACT Apr 2022'!N2&gt;0,'ACT Apr 2022'!O2=""),IF(($C$5*E8/'ACT Apr 2022'!AQ2&lt; SUM('ACT Apr 2022'!L2:N2)),(0),($C$5*E8/'ACT Apr 2022'!AQ2-SUM('ACT Apr 2022'!L2:N2))*'ACT Apr 2022'!Z2/100)* 'ACT Apr 2022'!AQ2,IF(AND('ACT Apr 2022'!M2&gt;0,'ACT Apr 2022'!N2=""),IF(($C$5*E8/'ACT Apr 2022'!AQ2&lt;'ACT Apr 2022'!M2+'ACT Apr 2022'!L2),(0),(($C$5*E8/'ACT Apr 2022'!AQ2-('ACT Apr 2022'!M2+'ACT Apr 2022'!L2))*'ACT Apr 2022'!Y2/100))*'ACT Apr 2022'!AQ2,IF(AND('ACT Apr 2022'!L2&gt;0,'ACT Apr 2022'!M2=""&gt;0),IF(($C$5*E8/'ACT Apr 2022'!AQ2&lt;'ACT Apr 2022'!L2),(0),($C$5*E8/'ACT Apr 2022'!AQ2-'ACT Apr 2022'!L2)*'ACT Apr 2022'!X2/100)*'ACT Apr 2022'!AQ2,0)))))</f>
        <v>0</v>
      </c>
      <c r="L8" s="84">
        <f>IF('ACT Apr 2022'!K2="",($C$5*F8/'ACT Apr 2022'!AR2*'ACT Apr 2022'!AC2/100)*'ACT Apr 2022'!AR2,IF($C$5*F8/'ACT Apr 2022'!AR2&gt;='ACT Apr 2022'!L2,('ACT Apr 2022'!L2*'ACT Apr 2022'!AC2/100)*'ACT Apr 2022'!AR2,($C$5*F8/'ACT Apr 2022'!AR2*'ACT Apr 2022'!AC2/100)*'ACT Apr 2022'!AR2))</f>
        <v>202.41647999999998</v>
      </c>
      <c r="M8" s="84">
        <f>IF(AND('ACT Apr 2022'!L2&gt;0,'ACT Apr 2022'!M2&gt;0),IF($C$5*F8/'ACT Apr 2022'!AR2&lt;'ACT Apr 2022'!L2,0,IF(($C$5*F8/'ACT Apr 2022'!AR2-'ACT Apr 2022'!L2)&lt;=('ACT Apr 2022'!M2+'ACT Apr 2022'!L2),((($C$5*F8/'ACT Apr 2022'!AR2-'ACT Apr 2022'!L2)*'ACT Apr 2022'!AD2/100))*'ACT Apr 2022'!AR2,((('ACT Apr 2022'!M2)*'ACT Apr 2022'!AD2/100)*'ACT Apr 2022'!AR2))),0)</f>
        <v>1068.9409745454545</v>
      </c>
      <c r="N8" s="82">
        <f>IF(AND('ACT Apr 2022'!M2&gt;0,'ACT Apr 2022'!N2&gt;0),IF($C$5*F8/'ACT Apr 2022'!AR2&lt;('ACT Apr 2022'!L2+'ACT Apr 2022'!M2),0,IF(($C$5*F8/'ACT Apr 2022'!AR2-'ACT Apr 2022'!L2+'ACT Apr 2022'!M2)&lt;=('ACT Apr 2022'!L2+'ACT Apr 2022'!M2+'ACT Apr 2022'!N2),((($C$5*F8/'ACT Apr 2022'!AR2-('ACT Apr 2022'!L2+'ACT Apr 2022'!M2))*'ACT Apr 2022'!AE2/100))*'ACT Apr 2022'!AR2,('ACT Apr 2022'!N2*'ACT Apr 2022'!AE2/100)*'ACT Apr 2022'!AR2)),0)</f>
        <v>0</v>
      </c>
      <c r="O8" s="82">
        <f>IF(AND('ACT Apr 2022'!N2&gt;0,'ACT Apr 2022'!O2&gt;0),IF($C$5*F8/'ACT Apr 2022'!AR2&lt;('ACT Apr 2022'!L2+'ACT Apr 2022'!M2+'ACT Apr 2022'!N2),0,IF(($C$5*F8/'ACT Apr 2022'!AR2-'ACT Apr 2022'!L2+'ACT Apr 2022'!M2+'ACT Apr 2022'!N2)&lt;=('ACT Apr 2022'!L2+'ACT Apr 2022'!M2+'ACT Apr 2022'!N2+'ACT Apr 2022'!O2),(($C$5*F8/'ACT Apr 2022'!AR2-('ACT Apr 2022'!L2+'ACT Apr 2022'!M2+'ACT Apr 2022'!N2))*'ACT Apr 2022'!AF2/100)*'ACT Apr 2022'!AR2,('ACT Apr 2022'!O2*'ACT Apr 2022'!AF2/100)*'ACT Apr 2022'!AR2)),0)</f>
        <v>0</v>
      </c>
      <c r="P8" s="85">
        <f>IF(AND('ACT Apr 2022'!P2&gt;0,'ACT Apr 2022'!O2&gt;0),IF(($C$5*F8/'ACT Apr 2022'!AR2&lt;SUM('ACT Apr 2022'!L2:P2)),(0),($C$5*F8/'ACT Apr 2022'!AR2-SUM('ACT Apr 2022'!L2:P2))*'ACT Apr 2022'!AB2/100)* 'ACT Apr 2022'!AR2,IF(AND('ACT Apr 2022'!O2&gt;0,'ACT Apr 2022'!P2=""),IF(($C$5*F8/'ACT Apr 2022'!AR2&lt; SUM('ACT Apr 2022'!L2:O2)),(0),($C$5*F8/'ACT Apr 2022'!AR2-SUM('ACT Apr 2022'!L2:O2))*'ACT Apr 2022'!AG2/100)* 'ACT Apr 2022'!AR2,IF(AND('ACT Apr 2022'!N2&gt;0,'ACT Apr 2022'!O2=""),IF(($C$5*F8/'ACT Apr 2022'!AR2&lt; SUM('ACT Apr 2022'!L2:N2)),(0),($C$5*F8/'ACT Apr 2022'!AR2-SUM('ACT Apr 2022'!L2:N2))*'ACT Apr 2022'!AF2/100)* 'ACT Apr 2022'!AR2,IF(AND('ACT Apr 2022'!M2&gt;0,'ACT Apr 2022'!N2=""),IF(($C$5*F8/'ACT Apr 2022'!AR2&lt;'ACT Apr 2022'!M2+'ACT Apr 2022'!L2),(0),(($C$5*F8/'ACT Apr 2022'!AR2-('ACT Apr 2022'!M2+'ACT Apr 2022'!L2))*'ACT Apr 2022'!AE2/100))*'ACT Apr 2022'!AR2,IF(AND('ACT Apr 2022'!L2&gt;0,'ACT Apr 2022'!M2=""&gt;0),IF(($C$5*F8/'ACT Apr 2022'!AR2&lt;'ACT Apr 2022'!L2),(0),($C$5*F8/'ACT Apr 2022'!AR2-'ACT Apr 2022'!L2)*'ACT Apr 2022'!AD2/100)*'ACT Apr 2022'!AR2,0)))))</f>
        <v>0</v>
      </c>
      <c r="Q8" s="147">
        <f>SUM(G8:P8)</f>
        <v>2542.7149090909088</v>
      </c>
      <c r="R8" s="157">
        <f>Q8+D8</f>
        <v>2967.7739999999994</v>
      </c>
      <c r="S8" s="86">
        <f>R8*1.1</f>
        <v>3264.5513999999998</v>
      </c>
      <c r="T8" s="87">
        <f>'ACT Apr 2022'!AT2</f>
        <v>0</v>
      </c>
      <c r="U8" s="87">
        <f>'ACT Apr 2022'!AU2</f>
        <v>0</v>
      </c>
      <c r="V8" s="87">
        <f>'ACT Apr 2022'!AV2</f>
        <v>0</v>
      </c>
      <c r="W8" s="87">
        <f>'ACT Apr 2022'!AW2</f>
        <v>0</v>
      </c>
      <c r="X8" s="159" t="str">
        <f t="shared" ref="X8:X12" si="0">IF(SUM(T8:W8)=0,"No discount",IF(T8&gt;0,"Guaranteed off bill",IF(U8&gt;0,"Guaranteed off usage",IF(V8&gt;0,"Pay-on-time off bill","Pay-on-time off usage"))))</f>
        <v>No discount</v>
      </c>
      <c r="Y8" s="159" t="str">
        <f>IF(OR(B8="Origin Energy",B8="Red Energy",B8="Powershop"),"Inclusive","Exclusive")</f>
        <v>Exclusive</v>
      </c>
      <c r="Z8" s="150">
        <f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2967.7739999999994</v>
      </c>
      <c r="AA8" s="150">
        <f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2967.7739999999994</v>
      </c>
      <c r="AB8" s="88">
        <f t="shared" ref="AB8:AC12" si="1">Z8*1.1</f>
        <v>3264.5513999999998</v>
      </c>
      <c r="AC8" s="88">
        <f t="shared" si="1"/>
        <v>3264.5513999999998</v>
      </c>
      <c r="AD8" s="89">
        <f>'ACT Apr 2022'!BF2</f>
        <v>0</v>
      </c>
      <c r="AE8" s="90" t="str">
        <f>'ACT Apr 2022'!BG2</f>
        <v>n</v>
      </c>
      <c r="AF8" s="79"/>
      <c r="AG8" s="79"/>
      <c r="AH8" s="79"/>
      <c r="AI8" s="79"/>
      <c r="AJ8" s="79"/>
      <c r="AK8" s="79"/>
      <c r="AL8" s="79"/>
      <c r="AM8" s="79"/>
      <c r="AN8" s="79"/>
      <c r="AO8" s="79"/>
    </row>
    <row r="9" spans="1:41" ht="20" customHeight="1" x14ac:dyDescent="0.2">
      <c r="A9" s="180" t="str">
        <f>'ACT Apr 2022'!D3</f>
        <v>EvoEnergy</v>
      </c>
      <c r="B9" s="81" t="str">
        <f>'ACT Apr 2022'!F3</f>
        <v>EnergyAustralia</v>
      </c>
      <c r="C9" s="81" t="str">
        <f>'ACT Apr 2022'!G3</f>
        <v>Total Plan</v>
      </c>
      <c r="D9" s="82">
        <f>365*'ACT Apr 2022'!H3/100</f>
        <v>498.22500000000002</v>
      </c>
      <c r="E9" s="155">
        <f>IF('ACT Apr 2022'!AQ3=3,0.5,IF('ACT Apr 2022'!AQ3=2,0.33,0))</f>
        <v>0.5</v>
      </c>
      <c r="F9" s="155">
        <f>1-E9</f>
        <v>0.5</v>
      </c>
      <c r="G9" s="83">
        <f>IF('ACT Apr 2022'!K3="",($C$5*E9/'ACT Apr 2022'!AQ3*'ACT Apr 2022'!W3/100)*'ACT Apr 2022'!AQ3,IF($C$5*E9/'ACT Apr 2022'!AQ3&gt;='ACT Apr 2022'!L3,('ACT Apr 2022'!L3*'ACT Apr 2022'!W3/100)*'ACT Apr 2022'!AQ3,($C$5*E9/'ACT Apr 2022'!AQ3*'ACT Apr 2022'!W3/100)*'ACT Apr 2022'!AQ3))</f>
        <v>227.97071999999997</v>
      </c>
      <c r="H9" s="84">
        <f>IF(AND('ACT Apr 2022'!L3&gt;0,'ACT Apr 2022'!M3&gt;0),IF($C$5*E9/'ACT Apr 2022'!AQ3&lt;'ACT Apr 2022'!L3,0,IF(($C$5*E9/'ACT Apr 2022'!AQ3-'ACT Apr 2022'!L3)&lt;=('ACT Apr 2022'!M3+'ACT Apr 2022'!L3),((($C$5*E9/'ACT Apr 2022'!AQ3-'ACT Apr 2022'!L3)*'ACT Apr 2022'!X3/100))*'ACT Apr 2022'!AQ3,((('ACT Apr 2022'!M3)*'ACT Apr 2022'!X3/100)*'ACT Apr 2022'!AQ3))),0)</f>
        <v>1142.5274909090908</v>
      </c>
      <c r="I9" s="82">
        <f>IF(AND('ACT Apr 2022'!M3&gt;0,'ACT Apr 2022'!N3&gt;0),IF($C$5*E9/'ACT Apr 2022'!AQ3&lt;('ACT Apr 2022'!L3+'ACT Apr 2022'!M3),0,IF(($C$5*E9/'ACT Apr 2022'!AQ3-'ACT Apr 2022'!L3+'ACT Apr 2022'!M3)&lt;=('ACT Apr 2022'!L3+'ACT Apr 2022'!M3+'ACT Apr 2022'!N3),((($C$5*E9/'ACT Apr 2022'!AQ3-('ACT Apr 2022'!L3+'ACT Apr 2022'!M3))*'ACT Apr 2022'!Y3/100))*'ACT Apr 2022'!AQ3,('ACT Apr 2022'!N3*'ACT Apr 2022'!Y3/100)* 'ACT Apr 2022'!AQ3)),0)</f>
        <v>0</v>
      </c>
      <c r="J9" s="82">
        <f>IF(AND('ACT Apr 2022'!N3&gt;0,'ACT Apr 2022'!O3&gt;0),IF($C$5*E9/'ACT Apr 2022'!AQ3&lt;('ACT Apr 2022'!L3+'ACT Apr 2022'!M3+'ACT Apr 2022'!N3),0,IF(($C$5*E9/'ACT Apr 2022'!AQ3-'ACT Apr 2022'!L3+'ACT Apr 2022'!M3+'ACT Apr 2022'!N3)&lt;=('ACT Apr 2022'!L3+'ACT Apr 2022'!M3+'ACT Apr 2022'!N3+'ACT Apr 2022'!O3),(($C$5*E9/'ACT Apr 2022'!AQ3-('ACT Apr 2022'!L3+'ACT Apr 2022'!M3+'ACT Apr 2022'!N3))*'ACT Apr 2022'!Z3/100)*'ACT Apr 2022'!AQ3,('ACT Apr 2022'!O3*'ACT Apr 2022'!Z3/100)*'ACT Apr 2022'!AQ3)),0)</f>
        <v>0</v>
      </c>
      <c r="K9" s="82">
        <f>IF(AND('ACT Apr 2022'!P3&gt;0,'ACT Apr 2022'!O3&gt;0),IF(($C$5*E9/'ACT Apr 2022'!AQ3&lt;SUM('ACT Apr 2022'!L3:P3)),(0),($C$5*E9/'ACT Apr 2022'!AQ3-SUM('ACT Apr 2022'!L3:P3))*'ACT Apr 2022'!AB3/100)* 'ACT Apr 2022'!AQ3,IF(AND('ACT Apr 2022'!O3&gt;0,'ACT Apr 2022'!P3=""),IF(($C$5*E9/'ACT Apr 2022'!AQ3&lt; SUM('ACT Apr 2022'!L3:O3)),(0),($C$5*E9/'ACT Apr 2022'!AQ3-SUM('ACT Apr 2022'!L3:O3))*'ACT Apr 2022'!AA3/100)* 'ACT Apr 2022'!AQ3,IF(AND('ACT Apr 2022'!N3&gt;0,'ACT Apr 2022'!O3=""),IF(($C$5*E9/'ACT Apr 2022'!AQ3&lt; SUM('ACT Apr 2022'!L3:N3)),(0),($C$5*E9/'ACT Apr 2022'!AQ3-SUM('ACT Apr 2022'!L3:N3))*'ACT Apr 2022'!Z3/100)* 'ACT Apr 2022'!AQ3,IF(AND('ACT Apr 2022'!M3&gt;0,'ACT Apr 2022'!N3=""),IF(($C$5*E9/'ACT Apr 2022'!AQ3&lt;'ACT Apr 2022'!M3+'ACT Apr 2022'!L3),(0),(($C$5*E9/'ACT Apr 2022'!AQ3-('ACT Apr 2022'!M3+'ACT Apr 2022'!L3))*'ACT Apr 2022'!Y3/100))*'ACT Apr 2022'!AQ3,IF(AND('ACT Apr 2022'!L3&gt;0,'ACT Apr 2022'!M3=""&gt;0),IF(($C$5*E9/'ACT Apr 2022'!AQ3&lt;'ACT Apr 2022'!L3),(0),($C$5*E9/'ACT Apr 2022'!AQ3-'ACT Apr 2022'!L3)*'ACT Apr 2022'!X3/100)*'ACT Apr 2022'!AQ3,0)))))</f>
        <v>0</v>
      </c>
      <c r="L9" s="84">
        <f>IF('ACT Apr 2022'!K3="",($C$5*F9/'ACT Apr 2022'!AR3*'ACT Apr 2022'!AC3/100)*'ACT Apr 2022'!AR3,IF($C$5*F9/'ACT Apr 2022'!AR3&gt;='ACT Apr 2022'!L3,('ACT Apr 2022'!L3*'ACT Apr 2022'!AC3/100)*'ACT Apr 2022'!AR3,($C$5*F9/'ACT Apr 2022'!AR3*'ACT Apr 2022'!AC3/100)*'ACT Apr 2022'!AR3))</f>
        <v>227.97071999999997</v>
      </c>
      <c r="M9" s="84">
        <f>IF(AND('ACT Apr 2022'!L3&gt;0,'ACT Apr 2022'!M3&gt;0),IF($C$5*F9/'ACT Apr 2022'!AR3&lt;'ACT Apr 2022'!L3,0,IF(($C$5*F9/'ACT Apr 2022'!AR3-'ACT Apr 2022'!L3)&lt;=('ACT Apr 2022'!M3+'ACT Apr 2022'!L3),((($C$5*F9/'ACT Apr 2022'!AR3-'ACT Apr 2022'!L3)*'ACT Apr 2022'!AD3/100))*'ACT Apr 2022'!AR3,((('ACT Apr 2022'!M3)*'ACT Apr 2022'!AD3/100)*'ACT Apr 2022'!AR3))),0)</f>
        <v>1142.5274909090908</v>
      </c>
      <c r="N9" s="82">
        <f>IF(AND('ACT Apr 2022'!M3&gt;0,'ACT Apr 2022'!N3&gt;0),IF($C$5*F9/'ACT Apr 2022'!AR3&lt;('ACT Apr 2022'!L3+'ACT Apr 2022'!M3),0,IF(($C$5*F9/'ACT Apr 2022'!AR3-'ACT Apr 2022'!L3+'ACT Apr 2022'!M3)&lt;=('ACT Apr 2022'!L3+'ACT Apr 2022'!M3+'ACT Apr 2022'!N3),((($C$5*F9/'ACT Apr 2022'!AR3-('ACT Apr 2022'!L3+'ACT Apr 2022'!M3))*'ACT Apr 2022'!AE3/100))*'ACT Apr 2022'!AR3,('ACT Apr 2022'!N3*'ACT Apr 2022'!AE3/100)*'ACT Apr 2022'!AR3)),0)</f>
        <v>0</v>
      </c>
      <c r="O9" s="82">
        <f>IF(AND('ACT Apr 2022'!N3&gt;0,'ACT Apr 2022'!O3&gt;0),IF($C$5*F9/'ACT Apr 2022'!AR3&lt;('ACT Apr 2022'!L3+'ACT Apr 2022'!M3+'ACT Apr 2022'!N3),0,IF(($C$5*F9/'ACT Apr 2022'!AR3-'ACT Apr 2022'!L3+'ACT Apr 2022'!M3+'ACT Apr 2022'!N3)&lt;=('ACT Apr 2022'!L3+'ACT Apr 2022'!M3+'ACT Apr 2022'!N3+'ACT Apr 2022'!O3),(($C$5*F9/'ACT Apr 2022'!AR3-('ACT Apr 2022'!L3+'ACT Apr 2022'!M3+'ACT Apr 2022'!N3))*'ACT Apr 2022'!AF3/100)*'ACT Apr 2022'!AR3,('ACT Apr 2022'!O3*'ACT Apr 2022'!AF3/100)*'ACT Apr 2022'!AR3)),0)</f>
        <v>0</v>
      </c>
      <c r="P9" s="85">
        <f>IF(AND('ACT Apr 2022'!P3&gt;0,'ACT Apr 2022'!O3&gt;0),IF(($C$5*F9/'ACT Apr 2022'!AR3&lt;SUM('ACT Apr 2022'!L3:P3)),(0),($C$5*F9/'ACT Apr 2022'!AR3-SUM('ACT Apr 2022'!L3:P3))*'ACT Apr 2022'!AB3/100)* 'ACT Apr 2022'!AR3,IF(AND('ACT Apr 2022'!O3&gt;0,'ACT Apr 2022'!P3=""),IF(($C$5*F9/'ACT Apr 2022'!AR3&lt; SUM('ACT Apr 2022'!L3:O3)),(0),($C$5*F9/'ACT Apr 2022'!AR3-SUM('ACT Apr 2022'!L3:O3))*'ACT Apr 2022'!AG3/100)* 'ACT Apr 2022'!AR3,IF(AND('ACT Apr 2022'!N3&gt;0,'ACT Apr 2022'!O3=""),IF(($C$5*F9/'ACT Apr 2022'!AR3&lt; SUM('ACT Apr 2022'!L3:N3)),(0),($C$5*F9/'ACT Apr 2022'!AR3-SUM('ACT Apr 2022'!L3:N3))*'ACT Apr 2022'!AF3/100)* 'ACT Apr 2022'!AR3,IF(AND('ACT Apr 2022'!M3&gt;0,'ACT Apr 2022'!N3=""),IF(($C$5*F9/'ACT Apr 2022'!AR3&lt;'ACT Apr 2022'!M3+'ACT Apr 2022'!L3),(0),(($C$5*F9/'ACT Apr 2022'!AR3-('ACT Apr 2022'!M3+'ACT Apr 2022'!L3))*'ACT Apr 2022'!AE3/100))*'ACT Apr 2022'!AR3,IF(AND('ACT Apr 2022'!L3&gt;0,'ACT Apr 2022'!M3=""&gt;0),IF(($C$5*F9/'ACT Apr 2022'!AR3&lt;'ACT Apr 2022'!L3),(0),($C$5*F9/'ACT Apr 2022'!AR3-'ACT Apr 2022'!L3)*'ACT Apr 2022'!AD3/100)*'ACT Apr 2022'!AR3,0)))))</f>
        <v>0</v>
      </c>
      <c r="Q9" s="147">
        <f>SUM(G9:P9)</f>
        <v>2740.9964218181817</v>
      </c>
      <c r="R9" s="157">
        <f>Q9+D9</f>
        <v>3239.2214218181816</v>
      </c>
      <c r="S9" s="86">
        <f>R9*1.1</f>
        <v>3563.143564</v>
      </c>
      <c r="T9" s="87">
        <f>'ACT Apr 2022'!AT3</f>
        <v>20</v>
      </c>
      <c r="U9" s="87">
        <f>'ACT Apr 2022'!AU3</f>
        <v>0</v>
      </c>
      <c r="V9" s="87">
        <f>'ACT Apr 2022'!AV3</f>
        <v>0</v>
      </c>
      <c r="W9" s="87">
        <f>'ACT Apr 2022'!AW3</f>
        <v>0</v>
      </c>
      <c r="X9" s="159" t="str">
        <f t="shared" si="0"/>
        <v>Guaranteed off bill</v>
      </c>
      <c r="Y9" s="159" t="str">
        <f>IF(OR(B9="Origin Energy",B9="Red Energy",B9="Powershop"),"Inclusive","Exclusive")</f>
        <v>Exclusive</v>
      </c>
      <c r="Z9" s="150">
        <f>IF(AND(X9="Guaranteed off bill",Y9="Inclusive"),((R9*1.1)-((R9*1.1)*T9/100))/1.1,IF(AND(X9="Guaranteed off usage",Y9="Inclusive"),((R9*1.1)-((Q9*1.1)*U9/100))/1.1,IF(AND(X9="Guaranteed off bill",Y9="Exclusive"),R9-(R9*T9/100),IF(AND(X9="Guaranteed off usage",Y9="Exclusive"),R9-(Q9*U9/100),IF(Y9="Inclusive",((R9*1.1))/1.1,R9)))))</f>
        <v>2591.3771374545454</v>
      </c>
      <c r="AA9" s="150">
        <f>IF(AND(X9="Pay-on-time off bill",Y9="Inclusive"),((Z9*1.1)-((Z9*1.1)*V9/100))/1.1,IF(AND(X9="Pay-on-time off usage",Y9="Inclusive"),((Z9*1.1)-((Q9*1.1)*W9/100))/1.1,IF(AND(X9="Pay-on-time off bill",Y9="Exclusive"),Z9-(Z9*V9/100),IF(AND(X9="Pay-on-time off usage",Y9="Exclusive"),Z9-(Q9*W9/100),IF(Y9="Inclusive",((Z9*1.1))/1.1,Z9)))))</f>
        <v>2591.3771374545454</v>
      </c>
      <c r="AB9" s="88">
        <f t="shared" si="1"/>
        <v>2850.5148512000001</v>
      </c>
      <c r="AC9" s="88">
        <f t="shared" si="1"/>
        <v>2850.5148512000001</v>
      </c>
      <c r="AD9" s="89">
        <f>'ACT Apr 2022'!BF3</f>
        <v>12</v>
      </c>
      <c r="AE9" s="90" t="str">
        <f>'ACT Apr 2022'!BG3</f>
        <v>n</v>
      </c>
      <c r="AF9" s="79"/>
      <c r="AG9" s="79"/>
      <c r="AH9" s="79"/>
      <c r="AI9" s="79"/>
      <c r="AJ9" s="79"/>
      <c r="AK9" s="79"/>
      <c r="AL9" s="79"/>
      <c r="AM9" s="79"/>
      <c r="AN9" s="79"/>
      <c r="AO9" s="79"/>
    </row>
    <row r="10" spans="1:41" ht="20" customHeight="1" x14ac:dyDescent="0.2">
      <c r="A10" s="180" t="str">
        <f>'ACT Apr 2022'!D4</f>
        <v>EvoEnergy</v>
      </c>
      <c r="B10" s="81" t="str">
        <f>'ACT Apr 2022'!F4</f>
        <v>Origin Energy</v>
      </c>
      <c r="C10" s="81" t="str">
        <f>'ACT Apr 2022'!G4</f>
        <v>Business  Go</v>
      </c>
      <c r="D10" s="82">
        <f>365*'ACT Apr 2022'!H4/100</f>
        <v>440.48863636363632</v>
      </c>
      <c r="E10" s="155">
        <f>IF('ACT Apr 2022'!AQ4=3,0.5,IF('ACT Apr 2022'!AQ4=2,0.33,0))</f>
        <v>0.5</v>
      </c>
      <c r="F10" s="155">
        <f>1-E10</f>
        <v>0.5</v>
      </c>
      <c r="G10" s="83">
        <f>IF('ACT Apr 2022'!K4="",($C$5*E10/'ACT Apr 2022'!AQ4*'ACT Apr 2022'!W4/100)*'ACT Apr 2022'!AQ4,IF($C$5*E10/'ACT Apr 2022'!AQ4&gt;='ACT Apr 2022'!L4,('ACT Apr 2022'!L4*'ACT Apr 2022'!W4/100)*'ACT Apr 2022'!AQ4,($C$5*E10/'ACT Apr 2022'!AQ4*'ACT Apr 2022'!W4/100)*'ACT Apr 2022'!AQ4))</f>
        <v>421.01345454545447</v>
      </c>
      <c r="H10" s="82">
        <f>IF(AND('ACT Apr 2022'!L4&gt;0,'ACT Apr 2022'!M4&gt;0),IF($C$5*E10/'ACT Apr 2022'!AQ4&lt;'ACT Apr 2022'!L4,0,IF(($C$5*E10/'ACT Apr 2022'!AQ4-'ACT Apr 2022'!L4)&lt;=('ACT Apr 2022'!M4+'ACT Apr 2022'!L4),((($C$5*E10/'ACT Apr 2022'!AQ4-'ACT Apr 2022'!L4)*'ACT Apr 2022'!X4/100))*'ACT Apr 2022'!AQ4,((('ACT Apr 2022'!M4)*'ACT Apr 2022'!X4/100)*'ACT Apr 2022'!AQ4))),0)</f>
        <v>918.50436363636368</v>
      </c>
      <c r="I10" s="82">
        <f>IF(AND('ACT Apr 2022'!M4&gt;0,'ACT Apr 2022'!N4&gt;0),IF($C$5*E10/'ACT Apr 2022'!AQ4&lt;('ACT Apr 2022'!L4+'ACT Apr 2022'!M4),0,IF(($C$5*E10/'ACT Apr 2022'!AQ4-'ACT Apr 2022'!L4+'ACT Apr 2022'!M4)&lt;=('ACT Apr 2022'!L4+'ACT Apr 2022'!M4+'ACT Apr 2022'!N4),((($C$5*E10/'ACT Apr 2022'!AQ4-('ACT Apr 2022'!L4+'ACT Apr 2022'!M4))*'ACT Apr 2022'!Y4/100))*'ACT Apr 2022'!AQ4,('ACT Apr 2022'!N4*'ACT Apr 2022'!Y4/100)* 'ACT Apr 2022'!AQ4)),0)</f>
        <v>0</v>
      </c>
      <c r="J10" s="82">
        <f>IF(AND('ACT Apr 2022'!N4&gt;0,'ACT Apr 2022'!O4&gt;0),IF($C$5*E10/'ACT Apr 2022'!AQ4&lt;('ACT Apr 2022'!L4+'ACT Apr 2022'!M4+'ACT Apr 2022'!N4),0,IF(($C$5*E10/'ACT Apr 2022'!AQ4-'ACT Apr 2022'!L4+'ACT Apr 2022'!M4+'ACT Apr 2022'!N4)&lt;=('ACT Apr 2022'!L4+'ACT Apr 2022'!M4+'ACT Apr 2022'!N4+'ACT Apr 2022'!O4),(($C$5*E10/'ACT Apr 2022'!AQ4-('ACT Apr 2022'!L4+'ACT Apr 2022'!M4+'ACT Apr 2022'!N4))*'ACT Apr 2022'!Z4/100)*'ACT Apr 2022'!AQ4,('ACT Apr 2022'!O4*'ACT Apr 2022'!Z4/100)*'ACT Apr 2022'!AQ4)),0)</f>
        <v>0</v>
      </c>
      <c r="K10" s="82">
        <f>IF(AND('ACT Apr 2022'!P4&gt;0,'ACT Apr 2022'!O4&gt;0),IF(($C$5*E10/'ACT Apr 2022'!AQ4&lt;SUM('ACT Apr 2022'!L4:P4)),(0),($C$5*E10/'ACT Apr 2022'!AQ4-SUM('ACT Apr 2022'!L4:P4))*'ACT Apr 2022'!AB4/100)* 'ACT Apr 2022'!AQ4,IF(AND('ACT Apr 2022'!O4&gt;0,'ACT Apr 2022'!P4=""),IF(($C$5*E10/'ACT Apr 2022'!AQ4&lt; SUM('ACT Apr 2022'!L4:O4)),(0),($C$5*E10/'ACT Apr 2022'!AQ4-SUM('ACT Apr 2022'!L4:O4))*'ACT Apr 2022'!AA4/100)* 'ACT Apr 2022'!AQ4,IF(AND('ACT Apr 2022'!N4&gt;0,'ACT Apr 2022'!O4=""),IF(($C$5*E10/'ACT Apr 2022'!AQ4&lt; SUM('ACT Apr 2022'!L4:N4)),(0),($C$5*E10/'ACT Apr 2022'!AQ4-SUM('ACT Apr 2022'!L4:N4))*'ACT Apr 2022'!Z4/100)* 'ACT Apr 2022'!AQ4,IF(AND('ACT Apr 2022'!M4&gt;0,'ACT Apr 2022'!N4=""),IF(($C$5*E10/'ACT Apr 2022'!AQ4&lt;'ACT Apr 2022'!M4+'ACT Apr 2022'!L4),(0),(($C$5*E10/'ACT Apr 2022'!AQ4-('ACT Apr 2022'!M4+'ACT Apr 2022'!L4))*'ACT Apr 2022'!Y4/100))*'ACT Apr 2022'!AQ4,IF(AND('ACT Apr 2022'!L4&gt;0,'ACT Apr 2022'!M4=""&gt;0),IF(($C$5*E10/'ACT Apr 2022'!AQ4&lt;'ACT Apr 2022'!L4),(0),($C$5*E10/'ACT Apr 2022'!AQ4-'ACT Apr 2022'!L4)*'ACT Apr 2022'!X4/100)*'ACT Apr 2022'!AQ4,0)))))</f>
        <v>0</v>
      </c>
      <c r="L10" s="82">
        <f>IF('ACT Apr 2022'!K4="",($C$5*F10/'ACT Apr 2022'!AR4*'ACT Apr 2022'!AC4/100)*'ACT Apr 2022'!AR4,IF($C$5*F10/'ACT Apr 2022'!AR4&gt;='ACT Apr 2022'!L4,('ACT Apr 2022'!L4*'ACT Apr 2022'!AC4/100)*'ACT Apr 2022'!AR4,($C$5*F10/'ACT Apr 2022'!AR4*'ACT Apr 2022'!AC4/100)*'ACT Apr 2022'!AR4))</f>
        <v>421.01345454545447</v>
      </c>
      <c r="M10" s="82">
        <f>IF(AND('ACT Apr 2022'!L4&gt;0,'ACT Apr 2022'!M4&gt;0),IF($C$5*F10/'ACT Apr 2022'!AR4&lt;'ACT Apr 2022'!L4,0,IF(($C$5*F10/'ACT Apr 2022'!AR4-'ACT Apr 2022'!L4)&lt;=('ACT Apr 2022'!M4+'ACT Apr 2022'!L4),((($C$5*F10/'ACT Apr 2022'!AR4-'ACT Apr 2022'!L4)*'ACT Apr 2022'!AD4/100))*'ACT Apr 2022'!AR4,((('ACT Apr 2022'!M4)*'ACT Apr 2022'!AD4/100)*'ACT Apr 2022'!AR4))),0)</f>
        <v>918.50436363636368</v>
      </c>
      <c r="N10" s="82">
        <f>IF(AND('ACT Apr 2022'!M4&gt;0,'ACT Apr 2022'!N4&gt;0),IF($C$5*F10/'ACT Apr 2022'!AR4&lt;('ACT Apr 2022'!L4+'ACT Apr 2022'!M4),0,IF(($C$5*F10/'ACT Apr 2022'!AR4-'ACT Apr 2022'!L4+'ACT Apr 2022'!M4)&lt;=('ACT Apr 2022'!L4+'ACT Apr 2022'!M4+'ACT Apr 2022'!N4),((($C$5*F10/'ACT Apr 2022'!AR4-('ACT Apr 2022'!L4+'ACT Apr 2022'!M4))*'ACT Apr 2022'!AE4/100))*'ACT Apr 2022'!AR4,('ACT Apr 2022'!N4*'ACT Apr 2022'!AE4/100)*'ACT Apr 2022'!AR4)),0)</f>
        <v>0</v>
      </c>
      <c r="O10" s="82">
        <f>IF(AND('ACT Apr 2022'!N4&gt;0,'ACT Apr 2022'!O4&gt;0),IF($C$5*F10/'ACT Apr 2022'!AR4&lt;('ACT Apr 2022'!L4+'ACT Apr 2022'!M4+'ACT Apr 2022'!N4),0,IF(($C$5*F10/'ACT Apr 2022'!AR4-'ACT Apr 2022'!L4+'ACT Apr 2022'!M4+'ACT Apr 2022'!N4)&lt;=('ACT Apr 2022'!L4+'ACT Apr 2022'!M4+'ACT Apr 2022'!N4+'ACT Apr 2022'!O4),(($C$5*F10/'ACT Apr 2022'!AR4-('ACT Apr 2022'!L4+'ACT Apr 2022'!M4+'ACT Apr 2022'!N4))*'ACT Apr 2022'!AF4/100)*'ACT Apr 2022'!AR4,('ACT Apr 2022'!O4*'ACT Apr 2022'!AF4/100)*'ACT Apr 2022'!AR4)),0)</f>
        <v>0</v>
      </c>
      <c r="P10" s="82">
        <f>IF(AND('ACT Apr 2022'!P4&gt;0,'ACT Apr 2022'!O4&gt;0),IF(($C$5*F10/'ACT Apr 2022'!AR4&lt;SUM('ACT Apr 2022'!L4:P4)),(0),($C$5*F10/'ACT Apr 2022'!AR4-SUM('ACT Apr 2022'!L4:P4))*'ACT Apr 2022'!AB4/100)* 'ACT Apr 2022'!AR4,IF(AND('ACT Apr 2022'!O4&gt;0,'ACT Apr 2022'!P4=""),IF(($C$5*F10/'ACT Apr 2022'!AR4&lt; SUM('ACT Apr 2022'!L4:O4)),(0),($C$5*F10/'ACT Apr 2022'!AR4-SUM('ACT Apr 2022'!L4:O4))*'ACT Apr 2022'!AG4/100)* 'ACT Apr 2022'!AR4,IF(AND('ACT Apr 2022'!N4&gt;0,'ACT Apr 2022'!O4=""),IF(($C$5*F10/'ACT Apr 2022'!AR4&lt; SUM('ACT Apr 2022'!L4:N4)),(0),($C$5*F10/'ACT Apr 2022'!AR4-SUM('ACT Apr 2022'!L4:N4))*'ACT Apr 2022'!AF4/100)* 'ACT Apr 2022'!AR4,IF(AND('ACT Apr 2022'!M4&gt;0,'ACT Apr 2022'!N4=""),IF(($C$5*F10/'ACT Apr 2022'!AR4&lt;'ACT Apr 2022'!M4+'ACT Apr 2022'!L4),(0),(($C$5*F10/'ACT Apr 2022'!AR4-('ACT Apr 2022'!M4+'ACT Apr 2022'!L4))*'ACT Apr 2022'!AE4/100))*'ACT Apr 2022'!AR4,IF(AND('ACT Apr 2022'!L4&gt;0,'ACT Apr 2022'!M4=""&gt;0),IF(($C$5*F10/'ACT Apr 2022'!AR4&lt;'ACT Apr 2022'!L4),(0),($C$5*F10/'ACT Apr 2022'!AR4-'ACT Apr 2022'!L4)*'ACT Apr 2022'!AD4/100)*'ACT Apr 2022'!AR4,0)))))</f>
        <v>0</v>
      </c>
      <c r="Q10" s="183">
        <f>SUM(G10:P10)</f>
        <v>2679.0356363636365</v>
      </c>
      <c r="R10" s="184">
        <f>Q10+D10</f>
        <v>3119.524272727273</v>
      </c>
      <c r="S10" s="86">
        <f>R10*1.1</f>
        <v>3431.4767000000006</v>
      </c>
      <c r="T10" s="87">
        <f>'ACT Apr 2022'!AT4</f>
        <v>0</v>
      </c>
      <c r="U10" s="87">
        <f>'ACT Apr 2022'!AU4</f>
        <v>0</v>
      </c>
      <c r="V10" s="87">
        <f>'ACT Apr 2022'!AV4</f>
        <v>0</v>
      </c>
      <c r="W10" s="87">
        <f>'ACT Apr 2022'!AW4</f>
        <v>0</v>
      </c>
      <c r="X10" s="159" t="str">
        <f t="shared" si="0"/>
        <v>No discount</v>
      </c>
      <c r="Y10" s="159" t="str">
        <f>IF(OR(B10="Origin Energy",B10="Red Energy",B10="Powershop"),"Inclusive","Exclusive")</f>
        <v>Inclusive</v>
      </c>
      <c r="Z10" s="185">
        <f>IF(AND(X10="Guaranteed off bill",Y10="Inclusive"),((R10*1.1)-((R10*1.1)*T10/100))/1.1,IF(AND(X10="Guaranteed off usage",Y10="Inclusive"),((R10*1.1)-((Q10*1.1)*U10/100))/1.1,IF(AND(X10="Guaranteed off bill",Y10="Exclusive"),R10-(R10*T10/100),IF(AND(X10="Guaranteed off usage",Y10="Exclusive"),R10-(Q10*U10/100),IF(Y10="Inclusive",((R10*1.1))/1.1,R10)))))</f>
        <v>3119.524272727273</v>
      </c>
      <c r="AA10" s="150">
        <f>IF(AND(X10="Pay-on-time off bill",Y10="Inclusive"),((Z10*1.1)-((Z10*1.1)*V10/100))/1.1,IF(AND(X10="Pay-on-time off usage",Y10="Inclusive"),((Z10*1.1)-((Q10*1.1)*W10/100))/1.1,IF(AND(X10="Pay-on-time off bill",Y10="Exclusive"),Z10-(Z10*V10/100),IF(AND(X10="Pay-on-time off usage",Y10="Exclusive"),Z10-(Q10*W10/100),IF(Y10="Inclusive",((Z10*1.1))/1.1,Z10)))))</f>
        <v>3119.524272727273</v>
      </c>
      <c r="AB10" s="88">
        <f t="shared" si="1"/>
        <v>3431.4767000000006</v>
      </c>
      <c r="AC10" s="88">
        <f t="shared" si="1"/>
        <v>3431.4767000000006</v>
      </c>
      <c r="AD10" s="89">
        <f>'ACT Apr 2022'!BF4</f>
        <v>12</v>
      </c>
      <c r="AE10" s="90" t="str">
        <f>'ACT Apr 2022'!BG4</f>
        <v>y</v>
      </c>
      <c r="AF10" s="79"/>
      <c r="AG10" s="79"/>
      <c r="AH10" s="79"/>
      <c r="AI10" s="79"/>
      <c r="AJ10" s="79"/>
      <c r="AK10" s="79"/>
      <c r="AL10" s="79"/>
      <c r="AM10" s="79"/>
      <c r="AN10" s="79"/>
      <c r="AO10" s="79"/>
    </row>
    <row r="11" spans="1:41" ht="20" customHeight="1" x14ac:dyDescent="0.2">
      <c r="A11" s="180" t="str">
        <f>'ACT Apr 2022'!D5</f>
        <v>EvoEnergy</v>
      </c>
      <c r="B11" s="81" t="str">
        <f>'ACT Apr 2022'!F5</f>
        <v>Red Energy</v>
      </c>
      <c r="C11" s="81" t="str">
        <f>'ACT Apr 2022'!G5</f>
        <v>Red Business Saver</v>
      </c>
      <c r="D11" s="82">
        <f>365*'ACT Apr 2022'!H5/100</f>
        <v>204.36681818181819</v>
      </c>
      <c r="E11" s="155">
        <f>IF('ACT Apr 2022'!AQ5=3,0.5,IF('ACT Apr 2022'!AQ5=2,0.33,0))</f>
        <v>0.5</v>
      </c>
      <c r="F11" s="155">
        <f>1-E11</f>
        <v>0.5</v>
      </c>
      <c r="G11" s="83">
        <f>IF('ACT Apr 2022'!K5="",($C$5*E11/'ACT Apr 2022'!AQ5*'ACT Apr 2022'!W5/100)*'ACT Apr 2022'!AQ5,IF($C$5*E11/'ACT Apr 2022'!AQ5&gt;='ACT Apr 2022'!L5,('ACT Apr 2022'!L5*'ACT Apr 2022'!W5/100)*'ACT Apr 2022'!AQ5,($C$5*E11/'ACT Apr 2022'!AQ5*'ACT Apr 2022'!W5/100)*'ACT Apr 2022'!AQ5))</f>
        <v>213.86945454545452</v>
      </c>
      <c r="H11" s="82">
        <f>IF(AND('ACT Apr 2022'!L5&gt;0,'ACT Apr 2022'!M5&gt;0),IF($C$5*E11/'ACT Apr 2022'!AQ5&lt;'ACT Apr 2022'!L5,0,IF(($C$5*E11/'ACT Apr 2022'!AQ5-'ACT Apr 2022'!L5)&lt;=('ACT Apr 2022'!M5+'ACT Apr 2022'!L5),((($C$5*E11/'ACT Apr 2022'!AQ5-'ACT Apr 2022'!L5)*'ACT Apr 2022'!X5/100))*'ACT Apr 2022'!AQ5,((('ACT Apr 2022'!M5)*'ACT Apr 2022'!X5/100)*'ACT Apr 2022'!AQ5))),0)</f>
        <v>1018.5750909090909</v>
      </c>
      <c r="I11" s="82">
        <f>IF(AND('ACT Apr 2022'!M5&gt;0,'ACT Apr 2022'!N5&gt;0),IF($C$5*E11/'ACT Apr 2022'!AQ5&lt;('ACT Apr 2022'!L5+'ACT Apr 2022'!M5),0,IF(($C$5*E11/'ACT Apr 2022'!AQ5-'ACT Apr 2022'!L5+'ACT Apr 2022'!M5)&lt;=('ACT Apr 2022'!L5+'ACT Apr 2022'!M5+'ACT Apr 2022'!N5),((($C$5*E11/'ACT Apr 2022'!AQ5-('ACT Apr 2022'!L5+'ACT Apr 2022'!M5))*'ACT Apr 2022'!Y5/100))*'ACT Apr 2022'!AQ5,('ACT Apr 2022'!N5*'ACT Apr 2022'!Y5/100)* 'ACT Apr 2022'!AQ5)),0)</f>
        <v>0</v>
      </c>
      <c r="J11" s="82">
        <f>IF(AND('ACT Apr 2022'!N5&gt;0,'ACT Apr 2022'!O5&gt;0),IF($C$5*E11/'ACT Apr 2022'!AQ5&lt;('ACT Apr 2022'!L5+'ACT Apr 2022'!M5+'ACT Apr 2022'!N5),0,IF(($C$5*E11/'ACT Apr 2022'!AQ5-'ACT Apr 2022'!L5+'ACT Apr 2022'!M5+'ACT Apr 2022'!N5)&lt;=('ACT Apr 2022'!L5+'ACT Apr 2022'!M5+'ACT Apr 2022'!N5+'ACT Apr 2022'!O5),(($C$5*E11/'ACT Apr 2022'!AQ5-('ACT Apr 2022'!L5+'ACT Apr 2022'!M5+'ACT Apr 2022'!N5))*'ACT Apr 2022'!Z5/100)*'ACT Apr 2022'!AQ5,('ACT Apr 2022'!O5*'ACT Apr 2022'!Z5/100)*'ACT Apr 2022'!AQ5)),0)</f>
        <v>0</v>
      </c>
      <c r="K11" s="82">
        <f>IF(AND('ACT Apr 2022'!P5&gt;0,'ACT Apr 2022'!O5&gt;0),IF(($C$5*E11/'ACT Apr 2022'!AQ5&lt;SUM('ACT Apr 2022'!L5:P5)),(0),($C$5*E11/'ACT Apr 2022'!AQ5-SUM('ACT Apr 2022'!L5:P5))*'ACT Apr 2022'!AB5/100)* 'ACT Apr 2022'!AQ5,IF(AND('ACT Apr 2022'!O5&gt;0,'ACT Apr 2022'!P5=""),IF(($C$5*E11/'ACT Apr 2022'!AQ5&lt; SUM('ACT Apr 2022'!L5:O5)),(0),($C$5*E11/'ACT Apr 2022'!AQ5-SUM('ACT Apr 2022'!L5:O5))*'ACT Apr 2022'!AA5/100)* 'ACT Apr 2022'!AQ5,IF(AND('ACT Apr 2022'!N5&gt;0,'ACT Apr 2022'!O5=""),IF(($C$5*E11/'ACT Apr 2022'!AQ5&lt; SUM('ACT Apr 2022'!L5:N5)),(0),($C$5*E11/'ACT Apr 2022'!AQ5-SUM('ACT Apr 2022'!L5:N5))*'ACT Apr 2022'!Z5/100)* 'ACT Apr 2022'!AQ5,IF(AND('ACT Apr 2022'!M5&gt;0,'ACT Apr 2022'!N5=""),IF(($C$5*E11/'ACT Apr 2022'!AQ5&lt;'ACT Apr 2022'!M5+'ACT Apr 2022'!L5),(0),(($C$5*E11/'ACT Apr 2022'!AQ5-('ACT Apr 2022'!M5+'ACT Apr 2022'!L5))*'ACT Apr 2022'!Y5/100))*'ACT Apr 2022'!AQ5,IF(AND('ACT Apr 2022'!L5&gt;0,'ACT Apr 2022'!M5=""&gt;0),IF(($C$5*E11/'ACT Apr 2022'!AQ5&lt;'ACT Apr 2022'!L5),(0),($C$5*E11/'ACT Apr 2022'!AQ5-'ACT Apr 2022'!L5)*'ACT Apr 2022'!X5/100)*'ACT Apr 2022'!AQ5,0)))))</f>
        <v>0</v>
      </c>
      <c r="L11" s="82">
        <f>IF('ACT Apr 2022'!K5="",($C$5*F11/'ACT Apr 2022'!AR5*'ACT Apr 2022'!AC5/100)*'ACT Apr 2022'!AR5,IF($C$5*F11/'ACT Apr 2022'!AR5&gt;='ACT Apr 2022'!L5,('ACT Apr 2022'!L5*'ACT Apr 2022'!AC5/100)*'ACT Apr 2022'!AR5,($C$5*F11/'ACT Apr 2022'!AR5*'ACT Apr 2022'!AC5/100)*'ACT Apr 2022'!AR5))</f>
        <v>213.86945454545452</v>
      </c>
      <c r="M11" s="82">
        <f>IF(AND('ACT Apr 2022'!L5&gt;0,'ACT Apr 2022'!M5&gt;0),IF($C$5*F11/'ACT Apr 2022'!AR5&lt;'ACT Apr 2022'!L5,0,IF(($C$5*F11/'ACT Apr 2022'!AR5-'ACT Apr 2022'!L5)&lt;=('ACT Apr 2022'!M5+'ACT Apr 2022'!L5),((($C$5*F11/'ACT Apr 2022'!AR5-'ACT Apr 2022'!L5)*'ACT Apr 2022'!AD5/100))*'ACT Apr 2022'!AR5,((('ACT Apr 2022'!M5)*'ACT Apr 2022'!AD5/100)*'ACT Apr 2022'!AR5))),0)</f>
        <v>1018.5750909090909</v>
      </c>
      <c r="N11" s="82">
        <f>IF(AND('ACT Apr 2022'!M5&gt;0,'ACT Apr 2022'!N5&gt;0),IF($C$5*F11/'ACT Apr 2022'!AR5&lt;('ACT Apr 2022'!L5+'ACT Apr 2022'!M5),0,IF(($C$5*F11/'ACT Apr 2022'!AR5-'ACT Apr 2022'!L5+'ACT Apr 2022'!M5)&lt;=('ACT Apr 2022'!L5+'ACT Apr 2022'!M5+'ACT Apr 2022'!N5),((($C$5*F11/'ACT Apr 2022'!AR5-('ACT Apr 2022'!L5+'ACT Apr 2022'!M5))*'ACT Apr 2022'!AE5/100))*'ACT Apr 2022'!AR5,('ACT Apr 2022'!N5*'ACT Apr 2022'!AE5/100)*'ACT Apr 2022'!AR5)),0)</f>
        <v>0</v>
      </c>
      <c r="O11" s="82">
        <f>IF(AND('ACT Apr 2022'!N5&gt;0,'ACT Apr 2022'!O5&gt;0),IF($C$5*F11/'ACT Apr 2022'!AR5&lt;('ACT Apr 2022'!L5+'ACT Apr 2022'!M5+'ACT Apr 2022'!N5),0,IF(($C$5*F11/'ACT Apr 2022'!AR5-'ACT Apr 2022'!L5+'ACT Apr 2022'!M5+'ACT Apr 2022'!N5)&lt;=('ACT Apr 2022'!L5+'ACT Apr 2022'!M5+'ACT Apr 2022'!N5+'ACT Apr 2022'!O5),(($C$5*F11/'ACT Apr 2022'!AR5-('ACT Apr 2022'!L5+'ACT Apr 2022'!M5+'ACT Apr 2022'!N5))*'ACT Apr 2022'!AF5/100)*'ACT Apr 2022'!AR5,('ACT Apr 2022'!O5*'ACT Apr 2022'!AF5/100)*'ACT Apr 2022'!AR5)),0)</f>
        <v>0</v>
      </c>
      <c r="P11" s="82">
        <f>IF(AND('ACT Apr 2022'!P5&gt;0,'ACT Apr 2022'!O5&gt;0),IF(($C$5*F11/'ACT Apr 2022'!AR5&lt;SUM('ACT Apr 2022'!L5:P5)),(0),($C$5*F11/'ACT Apr 2022'!AR5-SUM('ACT Apr 2022'!L5:P5))*'ACT Apr 2022'!AB5/100)* 'ACT Apr 2022'!AR5,IF(AND('ACT Apr 2022'!O5&gt;0,'ACT Apr 2022'!P5=""),IF(($C$5*F11/'ACT Apr 2022'!AR5&lt; SUM('ACT Apr 2022'!L5:O5)),(0),($C$5*F11/'ACT Apr 2022'!AR5-SUM('ACT Apr 2022'!L5:O5))*'ACT Apr 2022'!AG5/100)* 'ACT Apr 2022'!AR5,IF(AND('ACT Apr 2022'!N5&gt;0,'ACT Apr 2022'!O5=""),IF(($C$5*F11/'ACT Apr 2022'!AR5&lt; SUM('ACT Apr 2022'!L5:N5)),(0),($C$5*F11/'ACT Apr 2022'!AR5-SUM('ACT Apr 2022'!L5:N5))*'ACT Apr 2022'!AF5/100)* 'ACT Apr 2022'!AR5,IF(AND('ACT Apr 2022'!M5&gt;0,'ACT Apr 2022'!N5=""),IF(($C$5*F11/'ACT Apr 2022'!AR5&lt;'ACT Apr 2022'!M5+'ACT Apr 2022'!L5),(0),(($C$5*F11/'ACT Apr 2022'!AR5-('ACT Apr 2022'!M5+'ACT Apr 2022'!L5))*'ACT Apr 2022'!AE5/100))*'ACT Apr 2022'!AR5,IF(AND('ACT Apr 2022'!L5&gt;0,'ACT Apr 2022'!M5=""&gt;0),IF(($C$5*F11/'ACT Apr 2022'!AR5&lt;'ACT Apr 2022'!L5),(0),($C$5*F11/'ACT Apr 2022'!AR5-'ACT Apr 2022'!L5)*'ACT Apr 2022'!AD5/100)*'ACT Apr 2022'!AR5,0)))))</f>
        <v>0</v>
      </c>
      <c r="Q11" s="183">
        <f>SUM(G11:P11)</f>
        <v>2464.889090909091</v>
      </c>
      <c r="R11" s="184">
        <f>Q11+D11</f>
        <v>2669.255909090909</v>
      </c>
      <c r="S11" s="86">
        <f>R11*1.1</f>
        <v>2936.1815000000001</v>
      </c>
      <c r="T11" s="87">
        <f>'ACT Apr 2022'!AT5</f>
        <v>0</v>
      </c>
      <c r="U11" s="87">
        <f>'ACT Apr 2022'!AU5</f>
        <v>0</v>
      </c>
      <c r="V11" s="87">
        <f>'ACT Apr 2022'!AV5</f>
        <v>0</v>
      </c>
      <c r="W11" s="87">
        <f>'ACT Apr 2022'!AW5</f>
        <v>0</v>
      </c>
      <c r="X11" s="159" t="str">
        <f t="shared" si="0"/>
        <v>No discount</v>
      </c>
      <c r="Y11" s="159" t="str">
        <f>IF(OR(B11="Origin Energy",B11="Red Energy",B11="Powershop"),"Inclusive","Exclusive")</f>
        <v>Inclusive</v>
      </c>
      <c r="Z11" s="185">
        <f>IF(AND(X11="Guaranteed off bill",Y11="Inclusive"),((R11*1.1)-((R11*1.1)*T11/100))/1.1,IF(AND(X11="Guaranteed off usage",Y11="Inclusive"),((R11*1.1)-((Q11*1.1)*U11/100))/1.1,IF(AND(X11="Guaranteed off bill",Y11="Exclusive"),R11-(R11*T11/100),IF(AND(X11="Guaranteed off usage",Y11="Exclusive"),R11-(Q11*U11/100),IF(Y11="Inclusive",((R11*1.1))/1.1,R11)))))</f>
        <v>2669.255909090909</v>
      </c>
      <c r="AA11" s="150">
        <f>IF(AND(X11="Pay-on-time off bill",Y11="Inclusive"),((Z11*1.1)-((Z11*1.1)*V11/100))/1.1,IF(AND(X11="Pay-on-time off usage",Y11="Inclusive"),((Z11*1.1)-((Q11*1.1)*W11/100))/1.1,IF(AND(X11="Pay-on-time off bill",Y11="Exclusive"),Z11-(Z11*V11/100),IF(AND(X11="Pay-on-time off usage",Y11="Exclusive"),Z11-(Q11*W11/100),IF(Y11="Inclusive",((Z11*1.1))/1.1,Z11)))))</f>
        <v>2669.255909090909</v>
      </c>
      <c r="AB11" s="88">
        <f t="shared" si="1"/>
        <v>2936.1815000000001</v>
      </c>
      <c r="AC11" s="88">
        <f t="shared" si="1"/>
        <v>2936.1815000000001</v>
      </c>
      <c r="AD11" s="89">
        <f>'ACT Apr 2022'!BF5</f>
        <v>0</v>
      </c>
      <c r="AE11" s="90" t="str">
        <f>'ACT Apr 2022'!BG5</f>
        <v>n</v>
      </c>
      <c r="AF11" s="76"/>
      <c r="AG11" s="76"/>
      <c r="AH11" s="76"/>
      <c r="AI11" s="76"/>
      <c r="AJ11" s="76"/>
      <c r="AK11" s="76"/>
      <c r="AL11" s="76"/>
      <c r="AM11" s="76"/>
      <c r="AN11" s="76"/>
      <c r="AO11" s="76"/>
    </row>
    <row r="12" spans="1:41" ht="16" thickBot="1" x14ac:dyDescent="0.25">
      <c r="A12" s="186" t="str">
        <f>'ACT Apr 2022'!D6</f>
        <v>EvoEnergy</v>
      </c>
      <c r="B12" s="109" t="str">
        <f>'ACT Apr 2022'!F6</f>
        <v>Covau</v>
      </c>
      <c r="C12" s="109" t="str">
        <f>'ACT Apr 2022'!G6</f>
        <v>Freedom</v>
      </c>
      <c r="D12" s="110">
        <f>365*'ACT Apr 2022'!H6/100</f>
        <v>536.54999999999995</v>
      </c>
      <c r="E12" s="156">
        <f>IF('ACT Apr 2022'!AQ6=3,0.5,IF('ACT Apr 2022'!AQ6=2,0.33,0))</f>
        <v>0.5</v>
      </c>
      <c r="F12" s="156">
        <f>1-E12</f>
        <v>0.5</v>
      </c>
      <c r="G12" s="111">
        <f>IF('ACT Apr 2022'!K6="",($C$5*E12/'ACT Apr 2022'!AQ6*'ACT Apr 2022'!W6/100)*'ACT Apr 2022'!AQ6,IF($C$5*E12/'ACT Apr 2022'!AQ6&gt;='ACT Apr 2022'!L6,('ACT Apr 2022'!L6*'ACT Apr 2022'!W6/100)*'ACT Apr 2022'!AQ6,($C$5*E12/'ACT Apr 2022'!AQ6*'ACT Apr 2022'!W6/100)*'ACT Apr 2022'!AQ6))</f>
        <v>221.24591999999996</v>
      </c>
      <c r="H12" s="110">
        <f>IF(AND('ACT Apr 2022'!L6&gt;0,'ACT Apr 2022'!M6&gt;0),IF($C$5*E12/'ACT Apr 2022'!AQ6&lt;'ACT Apr 2022'!L6,0,IF(($C$5*E12/'ACT Apr 2022'!AQ6-'ACT Apr 2022'!L6)&lt;=('ACT Apr 2022'!M6+'ACT Apr 2022'!L6),((($C$5*E12/'ACT Apr 2022'!AQ6-'ACT Apr 2022'!L6)*'ACT Apr 2022'!X6/100))*'ACT Apr 2022'!AQ6,((('ACT Apr 2022'!M6)*'ACT Apr 2022'!X6/100)*'ACT Apr 2022'!AQ6))),0)</f>
        <v>1161.8923636363636</v>
      </c>
      <c r="I12" s="110">
        <f>IF(AND('ACT Apr 2022'!M6&gt;0,'ACT Apr 2022'!N6&gt;0),IF($C$5*E12/'ACT Apr 2022'!AQ6&lt;('ACT Apr 2022'!L6+'ACT Apr 2022'!M6),0,IF(($C$5*E12/'ACT Apr 2022'!AQ6-'ACT Apr 2022'!L6+'ACT Apr 2022'!M6)&lt;=('ACT Apr 2022'!L6+'ACT Apr 2022'!M6+'ACT Apr 2022'!N6),((($C$5*E12/'ACT Apr 2022'!AQ6-('ACT Apr 2022'!L6+'ACT Apr 2022'!M6))*'ACT Apr 2022'!Y6/100))*'ACT Apr 2022'!AQ6,('ACT Apr 2022'!N6*'ACT Apr 2022'!Y6/100)* 'ACT Apr 2022'!AQ6)),0)</f>
        <v>0</v>
      </c>
      <c r="J12" s="110">
        <f>IF(AND('ACT Apr 2022'!N6&gt;0,'ACT Apr 2022'!O6&gt;0),IF($C$5*E12/'ACT Apr 2022'!AQ6&lt;('ACT Apr 2022'!L6+'ACT Apr 2022'!M6+'ACT Apr 2022'!N6),0,IF(($C$5*E12/'ACT Apr 2022'!AQ6-'ACT Apr 2022'!L6+'ACT Apr 2022'!M6+'ACT Apr 2022'!N6)&lt;=('ACT Apr 2022'!L6+'ACT Apr 2022'!M6+'ACT Apr 2022'!N6+'ACT Apr 2022'!O6),(($C$5*E12/'ACT Apr 2022'!AQ6-('ACT Apr 2022'!L6+'ACT Apr 2022'!M6+'ACT Apr 2022'!N6))*'ACT Apr 2022'!Z6/100)*'ACT Apr 2022'!AQ6,('ACT Apr 2022'!O6*'ACT Apr 2022'!Z6/100)*'ACT Apr 2022'!AQ6)),0)</f>
        <v>0</v>
      </c>
      <c r="K12" s="110">
        <f>IF(AND('ACT Apr 2022'!P6&gt;0,'ACT Apr 2022'!O6&gt;0),IF(($C$5*E12/'ACT Apr 2022'!AQ6&lt;SUM('ACT Apr 2022'!L6:P6)),(0),($C$5*E12/'ACT Apr 2022'!AQ6-SUM('ACT Apr 2022'!L6:P6))*'ACT Apr 2022'!AB6/100)* 'ACT Apr 2022'!AQ6,IF(AND('ACT Apr 2022'!O6&gt;0,'ACT Apr 2022'!P6=""),IF(($C$5*E12/'ACT Apr 2022'!AQ6&lt; SUM('ACT Apr 2022'!L6:O6)),(0),($C$5*E12/'ACT Apr 2022'!AQ6-SUM('ACT Apr 2022'!L6:O6))*'ACT Apr 2022'!AA6/100)* 'ACT Apr 2022'!AQ6,IF(AND('ACT Apr 2022'!N6&gt;0,'ACT Apr 2022'!O6=""),IF(($C$5*E12/'ACT Apr 2022'!AQ6&lt; SUM('ACT Apr 2022'!L6:N6)),(0),($C$5*E12/'ACT Apr 2022'!AQ6-SUM('ACT Apr 2022'!L6:N6))*'ACT Apr 2022'!Z6/100)* 'ACT Apr 2022'!AQ6,IF(AND('ACT Apr 2022'!M6&gt;0,'ACT Apr 2022'!N6=""),IF(($C$5*E12/'ACT Apr 2022'!AQ6&lt;'ACT Apr 2022'!M6+'ACT Apr 2022'!L6),(0),(($C$5*E12/'ACT Apr 2022'!AQ6-('ACT Apr 2022'!M6+'ACT Apr 2022'!L6))*'ACT Apr 2022'!Y6/100))*'ACT Apr 2022'!AQ6,IF(AND('ACT Apr 2022'!L6&gt;0,'ACT Apr 2022'!M6=""&gt;0),IF(($C$5*E12/'ACT Apr 2022'!AQ6&lt;'ACT Apr 2022'!L6),(0),($C$5*E12/'ACT Apr 2022'!AQ6-'ACT Apr 2022'!L6)*'ACT Apr 2022'!X6/100)*'ACT Apr 2022'!AQ6,0)))))</f>
        <v>0</v>
      </c>
      <c r="L12" s="110">
        <f>IF('ACT Apr 2022'!K6="",($C$5*F12/'ACT Apr 2022'!AR6*'ACT Apr 2022'!AC6/100)*'ACT Apr 2022'!AR6,IF($C$5*F12/'ACT Apr 2022'!AR6&gt;='ACT Apr 2022'!L6,('ACT Apr 2022'!L6*'ACT Apr 2022'!AC6/100)*'ACT Apr 2022'!AR6,($C$5*F12/'ACT Apr 2022'!AR6*'ACT Apr 2022'!AC6/100)*'ACT Apr 2022'!AR6))</f>
        <v>221.24591999999996</v>
      </c>
      <c r="M12" s="110">
        <f>IF(AND('ACT Apr 2022'!L6&gt;0,'ACT Apr 2022'!M6&gt;0),IF($C$5*F12/'ACT Apr 2022'!AR6&lt;'ACT Apr 2022'!L6,0,IF(($C$5*F12/'ACT Apr 2022'!AR6-'ACT Apr 2022'!L6)&lt;=('ACT Apr 2022'!M6+'ACT Apr 2022'!L6),((($C$5*F12/'ACT Apr 2022'!AR6-'ACT Apr 2022'!L6)*'ACT Apr 2022'!AD6/100))*'ACT Apr 2022'!AR6,((('ACT Apr 2022'!M6)*'ACT Apr 2022'!AD6/100)*'ACT Apr 2022'!AR6))),0)</f>
        <v>1161.8923636363636</v>
      </c>
      <c r="N12" s="110">
        <f>IF(AND('ACT Apr 2022'!M6&gt;0,'ACT Apr 2022'!N6&gt;0),IF($C$5*F12/'ACT Apr 2022'!AR6&lt;('ACT Apr 2022'!L6+'ACT Apr 2022'!M6),0,IF(($C$5*F12/'ACT Apr 2022'!AR6-'ACT Apr 2022'!L6+'ACT Apr 2022'!M6)&lt;=('ACT Apr 2022'!L6+'ACT Apr 2022'!M6+'ACT Apr 2022'!N6),((($C$5*F12/'ACT Apr 2022'!AR6-('ACT Apr 2022'!L6+'ACT Apr 2022'!M6))*'ACT Apr 2022'!AE6/100))*'ACT Apr 2022'!AR6,('ACT Apr 2022'!N6*'ACT Apr 2022'!AE6/100)*'ACT Apr 2022'!AR6)),0)</f>
        <v>0</v>
      </c>
      <c r="O12" s="110">
        <f>IF(AND('ACT Apr 2022'!N6&gt;0,'ACT Apr 2022'!O6&gt;0),IF($C$5*F12/'ACT Apr 2022'!AR6&lt;('ACT Apr 2022'!L6+'ACT Apr 2022'!M6+'ACT Apr 2022'!N6),0,IF(($C$5*F12/'ACT Apr 2022'!AR6-'ACT Apr 2022'!L6+'ACT Apr 2022'!M6+'ACT Apr 2022'!N6)&lt;=('ACT Apr 2022'!L6+'ACT Apr 2022'!M6+'ACT Apr 2022'!N6+'ACT Apr 2022'!O6),(($C$5*F12/'ACT Apr 2022'!AR6-('ACT Apr 2022'!L6+'ACT Apr 2022'!M6+'ACT Apr 2022'!N6))*'ACT Apr 2022'!AF6/100)*'ACT Apr 2022'!AR6,('ACT Apr 2022'!O6*'ACT Apr 2022'!AF6/100)*'ACT Apr 2022'!AR6)),0)</f>
        <v>0</v>
      </c>
      <c r="P12" s="110">
        <f>IF(AND('ACT Apr 2022'!P6&gt;0,'ACT Apr 2022'!O6&gt;0),IF(($C$5*F12/'ACT Apr 2022'!AR6&lt;SUM('ACT Apr 2022'!L6:P6)),(0),($C$5*F12/'ACT Apr 2022'!AR6-SUM('ACT Apr 2022'!L6:P6))*'ACT Apr 2022'!AB6/100)* 'ACT Apr 2022'!AR6,IF(AND('ACT Apr 2022'!O6&gt;0,'ACT Apr 2022'!P6=""),IF(($C$5*F12/'ACT Apr 2022'!AR6&lt; SUM('ACT Apr 2022'!L6:O6)),(0),($C$5*F12/'ACT Apr 2022'!AR6-SUM('ACT Apr 2022'!L6:O6))*'ACT Apr 2022'!AG6/100)* 'ACT Apr 2022'!AR6,IF(AND('ACT Apr 2022'!N6&gt;0,'ACT Apr 2022'!O6=""),IF(($C$5*F12/'ACT Apr 2022'!AR6&lt; SUM('ACT Apr 2022'!L6:N6)),(0),($C$5*F12/'ACT Apr 2022'!AR6-SUM('ACT Apr 2022'!L6:N6))*'ACT Apr 2022'!AF6/100)* 'ACT Apr 2022'!AR6,IF(AND('ACT Apr 2022'!M6&gt;0,'ACT Apr 2022'!N6=""),IF(($C$5*F12/'ACT Apr 2022'!AR6&lt;'ACT Apr 2022'!M6+'ACT Apr 2022'!L6),(0),(($C$5*F12/'ACT Apr 2022'!AR6-('ACT Apr 2022'!M6+'ACT Apr 2022'!L6))*'ACT Apr 2022'!AE6/100))*'ACT Apr 2022'!AR6,IF(AND('ACT Apr 2022'!L6&gt;0,'ACT Apr 2022'!M6=""&gt;0),IF(($C$5*F12/'ACT Apr 2022'!AR6&lt;'ACT Apr 2022'!L6),(0),($C$5*F12/'ACT Apr 2022'!AR6-'ACT Apr 2022'!L6)*'ACT Apr 2022'!AD6/100)*'ACT Apr 2022'!AR6,0)))))</f>
        <v>0</v>
      </c>
      <c r="Q12" s="148">
        <f>SUM(G12:P12)</f>
        <v>2766.2765672727273</v>
      </c>
      <c r="R12" s="158">
        <f>Q12+D12</f>
        <v>3302.8265672727275</v>
      </c>
      <c r="S12" s="149">
        <f>R12*1.1</f>
        <v>3633.1092240000007</v>
      </c>
      <c r="T12" s="114">
        <f>'ACT Apr 2022'!AT6</f>
        <v>0</v>
      </c>
      <c r="U12" s="114">
        <f>'ACT Apr 2022'!AU6</f>
        <v>15</v>
      </c>
      <c r="V12" s="114">
        <f>'ACT Apr 2022'!AV6</f>
        <v>0</v>
      </c>
      <c r="W12" s="114">
        <f>'ACT Apr 2022'!AW6</f>
        <v>0</v>
      </c>
      <c r="X12" s="160" t="str">
        <f t="shared" si="0"/>
        <v>Guaranteed off usage</v>
      </c>
      <c r="Y12" s="160" t="str">
        <f>IF(OR(B12="Origin Energy",B12="Red Energy",B12="Powershop"),"Inclusive","Exclusive")</f>
        <v>Exclusive</v>
      </c>
      <c r="Z12" s="151">
        <f>IF(AND(X12="Guaranteed off bill",Y12="Inclusive"),((R12*1.1)-((R12*1.1)*T12/100))/1.1,IF(AND(X12="Guaranteed off usage",Y12="Inclusive"),((R12*1.1)-((Q12*1.1)*U12/100))/1.1,IF(AND(X12="Guaranteed off bill",Y12="Exclusive"),R12-(R12*T12/100),IF(AND(X12="Guaranteed off usage",Y12="Exclusive"),R12-(Q12*U12/100),IF(Y12="Inclusive",((R12*1.1))/1.1,R12)))))</f>
        <v>2887.8850821818182</v>
      </c>
      <c r="AA12" s="152">
        <f>IF(AND(X12="Pay-on-time off bill",Y12="Inclusive"),((Z12*1.1)-((Z12*1.1)*V12/100))/1.1,IF(AND(X12="Pay-on-time off usage",Y12="Inclusive"),((Z12*1.1)-((Q12*1.1)*W12/100))/1.1,IF(AND(X12="Pay-on-time off bill",Y12="Exclusive"),Z12-(Z12*V12/100),IF(AND(X12="Pay-on-time off usage",Y12="Exclusive"),Z12-(Q12*W12/100),IF(Y12="Inclusive",((Z12*1.1))/1.1,Z12)))))</f>
        <v>2887.8850821818182</v>
      </c>
      <c r="AB12" s="113">
        <f t="shared" si="1"/>
        <v>3176.6735904000002</v>
      </c>
      <c r="AC12" s="113">
        <f t="shared" si="1"/>
        <v>3176.6735904000002</v>
      </c>
      <c r="AD12" s="115">
        <f>'ACT Apr 2022'!BF6</f>
        <v>0</v>
      </c>
      <c r="AE12" s="116" t="str">
        <f>'ACT Apr 2022'!BG6</f>
        <v>n</v>
      </c>
      <c r="AF12" s="76"/>
      <c r="AG12" s="76"/>
      <c r="AH12" s="76"/>
      <c r="AI12" s="76"/>
      <c r="AJ12" s="76"/>
      <c r="AK12" s="76"/>
      <c r="AL12" s="76"/>
      <c r="AM12" s="76"/>
      <c r="AN12" s="76"/>
      <c r="AO12" s="76"/>
    </row>
    <row r="13" spans="1:41" x14ac:dyDescent="0.2">
      <c r="A13" s="76"/>
      <c r="B13" s="76"/>
      <c r="C13" s="76"/>
      <c r="D13" s="76"/>
      <c r="E13" s="76"/>
      <c r="F13" s="76"/>
      <c r="G13" s="76"/>
      <c r="H13" s="76"/>
      <c r="I13" s="76"/>
      <c r="J13" s="76"/>
      <c r="K13" s="76"/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76"/>
      <c r="Y13" s="76"/>
      <c r="Z13" s="76"/>
      <c r="AA13" s="76"/>
      <c r="AB13" s="76"/>
      <c r="AC13" s="76"/>
      <c r="AD13" s="76"/>
      <c r="AE13" s="76"/>
      <c r="AF13" s="76"/>
      <c r="AG13" s="76"/>
      <c r="AH13" s="76"/>
      <c r="AI13" s="76"/>
      <c r="AJ13" s="76"/>
      <c r="AK13" s="76"/>
      <c r="AL13" s="76"/>
      <c r="AM13" s="76"/>
      <c r="AN13" s="76"/>
      <c r="AO13" s="76"/>
    </row>
    <row r="14" spans="1:41" x14ac:dyDescent="0.2">
      <c r="A14" s="76"/>
      <c r="B14" s="76"/>
      <c r="C14" s="76"/>
      <c r="D14" s="76"/>
      <c r="E14" s="76"/>
      <c r="F14" s="76"/>
      <c r="G14" s="76"/>
      <c r="H14" s="76"/>
      <c r="I14" s="76"/>
      <c r="J14" s="76"/>
      <c r="K14" s="76"/>
      <c r="L14" s="76"/>
      <c r="M14" s="76"/>
      <c r="N14" s="76"/>
      <c r="O14" s="76"/>
      <c r="P14" s="76"/>
      <c r="Q14" s="76"/>
      <c r="R14" s="76"/>
      <c r="S14" s="76"/>
      <c r="T14" s="76"/>
      <c r="U14" s="76"/>
      <c r="V14" s="76"/>
      <c r="W14" s="76"/>
      <c r="X14" s="76"/>
      <c r="Y14" s="76"/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</row>
    <row r="15" spans="1:41" x14ac:dyDescent="0.2">
      <c r="A15" s="76"/>
      <c r="B15" s="76"/>
      <c r="C15" s="76"/>
      <c r="D15" s="76"/>
      <c r="E15" s="76"/>
      <c r="F15" s="76"/>
      <c r="G15" s="76"/>
      <c r="H15" s="76"/>
      <c r="I15" s="76"/>
      <c r="J15" s="76"/>
      <c r="K15" s="76"/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76"/>
      <c r="AA15" s="76"/>
      <c r="AB15" s="76"/>
      <c r="AC15" s="76"/>
      <c r="AD15" s="76"/>
      <c r="AE15" s="76"/>
      <c r="AF15" s="76"/>
      <c r="AG15" s="76"/>
      <c r="AH15" s="76"/>
      <c r="AI15" s="76"/>
      <c r="AJ15" s="76"/>
      <c r="AK15" s="76"/>
      <c r="AL15" s="76"/>
      <c r="AM15" s="76"/>
      <c r="AN15" s="76"/>
      <c r="AO15" s="76"/>
    </row>
    <row r="16" spans="1:41" x14ac:dyDescent="0.2">
      <c r="A16" s="76"/>
      <c r="B16" s="76"/>
      <c r="C16" s="76"/>
      <c r="D16" s="76"/>
      <c r="E16" s="76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76"/>
      <c r="AM16" s="76"/>
      <c r="AN16" s="76"/>
      <c r="AO16" s="76"/>
    </row>
    <row r="17" spans="1:41" x14ac:dyDescent="0.2">
      <c r="A17" s="76"/>
      <c r="B17" s="76"/>
      <c r="C17" s="76"/>
      <c r="D17" s="76"/>
      <c r="E17" s="76"/>
      <c r="F17" s="76"/>
      <c r="G17" s="76"/>
      <c r="H17" s="76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76"/>
      <c r="AM17" s="76"/>
      <c r="AN17" s="76"/>
      <c r="AO17" s="76"/>
    </row>
    <row r="18" spans="1:41" x14ac:dyDescent="0.2">
      <c r="A18" s="76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76"/>
      <c r="AM18" s="76"/>
      <c r="AN18" s="76"/>
      <c r="AO18" s="76"/>
    </row>
    <row r="19" spans="1:41" x14ac:dyDescent="0.2">
      <c r="A19" s="76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76"/>
      <c r="AM19" s="76"/>
      <c r="AN19" s="76"/>
      <c r="AO19" s="76"/>
    </row>
    <row r="20" spans="1:41" x14ac:dyDescent="0.2">
      <c r="A20" s="76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6"/>
      <c r="AJ20" s="76"/>
      <c r="AK20" s="76"/>
      <c r="AL20" s="76"/>
      <c r="AM20" s="76"/>
      <c r="AN20" s="76"/>
      <c r="AO20" s="76"/>
    </row>
    <row r="21" spans="1:41" x14ac:dyDescent="0.2">
      <c r="A21" s="76"/>
      <c r="B21" s="76"/>
      <c r="C21" s="76"/>
      <c r="D21" s="76"/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76"/>
      <c r="AM21" s="76"/>
      <c r="AN21" s="76"/>
      <c r="AO21" s="76"/>
    </row>
    <row r="22" spans="1:41" x14ac:dyDescent="0.2">
      <c r="A22" s="76"/>
      <c r="B22" s="76"/>
      <c r="C22" s="76"/>
      <c r="D22" s="76"/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6"/>
      <c r="AJ22" s="76"/>
      <c r="AK22" s="76"/>
      <c r="AL22" s="76"/>
      <c r="AM22" s="76"/>
      <c r="AN22" s="76"/>
      <c r="AO22" s="76"/>
    </row>
    <row r="23" spans="1:41" x14ac:dyDescent="0.2">
      <c r="A23" s="76"/>
      <c r="B23" s="76"/>
      <c r="C23" s="76"/>
      <c r="D23" s="76"/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76"/>
      <c r="AM23" s="76"/>
      <c r="AN23" s="76"/>
      <c r="AO23" s="76"/>
    </row>
    <row r="24" spans="1:41" x14ac:dyDescent="0.2">
      <c r="A24" s="76"/>
      <c r="B24" s="76"/>
      <c r="C24" s="76"/>
      <c r="D24" s="76"/>
      <c r="E24" s="76"/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76"/>
      <c r="AM24" s="76"/>
      <c r="AN24" s="76"/>
      <c r="AO24" s="76"/>
    </row>
    <row r="25" spans="1:41" x14ac:dyDescent="0.2">
      <c r="A25" s="76"/>
      <c r="B25" s="76"/>
      <c r="C25" s="76"/>
      <c r="D25" s="76"/>
      <c r="E25" s="76"/>
      <c r="F25" s="76"/>
      <c r="G25" s="76"/>
      <c r="H25" s="76"/>
      <c r="I25" s="76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6"/>
      <c r="AJ25" s="76"/>
      <c r="AK25" s="76"/>
      <c r="AL25" s="76"/>
      <c r="AM25" s="76"/>
      <c r="AN25" s="76"/>
      <c r="AO25" s="76"/>
    </row>
    <row r="26" spans="1:41" x14ac:dyDescent="0.2">
      <c r="A26" s="76"/>
      <c r="B26" s="76"/>
      <c r="C26" s="76"/>
      <c r="D26" s="76"/>
      <c r="E26" s="76"/>
      <c r="F26" s="76"/>
      <c r="G26" s="76"/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6"/>
      <c r="AJ26" s="76"/>
      <c r="AK26" s="76"/>
      <c r="AL26" s="76"/>
      <c r="AM26" s="76"/>
      <c r="AN26" s="76"/>
      <c r="AO26" s="76"/>
    </row>
    <row r="27" spans="1:41" x14ac:dyDescent="0.2">
      <c r="A27" s="76"/>
      <c r="B27" s="76"/>
      <c r="C27" s="76"/>
      <c r="D27" s="76"/>
      <c r="E27" s="76"/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76"/>
      <c r="AM27" s="76"/>
      <c r="AN27" s="76"/>
      <c r="AO27" s="76"/>
    </row>
    <row r="28" spans="1:41" x14ac:dyDescent="0.2">
      <c r="A28" s="76"/>
      <c r="B28" s="76"/>
      <c r="C28" s="76"/>
      <c r="D28" s="76"/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6"/>
      <c r="AJ28" s="76"/>
      <c r="AK28" s="76"/>
      <c r="AL28" s="76"/>
      <c r="AM28" s="76"/>
      <c r="AN28" s="76"/>
      <c r="AO28" s="76"/>
    </row>
    <row r="29" spans="1:41" x14ac:dyDescent="0.2">
      <c r="A29" s="76"/>
      <c r="B29" s="76"/>
      <c r="C29" s="76"/>
      <c r="D29" s="76"/>
      <c r="E29" s="76"/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76"/>
      <c r="AM29" s="76"/>
      <c r="AN29" s="76"/>
      <c r="AO29" s="76"/>
    </row>
    <row r="30" spans="1:41" x14ac:dyDescent="0.2">
      <c r="A30" s="76"/>
      <c r="B30" s="76"/>
      <c r="C30" s="76"/>
      <c r="D30" s="76"/>
      <c r="E30" s="76"/>
      <c r="F30" s="76"/>
      <c r="G30" s="76"/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  <c r="AA30" s="76"/>
      <c r="AB30" s="76"/>
      <c r="AC30" s="76"/>
      <c r="AD30" s="76"/>
      <c r="AE30" s="76"/>
      <c r="AF30" s="76"/>
      <c r="AG30" s="76"/>
      <c r="AH30" s="76"/>
      <c r="AI30" s="76"/>
      <c r="AJ30" s="76"/>
      <c r="AK30" s="76"/>
      <c r="AL30" s="76"/>
      <c r="AM30" s="76"/>
      <c r="AN30" s="76"/>
      <c r="AO30" s="76"/>
    </row>
    <row r="31" spans="1:41" x14ac:dyDescent="0.2">
      <c r="A31" s="76"/>
      <c r="B31" s="76"/>
      <c r="C31" s="76"/>
      <c r="D31" s="76"/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6"/>
      <c r="AI31" s="76"/>
      <c r="AJ31" s="76"/>
      <c r="AK31" s="76"/>
      <c r="AL31" s="76"/>
      <c r="AM31" s="76"/>
      <c r="AN31" s="76"/>
      <c r="AO31" s="76"/>
    </row>
    <row r="32" spans="1:41" x14ac:dyDescent="0.2">
      <c r="A32" s="76"/>
      <c r="B32" s="76"/>
      <c r="C32" s="76"/>
      <c r="D32" s="76"/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76"/>
      <c r="AM32" s="76"/>
      <c r="AN32" s="76"/>
      <c r="AO32" s="76"/>
    </row>
    <row r="33" spans="1:41" x14ac:dyDescent="0.2">
      <c r="A33" s="76"/>
      <c r="B33" s="76"/>
      <c r="C33" s="76"/>
      <c r="D33" s="76"/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76"/>
      <c r="AM33" s="76"/>
      <c r="AN33" s="76"/>
      <c r="AO33" s="76"/>
    </row>
    <row r="34" spans="1:41" x14ac:dyDescent="0.2">
      <c r="A34" s="76"/>
      <c r="B34" s="76"/>
      <c r="C34" s="76"/>
      <c r="D34" s="76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76"/>
      <c r="AM34" s="76"/>
      <c r="AN34" s="76"/>
      <c r="AO34" s="76"/>
    </row>
    <row r="35" spans="1:41" x14ac:dyDescent="0.2">
      <c r="A35" s="76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76"/>
      <c r="AM35" s="76"/>
      <c r="AN35" s="76"/>
      <c r="AO35" s="76"/>
    </row>
    <row r="36" spans="1:41" x14ac:dyDescent="0.2">
      <c r="A36" s="76"/>
      <c r="B36" s="76"/>
      <c r="C36" s="76"/>
      <c r="D36" s="76"/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76"/>
      <c r="AM36" s="76"/>
      <c r="AN36" s="76"/>
      <c r="AO36" s="76"/>
    </row>
    <row r="37" spans="1:41" x14ac:dyDescent="0.2">
      <c r="A37" s="76"/>
      <c r="B37" s="76"/>
      <c r="C37" s="76"/>
      <c r="D37" s="76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  <c r="AC37" s="76"/>
      <c r="AD37" s="76"/>
      <c r="AE37" s="76"/>
      <c r="AF37" s="76"/>
      <c r="AG37" s="76"/>
      <c r="AH37" s="76"/>
      <c r="AI37" s="76"/>
      <c r="AJ37" s="76"/>
      <c r="AK37" s="76"/>
      <c r="AL37" s="76"/>
      <c r="AM37" s="76"/>
      <c r="AN37" s="76"/>
      <c r="AO37" s="76"/>
    </row>
    <row r="38" spans="1:41" x14ac:dyDescent="0.2">
      <c r="A38" s="76"/>
      <c r="B38" s="76"/>
      <c r="C38" s="76"/>
      <c r="D38" s="76"/>
      <c r="E38" s="76"/>
      <c r="F38" s="76"/>
      <c r="G38" s="76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  <c r="AD38" s="76"/>
      <c r="AE38" s="76"/>
      <c r="AF38" s="76"/>
      <c r="AG38" s="76"/>
      <c r="AH38" s="76"/>
      <c r="AI38" s="76"/>
      <c r="AJ38" s="76"/>
      <c r="AK38" s="76"/>
      <c r="AL38" s="76"/>
      <c r="AM38" s="76"/>
      <c r="AN38" s="76"/>
      <c r="AO38" s="76"/>
    </row>
    <row r="39" spans="1:41" x14ac:dyDescent="0.2">
      <c r="A39" s="76"/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76"/>
      <c r="AE39" s="76"/>
      <c r="AF39" s="76"/>
      <c r="AG39" s="76"/>
      <c r="AH39" s="76"/>
      <c r="AI39" s="76"/>
      <c r="AJ39" s="76"/>
      <c r="AK39" s="76"/>
      <c r="AL39" s="76"/>
      <c r="AM39" s="76"/>
      <c r="AN39" s="76"/>
      <c r="AO39" s="76"/>
    </row>
    <row r="40" spans="1:41" x14ac:dyDescent="0.2">
      <c r="A40" s="76"/>
      <c r="B40" s="76"/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76"/>
      <c r="AE40" s="76"/>
      <c r="AF40" s="76"/>
      <c r="AG40" s="76"/>
      <c r="AH40" s="76"/>
      <c r="AI40" s="76"/>
      <c r="AJ40" s="76"/>
      <c r="AK40" s="76"/>
      <c r="AL40" s="76"/>
      <c r="AM40" s="76"/>
      <c r="AN40" s="76"/>
      <c r="AO40" s="76"/>
    </row>
    <row r="41" spans="1:41" x14ac:dyDescent="0.2">
      <c r="A41" s="76"/>
      <c r="B41" s="76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  <c r="AC41" s="76"/>
      <c r="AD41" s="76"/>
      <c r="AE41" s="76"/>
      <c r="AF41" s="76"/>
      <c r="AG41" s="76"/>
      <c r="AH41" s="76"/>
      <c r="AI41" s="76"/>
      <c r="AJ41" s="76"/>
      <c r="AK41" s="76"/>
      <c r="AL41" s="76"/>
      <c r="AM41" s="76"/>
      <c r="AN41" s="76"/>
      <c r="AO41" s="76"/>
    </row>
    <row r="42" spans="1:41" x14ac:dyDescent="0.2">
      <c r="A42" s="76"/>
      <c r="B42" s="76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/>
      <c r="AD42" s="76"/>
      <c r="AE42" s="76"/>
      <c r="AF42" s="76"/>
      <c r="AG42" s="76"/>
      <c r="AH42" s="76"/>
      <c r="AI42" s="76"/>
      <c r="AJ42" s="76"/>
      <c r="AK42" s="76"/>
      <c r="AL42" s="76"/>
      <c r="AM42" s="76"/>
      <c r="AN42" s="76"/>
      <c r="AO42" s="76"/>
    </row>
    <row r="43" spans="1:41" x14ac:dyDescent="0.2">
      <c r="A43" s="76"/>
      <c r="B43" s="76"/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76"/>
      <c r="AM43" s="76"/>
      <c r="AN43" s="76"/>
      <c r="AO43" s="76"/>
    </row>
    <row r="44" spans="1:41" x14ac:dyDescent="0.2">
      <c r="A44" s="76"/>
      <c r="B44" s="76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76"/>
      <c r="AM44" s="76"/>
      <c r="AN44" s="76"/>
      <c r="AO44" s="76"/>
    </row>
    <row r="45" spans="1:41" x14ac:dyDescent="0.2">
      <c r="A45" s="76"/>
      <c r="B45" s="76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J45" s="76"/>
      <c r="AK45" s="76"/>
      <c r="AL45" s="76"/>
      <c r="AM45" s="76"/>
      <c r="AN45" s="76"/>
      <c r="AO45" s="76"/>
    </row>
    <row r="46" spans="1:41" x14ac:dyDescent="0.2">
      <c r="A46" s="76"/>
      <c r="B46" s="76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  <c r="AC46" s="76"/>
      <c r="AD46" s="76"/>
      <c r="AE46" s="76"/>
      <c r="AF46" s="76"/>
      <c r="AG46" s="76"/>
      <c r="AH46" s="76"/>
      <c r="AI46" s="76"/>
      <c r="AJ46" s="76"/>
      <c r="AK46" s="76"/>
      <c r="AL46" s="76"/>
      <c r="AM46" s="76"/>
      <c r="AN46" s="76"/>
      <c r="AO46" s="76"/>
    </row>
    <row r="47" spans="1:41" x14ac:dyDescent="0.2">
      <c r="A47" s="76"/>
      <c r="B47" s="76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76"/>
      <c r="AM47" s="76"/>
      <c r="AN47" s="76"/>
      <c r="AO47" s="76"/>
    </row>
    <row r="48" spans="1:41" x14ac:dyDescent="0.2">
      <c r="A48" s="76"/>
      <c r="B48" s="76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76"/>
      <c r="AM48" s="76"/>
      <c r="AN48" s="76"/>
      <c r="AO48" s="76"/>
    </row>
    <row r="49" spans="1:41" x14ac:dyDescent="0.2">
      <c r="A49" s="76"/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</row>
    <row r="50" spans="1:41" x14ac:dyDescent="0.2">
      <c r="A50" s="76"/>
      <c r="B50" s="76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76"/>
      <c r="AM50" s="76"/>
      <c r="AN50" s="76"/>
      <c r="AO50" s="76"/>
    </row>
    <row r="51" spans="1:41" x14ac:dyDescent="0.2">
      <c r="A51" s="207"/>
      <c r="B51" s="207"/>
      <c r="C51" s="207"/>
      <c r="D51" s="207"/>
      <c r="E51" s="207"/>
      <c r="F51" s="207"/>
      <c r="G51" s="207"/>
      <c r="H51" s="207"/>
      <c r="I51" s="207"/>
      <c r="J51" s="207"/>
      <c r="K51" s="207"/>
      <c r="L51" s="207"/>
      <c r="M51" s="207"/>
      <c r="N51" s="207"/>
      <c r="O51" s="207"/>
      <c r="P51" s="207"/>
      <c r="Q51" s="207"/>
      <c r="R51" s="207"/>
      <c r="S51" s="207"/>
      <c r="T51" s="207"/>
      <c r="U51" s="207"/>
      <c r="V51" s="207"/>
      <c r="W51" s="207"/>
      <c r="X51" s="207"/>
      <c r="Y51" s="207"/>
      <c r="Z51" s="207"/>
      <c r="AA51" s="207"/>
      <c r="AB51" s="207"/>
      <c r="AC51" s="207"/>
      <c r="AD51" s="207"/>
      <c r="AE51" s="207"/>
      <c r="AF51" s="207"/>
      <c r="AG51" s="207"/>
      <c r="AH51" s="207"/>
      <c r="AI51" s="207"/>
      <c r="AJ51" s="207"/>
      <c r="AK51" s="207"/>
      <c r="AL51" s="207"/>
      <c r="AM51" s="207"/>
      <c r="AN51" s="207"/>
      <c r="AO51" s="207"/>
    </row>
    <row r="52" spans="1:41" x14ac:dyDescent="0.2">
      <c r="A52" s="207"/>
      <c r="B52" s="207"/>
      <c r="C52" s="207"/>
      <c r="D52" s="207"/>
      <c r="E52" s="207"/>
      <c r="F52" s="207"/>
      <c r="G52" s="207"/>
      <c r="H52" s="207"/>
      <c r="I52" s="207"/>
      <c r="J52" s="207"/>
      <c r="K52" s="207"/>
      <c r="L52" s="207"/>
      <c r="M52" s="207"/>
      <c r="N52" s="207"/>
      <c r="O52" s="207"/>
      <c r="P52" s="207"/>
      <c r="Q52" s="207"/>
      <c r="R52" s="207"/>
      <c r="S52" s="207"/>
      <c r="T52" s="207"/>
      <c r="U52" s="207"/>
      <c r="V52" s="207"/>
      <c r="W52" s="207"/>
      <c r="X52" s="207"/>
      <c r="Y52" s="207"/>
      <c r="Z52" s="207"/>
      <c r="AA52" s="207"/>
      <c r="AB52" s="207"/>
      <c r="AC52" s="207"/>
      <c r="AD52" s="207"/>
      <c r="AE52" s="207"/>
      <c r="AF52" s="207"/>
      <c r="AG52" s="207"/>
      <c r="AH52" s="207"/>
      <c r="AI52" s="207"/>
      <c r="AJ52" s="207"/>
      <c r="AK52" s="207"/>
      <c r="AL52" s="207"/>
      <c r="AM52" s="207"/>
      <c r="AN52" s="207"/>
      <c r="AO52" s="207"/>
    </row>
    <row r="53" spans="1:41" x14ac:dyDescent="0.2">
      <c r="A53" s="207"/>
      <c r="B53" s="207"/>
      <c r="C53" s="207"/>
      <c r="D53" s="207"/>
      <c r="E53" s="207"/>
      <c r="F53" s="207"/>
      <c r="G53" s="207"/>
      <c r="H53" s="207"/>
      <c r="I53" s="207"/>
      <c r="J53" s="207"/>
      <c r="K53" s="207"/>
      <c r="L53" s="207"/>
      <c r="M53" s="207"/>
      <c r="N53" s="207"/>
      <c r="O53" s="207"/>
      <c r="P53" s="207"/>
      <c r="Q53" s="207"/>
      <c r="R53" s="207"/>
      <c r="S53" s="207"/>
      <c r="T53" s="207"/>
      <c r="U53" s="207"/>
      <c r="V53" s="207"/>
      <c r="W53" s="207"/>
      <c r="X53" s="207"/>
      <c r="Y53" s="207"/>
      <c r="Z53" s="207"/>
      <c r="AA53" s="207"/>
      <c r="AB53" s="207"/>
      <c r="AC53" s="207"/>
      <c r="AD53" s="207"/>
      <c r="AE53" s="207"/>
      <c r="AF53" s="207"/>
      <c r="AG53" s="207"/>
      <c r="AH53" s="207"/>
      <c r="AI53" s="207"/>
      <c r="AJ53" s="207"/>
      <c r="AK53" s="207"/>
      <c r="AL53" s="207"/>
      <c r="AM53" s="207"/>
      <c r="AN53" s="207"/>
      <c r="AO53" s="207"/>
    </row>
    <row r="54" spans="1:41" x14ac:dyDescent="0.2">
      <c r="A54" s="207"/>
      <c r="B54" s="207"/>
      <c r="C54" s="207"/>
      <c r="D54" s="207"/>
      <c r="E54" s="207"/>
      <c r="F54" s="207"/>
      <c r="G54" s="207"/>
      <c r="H54" s="207"/>
      <c r="I54" s="207"/>
      <c r="J54" s="207"/>
      <c r="K54" s="207"/>
      <c r="L54" s="207"/>
      <c r="M54" s="207"/>
      <c r="N54" s="207"/>
      <c r="O54" s="207"/>
      <c r="P54" s="207"/>
      <c r="Q54" s="207"/>
      <c r="R54" s="207"/>
      <c r="S54" s="207"/>
      <c r="T54" s="207"/>
      <c r="U54" s="207"/>
      <c r="V54" s="207"/>
      <c r="W54" s="207"/>
      <c r="X54" s="207"/>
      <c r="Y54" s="207"/>
      <c r="Z54" s="207"/>
      <c r="AA54" s="207"/>
      <c r="AB54" s="207"/>
      <c r="AC54" s="207"/>
      <c r="AD54" s="207"/>
      <c r="AE54" s="207"/>
      <c r="AF54" s="207"/>
      <c r="AG54" s="207"/>
      <c r="AH54" s="207"/>
      <c r="AI54" s="207"/>
      <c r="AJ54" s="207"/>
      <c r="AK54" s="207"/>
      <c r="AL54" s="207"/>
      <c r="AM54" s="207"/>
      <c r="AN54" s="207"/>
      <c r="AO54" s="207"/>
    </row>
    <row r="55" spans="1:41" x14ac:dyDescent="0.2">
      <c r="A55" s="207"/>
      <c r="B55" s="207"/>
      <c r="C55" s="207"/>
      <c r="D55" s="207"/>
      <c r="E55" s="207"/>
      <c r="F55" s="207"/>
      <c r="G55" s="207"/>
      <c r="H55" s="207"/>
      <c r="I55" s="207"/>
      <c r="J55" s="207"/>
      <c r="K55" s="207"/>
      <c r="L55" s="207"/>
      <c r="M55" s="207"/>
      <c r="N55" s="207"/>
      <c r="O55" s="207"/>
      <c r="P55" s="207"/>
      <c r="Q55" s="207"/>
      <c r="R55" s="207"/>
      <c r="S55" s="207"/>
      <c r="T55" s="207"/>
      <c r="U55" s="207"/>
      <c r="V55" s="207"/>
      <c r="W55" s="207"/>
      <c r="X55" s="207"/>
      <c r="Y55" s="207"/>
      <c r="Z55" s="207"/>
      <c r="AA55" s="207"/>
      <c r="AB55" s="207"/>
      <c r="AC55" s="207"/>
      <c r="AD55" s="207"/>
      <c r="AE55" s="207"/>
      <c r="AF55" s="207"/>
      <c r="AG55" s="207"/>
      <c r="AH55" s="207"/>
      <c r="AI55" s="207"/>
      <c r="AJ55" s="207"/>
      <c r="AK55" s="207"/>
      <c r="AL55" s="207"/>
      <c r="AM55" s="207"/>
      <c r="AN55" s="207"/>
      <c r="AO55" s="207"/>
    </row>
    <row r="56" spans="1:41" x14ac:dyDescent="0.2">
      <c r="A56" s="207"/>
      <c r="B56" s="207"/>
      <c r="C56" s="207"/>
      <c r="D56" s="207"/>
      <c r="E56" s="207"/>
      <c r="F56" s="207"/>
      <c r="G56" s="207"/>
      <c r="H56" s="207"/>
      <c r="I56" s="207"/>
      <c r="J56" s="207"/>
      <c r="K56" s="207"/>
      <c r="L56" s="207"/>
      <c r="M56" s="207"/>
      <c r="N56" s="207"/>
      <c r="O56" s="207"/>
      <c r="P56" s="207"/>
      <c r="Q56" s="207"/>
      <c r="R56" s="207"/>
      <c r="S56" s="207"/>
      <c r="T56" s="207"/>
      <c r="U56" s="207"/>
      <c r="V56" s="207"/>
      <c r="W56" s="207"/>
      <c r="X56" s="207"/>
      <c r="Y56" s="207"/>
      <c r="Z56" s="207"/>
      <c r="AA56" s="207"/>
      <c r="AB56" s="207"/>
      <c r="AC56" s="207"/>
      <c r="AD56" s="207"/>
      <c r="AE56" s="207"/>
      <c r="AF56" s="207"/>
      <c r="AG56" s="207"/>
      <c r="AH56" s="207"/>
      <c r="AI56" s="207"/>
      <c r="AJ56" s="207"/>
      <c r="AK56" s="207"/>
      <c r="AL56" s="207"/>
      <c r="AM56" s="207"/>
      <c r="AN56" s="207"/>
      <c r="AO56" s="207"/>
    </row>
    <row r="57" spans="1:41" x14ac:dyDescent="0.2">
      <c r="A57" s="207"/>
      <c r="B57" s="207"/>
      <c r="C57" s="207"/>
      <c r="D57" s="207"/>
      <c r="E57" s="207"/>
      <c r="F57" s="207"/>
      <c r="G57" s="207"/>
      <c r="H57" s="207"/>
      <c r="I57" s="207"/>
      <c r="J57" s="207"/>
      <c r="K57" s="207"/>
      <c r="L57" s="207"/>
      <c r="M57" s="207"/>
      <c r="N57" s="207"/>
      <c r="O57" s="207"/>
      <c r="P57" s="207"/>
      <c r="Q57" s="207"/>
      <c r="R57" s="207"/>
      <c r="S57" s="207"/>
      <c r="T57" s="207"/>
      <c r="U57" s="207"/>
      <c r="V57" s="207"/>
      <c r="W57" s="207"/>
      <c r="X57" s="207"/>
      <c r="Y57" s="207"/>
      <c r="Z57" s="207"/>
      <c r="AA57" s="207"/>
      <c r="AB57" s="207"/>
      <c r="AC57" s="207"/>
      <c r="AD57" s="207"/>
      <c r="AE57" s="207"/>
      <c r="AF57" s="207"/>
      <c r="AG57" s="207"/>
      <c r="AH57" s="207"/>
      <c r="AI57" s="207"/>
      <c r="AJ57" s="207"/>
      <c r="AK57" s="207"/>
      <c r="AL57" s="207"/>
      <c r="AM57" s="207"/>
      <c r="AN57" s="207"/>
      <c r="AO57" s="207"/>
    </row>
    <row r="58" spans="1:41" x14ac:dyDescent="0.2">
      <c r="A58" s="207"/>
      <c r="B58" s="207"/>
      <c r="C58" s="207"/>
      <c r="D58" s="207"/>
      <c r="E58" s="207"/>
      <c r="F58" s="207"/>
      <c r="G58" s="207"/>
      <c r="H58" s="207"/>
      <c r="I58" s="207"/>
      <c r="J58" s="207"/>
      <c r="K58" s="207"/>
      <c r="L58" s="207"/>
      <c r="M58" s="207"/>
      <c r="N58" s="207"/>
      <c r="O58" s="207"/>
      <c r="P58" s="207"/>
      <c r="Q58" s="207"/>
      <c r="R58" s="207"/>
      <c r="S58" s="207"/>
      <c r="T58" s="207"/>
      <c r="U58" s="207"/>
      <c r="V58" s="207"/>
      <c r="W58" s="207"/>
      <c r="X58" s="207"/>
      <c r="Y58" s="207"/>
      <c r="Z58" s="207"/>
      <c r="AA58" s="207"/>
      <c r="AB58" s="207"/>
      <c r="AC58" s="207"/>
      <c r="AD58" s="207"/>
      <c r="AE58" s="207"/>
      <c r="AF58" s="207"/>
      <c r="AG58" s="207"/>
      <c r="AH58" s="207"/>
      <c r="AI58" s="207"/>
      <c r="AJ58" s="207"/>
      <c r="AK58" s="207"/>
      <c r="AL58" s="207"/>
      <c r="AM58" s="207"/>
      <c r="AN58" s="207"/>
      <c r="AO58" s="207"/>
    </row>
    <row r="59" spans="1:41" x14ac:dyDescent="0.2">
      <c r="A59" s="207"/>
      <c r="B59" s="207"/>
      <c r="C59" s="207"/>
      <c r="D59" s="207"/>
      <c r="E59" s="207"/>
      <c r="F59" s="207"/>
      <c r="G59" s="207"/>
      <c r="H59" s="207"/>
      <c r="I59" s="207"/>
      <c r="J59" s="207"/>
      <c r="K59" s="207"/>
      <c r="L59" s="207"/>
      <c r="M59" s="207"/>
      <c r="N59" s="207"/>
      <c r="O59" s="207"/>
      <c r="P59" s="207"/>
      <c r="Q59" s="207"/>
      <c r="R59" s="207"/>
      <c r="S59" s="207"/>
      <c r="T59" s="207"/>
      <c r="U59" s="207"/>
      <c r="V59" s="207"/>
      <c r="W59" s="207"/>
      <c r="X59" s="207"/>
      <c r="Y59" s="207"/>
      <c r="Z59" s="207"/>
      <c r="AA59" s="207"/>
      <c r="AB59" s="207"/>
      <c r="AC59" s="207"/>
      <c r="AD59" s="207"/>
      <c r="AE59" s="207"/>
      <c r="AF59" s="207"/>
      <c r="AG59" s="207"/>
      <c r="AH59" s="207"/>
      <c r="AI59" s="207"/>
      <c r="AJ59" s="207"/>
      <c r="AK59" s="207"/>
      <c r="AL59" s="207"/>
      <c r="AM59" s="207"/>
      <c r="AN59" s="207"/>
      <c r="AO59" s="207"/>
    </row>
    <row r="60" spans="1:41" x14ac:dyDescent="0.2">
      <c r="A60" s="207"/>
      <c r="B60" s="207"/>
      <c r="C60" s="207"/>
      <c r="D60" s="207"/>
      <c r="E60" s="207"/>
      <c r="F60" s="207"/>
      <c r="G60" s="207"/>
      <c r="H60" s="207"/>
      <c r="I60" s="207"/>
      <c r="J60" s="207"/>
      <c r="K60" s="207"/>
      <c r="L60" s="207"/>
      <c r="M60" s="207"/>
      <c r="N60" s="207"/>
      <c r="O60" s="207"/>
      <c r="P60" s="207"/>
      <c r="Q60" s="207"/>
      <c r="R60" s="207"/>
      <c r="S60" s="207"/>
      <c r="T60" s="207"/>
      <c r="U60" s="207"/>
      <c r="V60" s="207"/>
      <c r="W60" s="207"/>
      <c r="X60" s="207"/>
      <c r="Y60" s="207"/>
      <c r="Z60" s="207"/>
      <c r="AA60" s="207"/>
      <c r="AB60" s="207"/>
      <c r="AC60" s="207"/>
      <c r="AD60" s="207"/>
      <c r="AE60" s="207"/>
      <c r="AF60" s="207"/>
      <c r="AG60" s="207"/>
      <c r="AH60" s="207"/>
      <c r="AI60" s="207"/>
      <c r="AJ60" s="207"/>
      <c r="AK60" s="207"/>
      <c r="AL60" s="207"/>
      <c r="AM60" s="207"/>
      <c r="AN60" s="207"/>
      <c r="AO60" s="207"/>
    </row>
    <row r="61" spans="1:41" x14ac:dyDescent="0.2">
      <c r="A61" s="207"/>
      <c r="B61" s="207"/>
      <c r="C61" s="207"/>
      <c r="D61" s="207"/>
      <c r="E61" s="207"/>
      <c r="F61" s="207"/>
      <c r="G61" s="207"/>
      <c r="H61" s="207"/>
      <c r="I61" s="207"/>
      <c r="J61" s="207"/>
      <c r="K61" s="207"/>
      <c r="L61" s="207"/>
      <c r="M61" s="207"/>
      <c r="N61" s="207"/>
      <c r="O61" s="207"/>
      <c r="P61" s="207"/>
      <c r="Q61" s="207"/>
      <c r="R61" s="207"/>
      <c r="S61" s="207"/>
      <c r="T61" s="207"/>
      <c r="U61" s="207"/>
      <c r="V61" s="207"/>
      <c r="W61" s="207"/>
      <c r="X61" s="207"/>
      <c r="Y61" s="207"/>
      <c r="Z61" s="207"/>
      <c r="AA61" s="207"/>
      <c r="AB61" s="207"/>
      <c r="AC61" s="207"/>
      <c r="AD61" s="207"/>
      <c r="AE61" s="207"/>
      <c r="AF61" s="207"/>
      <c r="AG61" s="207"/>
      <c r="AH61" s="207"/>
      <c r="AI61" s="207"/>
      <c r="AJ61" s="207"/>
      <c r="AK61" s="207"/>
      <c r="AL61" s="207"/>
      <c r="AM61" s="207"/>
      <c r="AN61" s="207"/>
      <c r="AO61" s="207"/>
    </row>
    <row r="62" spans="1:41" x14ac:dyDescent="0.2">
      <c r="A62" s="207"/>
      <c r="B62" s="207"/>
      <c r="C62" s="207"/>
      <c r="D62" s="207"/>
      <c r="E62" s="207"/>
      <c r="F62" s="207"/>
      <c r="G62" s="207"/>
      <c r="H62" s="207"/>
      <c r="I62" s="207"/>
      <c r="J62" s="207"/>
      <c r="K62" s="207"/>
      <c r="L62" s="207"/>
      <c r="M62" s="207"/>
      <c r="N62" s="207"/>
      <c r="O62" s="207"/>
      <c r="P62" s="207"/>
      <c r="Q62" s="207"/>
      <c r="R62" s="207"/>
      <c r="S62" s="207"/>
      <c r="T62" s="207"/>
      <c r="U62" s="207"/>
      <c r="V62" s="207"/>
      <c r="W62" s="207"/>
      <c r="X62" s="207"/>
      <c r="Y62" s="207"/>
      <c r="Z62" s="207"/>
      <c r="AA62" s="207"/>
      <c r="AB62" s="207"/>
      <c r="AC62" s="207"/>
      <c r="AD62" s="207"/>
      <c r="AE62" s="207"/>
      <c r="AF62" s="207"/>
      <c r="AG62" s="207"/>
      <c r="AH62" s="207"/>
      <c r="AI62" s="207"/>
      <c r="AJ62" s="207"/>
      <c r="AK62" s="207"/>
      <c r="AL62" s="207"/>
      <c r="AM62" s="207"/>
      <c r="AN62" s="207"/>
      <c r="AO62" s="207"/>
    </row>
    <row r="63" spans="1:41" x14ac:dyDescent="0.2">
      <c r="A63" s="207"/>
      <c r="B63" s="207"/>
      <c r="C63" s="207"/>
      <c r="D63" s="207"/>
      <c r="E63" s="207"/>
      <c r="F63" s="207"/>
      <c r="G63" s="207"/>
      <c r="H63" s="207"/>
      <c r="I63" s="207"/>
      <c r="J63" s="207"/>
      <c r="K63" s="207"/>
      <c r="L63" s="207"/>
      <c r="M63" s="207"/>
      <c r="N63" s="207"/>
      <c r="O63" s="207"/>
      <c r="P63" s="207"/>
      <c r="Q63" s="207"/>
      <c r="R63" s="207"/>
      <c r="S63" s="207"/>
      <c r="T63" s="207"/>
      <c r="U63" s="207"/>
      <c r="V63" s="207"/>
      <c r="W63" s="207"/>
      <c r="X63" s="207"/>
      <c r="Y63" s="207"/>
      <c r="Z63" s="207"/>
      <c r="AA63" s="207"/>
      <c r="AB63" s="207"/>
      <c r="AC63" s="207"/>
      <c r="AD63" s="207"/>
      <c r="AE63" s="207"/>
      <c r="AF63" s="207"/>
      <c r="AG63" s="207"/>
      <c r="AH63" s="207"/>
      <c r="AI63" s="207"/>
      <c r="AJ63" s="207"/>
      <c r="AK63" s="207"/>
      <c r="AL63" s="207"/>
      <c r="AM63" s="207"/>
      <c r="AN63" s="207"/>
      <c r="AO63" s="207"/>
    </row>
    <row r="64" spans="1:41" x14ac:dyDescent="0.2">
      <c r="A64" s="207"/>
      <c r="B64" s="207"/>
      <c r="C64" s="207"/>
      <c r="D64" s="207"/>
      <c r="E64" s="207"/>
      <c r="F64" s="207"/>
      <c r="G64" s="207"/>
      <c r="H64" s="207"/>
      <c r="I64" s="207"/>
      <c r="J64" s="207"/>
      <c r="K64" s="207"/>
      <c r="L64" s="207"/>
      <c r="M64" s="207"/>
      <c r="N64" s="207"/>
      <c r="O64" s="207"/>
      <c r="P64" s="207"/>
      <c r="Q64" s="207"/>
      <c r="R64" s="207"/>
      <c r="S64" s="207"/>
      <c r="T64" s="207"/>
      <c r="U64" s="207"/>
      <c r="V64" s="207"/>
      <c r="W64" s="207"/>
      <c r="X64" s="207"/>
      <c r="Y64" s="207"/>
      <c r="Z64" s="207"/>
      <c r="AA64" s="207"/>
      <c r="AB64" s="207"/>
      <c r="AC64" s="207"/>
      <c r="AD64" s="207"/>
      <c r="AE64" s="207"/>
      <c r="AF64" s="207"/>
      <c r="AG64" s="207"/>
      <c r="AH64" s="207"/>
      <c r="AI64" s="207"/>
      <c r="AJ64" s="207"/>
      <c r="AK64" s="207"/>
      <c r="AL64" s="207"/>
      <c r="AM64" s="207"/>
      <c r="AN64" s="207"/>
      <c r="AO64" s="207"/>
    </row>
    <row r="65" customFormat="1" x14ac:dyDescent="0.2"/>
    <row r="66" customFormat="1" x14ac:dyDescent="0.2"/>
    <row r="67" customFormat="1" x14ac:dyDescent="0.2"/>
    <row r="68" customFormat="1" x14ac:dyDescent="0.2"/>
    <row r="69" customFormat="1" x14ac:dyDescent="0.2"/>
    <row r="70" customFormat="1" x14ac:dyDescent="0.2"/>
  </sheetData>
  <sheetProtection algorithmName="SHA-512" hashValue="WX3Ra1kH5T23KEVo0Mj7I1Z/i2JD41YfG6WkUhAlCOb4yM66NZ1Eumh04J4JNI74UY1z7lZClezecFalXpQOZA==" saltValue="S7xObsouhWd3Gq3VUsZjLA==" spinCount="100000" sheet="1" objects="1" scenarios="1"/>
  <pageMargins left="0.75" right="0.75" top="1" bottom="1" header="0.5" footer="0.5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550159-D1E6-174F-B8EF-577DD09433CD}">
  <sheetPr codeName="Sheet23">
    <tabColor theme="9" tint="0.79998168889431442"/>
  </sheetPr>
  <dimension ref="A1:AO70"/>
  <sheetViews>
    <sheetView zoomScale="90" zoomScaleNormal="90" workbookViewId="0">
      <selection activeCell="G32" sqref="G32"/>
    </sheetView>
  </sheetViews>
  <sheetFormatPr baseColWidth="10" defaultRowHeight="15" x14ac:dyDescent="0.2"/>
  <cols>
    <col min="1" max="1" width="14.83203125" customWidth="1"/>
    <col min="2" max="2" width="14.5" customWidth="1"/>
    <col min="3" max="3" width="22.33203125" bestFit="1" customWidth="1"/>
    <col min="4" max="4" width="14.1640625" customWidth="1"/>
    <col min="5" max="6" width="14.1640625" hidden="1" customWidth="1"/>
    <col min="7" max="16" width="14.1640625" customWidth="1"/>
    <col min="17" max="18" width="14.1640625" hidden="1" customWidth="1"/>
    <col min="19" max="23" width="14.1640625" customWidth="1"/>
    <col min="24" max="27" width="14.1640625" hidden="1" customWidth="1"/>
    <col min="28" max="28" width="14.33203125" customWidth="1"/>
    <col min="29" max="41" width="14.1640625" customWidth="1"/>
    <col min="42" max="72" width="12.5" customWidth="1"/>
  </cols>
  <sheetData>
    <row r="1" spans="1:41" x14ac:dyDescent="0.2">
      <c r="A1" s="196" t="s">
        <v>31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  <c r="S1" s="196"/>
      <c r="T1" s="196"/>
      <c r="U1" s="196"/>
      <c r="V1" s="196"/>
      <c r="W1" s="196"/>
      <c r="X1" s="196"/>
      <c r="Y1" s="196"/>
      <c r="Z1" s="196"/>
      <c r="AA1" s="196"/>
      <c r="AB1" s="196"/>
      <c r="AC1" s="196"/>
      <c r="AD1" s="196"/>
      <c r="AE1" s="196"/>
      <c r="AF1" s="196"/>
      <c r="AG1" s="196"/>
      <c r="AH1" s="196"/>
      <c r="AI1" s="196"/>
      <c r="AJ1" s="196"/>
      <c r="AK1" s="196"/>
      <c r="AL1" s="196"/>
      <c r="AM1" s="196"/>
      <c r="AN1" s="196"/>
      <c r="AO1" s="196"/>
    </row>
    <row r="2" spans="1:41" x14ac:dyDescent="0.2">
      <c r="A2" s="197" t="s">
        <v>92</v>
      </c>
      <c r="B2" s="196"/>
      <c r="C2" s="196"/>
      <c r="D2" s="196"/>
      <c r="E2" s="196"/>
      <c r="F2" s="196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96"/>
      <c r="T2" s="196"/>
      <c r="U2" s="196"/>
      <c r="V2" s="196"/>
      <c r="W2" s="196"/>
      <c r="X2" s="196"/>
      <c r="Y2" s="196"/>
      <c r="Z2" s="196"/>
      <c r="AA2" s="196"/>
      <c r="AB2" s="196"/>
      <c r="AC2" s="196"/>
      <c r="AD2" s="196"/>
      <c r="AE2" s="196"/>
      <c r="AF2" s="196"/>
      <c r="AG2" s="196"/>
      <c r="AH2" s="196"/>
      <c r="AI2" s="196"/>
      <c r="AJ2" s="196"/>
      <c r="AK2" s="196"/>
      <c r="AL2" s="196"/>
      <c r="AM2" s="196"/>
      <c r="AN2" s="196"/>
      <c r="AO2" s="196"/>
    </row>
    <row r="3" spans="1:41" ht="16" thickBot="1" x14ac:dyDescent="0.25">
      <c r="A3" s="196"/>
      <c r="B3" s="198"/>
      <c r="C3" s="196"/>
      <c r="D3" s="196"/>
      <c r="E3" s="196"/>
      <c r="F3" s="196"/>
      <c r="G3" s="196"/>
      <c r="H3" s="196"/>
      <c r="I3" s="196"/>
      <c r="J3" s="196"/>
      <c r="K3" s="196"/>
      <c r="L3" s="196"/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6"/>
      <c r="AA3" s="196"/>
      <c r="AB3" s="196"/>
      <c r="AC3" s="196"/>
      <c r="AD3" s="196"/>
      <c r="AE3" s="196"/>
      <c r="AF3" s="196"/>
      <c r="AG3" s="196"/>
      <c r="AH3" s="196"/>
      <c r="AI3" s="196"/>
      <c r="AJ3" s="196"/>
      <c r="AK3" s="196"/>
      <c r="AL3" s="196"/>
      <c r="AM3" s="196"/>
      <c r="AN3" s="196"/>
      <c r="AO3" s="196"/>
    </row>
    <row r="4" spans="1:41" x14ac:dyDescent="0.2">
      <c r="A4" s="66" t="s">
        <v>60</v>
      </c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8"/>
      <c r="AF4" s="196"/>
      <c r="AG4" s="196"/>
      <c r="AH4" s="196"/>
      <c r="AI4" s="196"/>
      <c r="AJ4" s="196"/>
      <c r="AK4" s="196"/>
      <c r="AL4" s="196"/>
      <c r="AM4" s="196"/>
      <c r="AN4" s="196"/>
      <c r="AO4" s="196"/>
    </row>
    <row r="5" spans="1:41" x14ac:dyDescent="0.2">
      <c r="A5" s="69" t="s">
        <v>228</v>
      </c>
      <c r="B5" s="70"/>
      <c r="C5" s="74">
        <v>100000</v>
      </c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1"/>
      <c r="AF5" s="196"/>
      <c r="AG5" s="196"/>
      <c r="AH5" s="196"/>
      <c r="AI5" s="196"/>
      <c r="AJ5" s="196"/>
      <c r="AK5" s="196"/>
      <c r="AL5" s="196"/>
      <c r="AM5" s="196"/>
      <c r="AN5" s="196"/>
      <c r="AO5" s="196"/>
    </row>
    <row r="6" spans="1:41" x14ac:dyDescent="0.2">
      <c r="A6" s="25"/>
      <c r="B6" s="70"/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1"/>
      <c r="AF6" s="196"/>
      <c r="AG6" s="196"/>
      <c r="AH6" s="196"/>
      <c r="AI6" s="196"/>
      <c r="AJ6" s="196"/>
      <c r="AK6" s="196"/>
      <c r="AL6" s="196"/>
      <c r="AM6" s="196"/>
      <c r="AN6" s="196"/>
      <c r="AO6" s="196"/>
    </row>
    <row r="7" spans="1:41" ht="76" x14ac:dyDescent="0.2">
      <c r="A7" s="164" t="s">
        <v>67</v>
      </c>
      <c r="B7" s="118" t="s">
        <v>68</v>
      </c>
      <c r="C7" s="118" t="s">
        <v>69</v>
      </c>
      <c r="D7" s="119" t="s">
        <v>70</v>
      </c>
      <c r="E7" s="162" t="s">
        <v>213</v>
      </c>
      <c r="F7" s="162" t="s">
        <v>214</v>
      </c>
      <c r="G7" s="119" t="s">
        <v>71</v>
      </c>
      <c r="H7" s="119" t="s">
        <v>72</v>
      </c>
      <c r="I7" s="119" t="s">
        <v>73</v>
      </c>
      <c r="J7" s="119" t="s">
        <v>215</v>
      </c>
      <c r="K7" s="119" t="s">
        <v>75</v>
      </c>
      <c r="L7" s="119" t="s">
        <v>76</v>
      </c>
      <c r="M7" s="119" t="s">
        <v>77</v>
      </c>
      <c r="N7" s="119" t="s">
        <v>78</v>
      </c>
      <c r="O7" s="119" t="s">
        <v>74</v>
      </c>
      <c r="P7" s="119" t="s">
        <v>79</v>
      </c>
      <c r="Q7" s="161" t="s">
        <v>216</v>
      </c>
      <c r="R7" s="161" t="s">
        <v>80</v>
      </c>
      <c r="S7" s="120" t="s">
        <v>217</v>
      </c>
      <c r="T7" s="121" t="s">
        <v>81</v>
      </c>
      <c r="U7" s="121" t="s">
        <v>82</v>
      </c>
      <c r="V7" s="121" t="s">
        <v>0</v>
      </c>
      <c r="W7" s="121" t="s">
        <v>87</v>
      </c>
      <c r="X7" s="163" t="s">
        <v>218</v>
      </c>
      <c r="Y7" s="163" t="s">
        <v>219</v>
      </c>
      <c r="Z7" s="122" t="s">
        <v>88</v>
      </c>
      <c r="AA7" s="122" t="s">
        <v>89</v>
      </c>
      <c r="AB7" s="123" t="s">
        <v>32</v>
      </c>
      <c r="AC7" s="123" t="s">
        <v>33</v>
      </c>
      <c r="AD7" s="124" t="s">
        <v>90</v>
      </c>
      <c r="AE7" s="125" t="s">
        <v>91</v>
      </c>
      <c r="AF7" s="201"/>
      <c r="AG7" s="201"/>
      <c r="AH7" s="201"/>
      <c r="AI7" s="201"/>
      <c r="AJ7" s="201"/>
      <c r="AK7" s="201"/>
      <c r="AL7" s="201"/>
      <c r="AM7" s="201"/>
      <c r="AN7" s="201"/>
      <c r="AO7" s="201"/>
    </row>
    <row r="8" spans="1:41" ht="20" customHeight="1" x14ac:dyDescent="0.2">
      <c r="A8" s="180" t="str">
        <f>'ACT Oct 2021'!D2</f>
        <v>EvoEnergy</v>
      </c>
      <c r="B8" s="81" t="str">
        <f>'ACT Oct 2021'!F2</f>
        <v>ActewAGL</v>
      </c>
      <c r="C8" s="81" t="str">
        <f>'ACT Oct 2021'!G2</f>
        <v>Business Saver</v>
      </c>
      <c r="D8" s="82">
        <f>365*'ACT Oct 2021'!H2/100</f>
        <v>425.05909090909086</v>
      </c>
      <c r="E8" s="155">
        <f>IF('ACT Oct 2021'!AQ2=3,0.5,IF('ACT Oct 2021'!AQ2=2,0.33,0))</f>
        <v>0.5</v>
      </c>
      <c r="F8" s="155">
        <f>1-E8</f>
        <v>0.5</v>
      </c>
      <c r="G8" s="83">
        <f>IF('ACT Oct 2021'!K2="",($C$5*E8/'ACT Oct 2021'!AQ2*'ACT Oct 2021'!W2/100)*'ACT Oct 2021'!AQ2,IF($C$5*E8/'ACT Oct 2021'!AQ2&gt;='ACT Oct 2021'!L2,('ACT Oct 2021'!L2*'ACT Oct 2021'!W2/100)*'ACT Oct 2021'!AQ2,($C$5*E8/'ACT Oct 2021'!AQ2*'ACT Oct 2021'!W2/100)*'ACT Oct 2021'!AQ2))</f>
        <v>202.41647999999998</v>
      </c>
      <c r="H8" s="84">
        <f>IF(AND('ACT Oct 2021'!L2&gt;0,'ACT Oct 2021'!M2&gt;0),IF($C$5*E8/'ACT Oct 2021'!AQ2&lt;'ACT Oct 2021'!L2,0,IF(($C$5*E8/'ACT Oct 2021'!AQ2-'ACT Oct 2021'!L2)&lt;=('ACT Oct 2021'!M2+'ACT Oct 2021'!L2),((($C$5*E8/'ACT Oct 2021'!AQ2-'ACT Oct 2021'!L2)*'ACT Oct 2021'!X2/100))*'ACT Oct 2021'!AQ2,((('ACT Oct 2021'!M2)*'ACT Oct 2021'!X2/100)*'ACT Oct 2021'!AQ2))),0)</f>
        <v>1068.9409745454545</v>
      </c>
      <c r="I8" s="82">
        <f>IF(AND('ACT Oct 2021'!M2&gt;0,'ACT Oct 2021'!N2&gt;0),IF($C$5*E8/'ACT Oct 2021'!AQ2&lt;('ACT Oct 2021'!L2+'ACT Oct 2021'!M2),0,IF(($C$5*E8/'ACT Oct 2021'!AQ2-'ACT Oct 2021'!L2+'ACT Oct 2021'!M2)&lt;=('ACT Oct 2021'!L2+'ACT Oct 2021'!M2+'ACT Oct 2021'!N2),((($C$5*E8/'ACT Oct 2021'!AQ2-('ACT Oct 2021'!L2+'ACT Oct 2021'!M2))*'ACT Oct 2021'!Y2/100))*'ACT Oct 2021'!AQ2,('ACT Oct 2021'!N2*'ACT Oct 2021'!Y2/100)* 'ACT Oct 2021'!AQ2)),0)</f>
        <v>0</v>
      </c>
      <c r="J8" s="82">
        <f>IF(AND('ACT Oct 2021'!N2&gt;0,'ACT Oct 2021'!O2&gt;0),IF($C$5*E8/'ACT Oct 2021'!AQ2&lt;('ACT Oct 2021'!L2+'ACT Oct 2021'!M2+'ACT Oct 2021'!N2),0,IF(($C$5*E8/'ACT Oct 2021'!AQ2-'ACT Oct 2021'!L2+'ACT Oct 2021'!M2+'ACT Oct 2021'!N2)&lt;=('ACT Oct 2021'!L2+'ACT Oct 2021'!M2+'ACT Oct 2021'!N2+'ACT Oct 2021'!O2),(($C$5*E8/'ACT Oct 2021'!AQ2-('ACT Oct 2021'!L2+'ACT Oct 2021'!M2+'ACT Oct 2021'!N2))*'ACT Oct 2021'!Z2/100)*'ACT Oct 2021'!AQ2,('ACT Oct 2021'!O2*'ACT Oct 2021'!Z2/100)*'ACT Oct 2021'!AQ2)),0)</f>
        <v>0</v>
      </c>
      <c r="K8" s="82">
        <f>IF(AND('ACT Oct 2021'!P2&gt;0,'ACT Oct 2021'!O2&gt;0),IF(($C$5*E8/'ACT Oct 2021'!AQ2&lt;SUM('ACT Oct 2021'!L2:P2)),(0),($C$5*E8/'ACT Oct 2021'!AQ2-SUM('ACT Oct 2021'!L2:P2))*'ACT Oct 2021'!AB2/100)* 'ACT Oct 2021'!AQ2,IF(AND('ACT Oct 2021'!O2&gt;0,'ACT Oct 2021'!P2=""),IF(($C$5*E8/'ACT Oct 2021'!AQ2&lt; SUM('ACT Oct 2021'!L2:O2)),(0),($C$5*E8/'ACT Oct 2021'!AQ2-SUM('ACT Oct 2021'!L2:O2))*'ACT Oct 2021'!AA2/100)* 'ACT Oct 2021'!AQ2,IF(AND('ACT Oct 2021'!N2&gt;0,'ACT Oct 2021'!O2=""),IF(($C$5*E8/'ACT Oct 2021'!AQ2&lt; SUM('ACT Oct 2021'!L2:N2)),(0),($C$5*E8/'ACT Oct 2021'!AQ2-SUM('ACT Oct 2021'!L2:N2))*'ACT Oct 2021'!Z2/100)* 'ACT Oct 2021'!AQ2,IF(AND('ACT Oct 2021'!M2&gt;0,'ACT Oct 2021'!N2=""),IF(($C$5*E8/'ACT Oct 2021'!AQ2&lt;'ACT Oct 2021'!M2+'ACT Oct 2021'!L2),(0),(($C$5*E8/'ACT Oct 2021'!AQ2-('ACT Oct 2021'!M2+'ACT Oct 2021'!L2))*'ACT Oct 2021'!Y2/100))*'ACT Oct 2021'!AQ2,IF(AND('ACT Oct 2021'!L2&gt;0,'ACT Oct 2021'!M2=""&gt;0),IF(($C$5*E8/'ACT Oct 2021'!AQ2&lt;'ACT Oct 2021'!L2),(0),($C$5*E8/'ACT Oct 2021'!AQ2-'ACT Oct 2021'!L2)*'ACT Oct 2021'!X2/100)*'ACT Oct 2021'!AQ2,0)))))</f>
        <v>0</v>
      </c>
      <c r="L8" s="84">
        <f>IF('ACT Oct 2021'!K2="",($C$5*F8/'ACT Oct 2021'!AR2*'ACT Oct 2021'!AC2/100)*'ACT Oct 2021'!AR2,IF($C$5*F8/'ACT Oct 2021'!AR2&gt;='ACT Oct 2021'!L2,('ACT Oct 2021'!L2*'ACT Oct 2021'!AC2/100)*'ACT Oct 2021'!AR2,($C$5*F8/'ACT Oct 2021'!AR2*'ACT Oct 2021'!AC2/100)*'ACT Oct 2021'!AR2))</f>
        <v>202.41647999999998</v>
      </c>
      <c r="M8" s="84">
        <f>IF(AND('ACT Oct 2021'!L2&gt;0,'ACT Oct 2021'!M2&gt;0),IF($C$5*F8/'ACT Oct 2021'!AR2&lt;'ACT Oct 2021'!L2,0,IF(($C$5*F8/'ACT Oct 2021'!AR2-'ACT Oct 2021'!L2)&lt;=('ACT Oct 2021'!M2+'ACT Oct 2021'!L2),((($C$5*F8/'ACT Oct 2021'!AR2-'ACT Oct 2021'!L2)*'ACT Oct 2021'!AD2/100))*'ACT Oct 2021'!AR2,((('ACT Oct 2021'!M2)*'ACT Oct 2021'!AD2/100)*'ACT Oct 2021'!AR2))),0)</f>
        <v>1068.9409745454545</v>
      </c>
      <c r="N8" s="82">
        <f>IF(AND('ACT Oct 2021'!M2&gt;0,'ACT Oct 2021'!N2&gt;0),IF($C$5*F8/'ACT Oct 2021'!AR2&lt;('ACT Oct 2021'!L2+'ACT Oct 2021'!M2),0,IF(($C$5*F8/'ACT Oct 2021'!AR2-'ACT Oct 2021'!L2+'ACT Oct 2021'!M2)&lt;=('ACT Oct 2021'!L2+'ACT Oct 2021'!M2+'ACT Oct 2021'!N2),((($C$5*F8/'ACT Oct 2021'!AR2-('ACT Oct 2021'!L2+'ACT Oct 2021'!M2))*'ACT Oct 2021'!AE2/100))*'ACT Oct 2021'!AR2,('ACT Oct 2021'!N2*'ACT Oct 2021'!AE2/100)*'ACT Oct 2021'!AR2)),0)</f>
        <v>0</v>
      </c>
      <c r="O8" s="82">
        <f>IF(AND('ACT Oct 2021'!N2&gt;0,'ACT Oct 2021'!O2&gt;0),IF($C$5*F8/'ACT Oct 2021'!AR2&lt;('ACT Oct 2021'!L2+'ACT Oct 2021'!M2+'ACT Oct 2021'!N2),0,IF(($C$5*F8/'ACT Oct 2021'!AR2-'ACT Oct 2021'!L2+'ACT Oct 2021'!M2+'ACT Oct 2021'!N2)&lt;=('ACT Oct 2021'!L2+'ACT Oct 2021'!M2+'ACT Oct 2021'!N2+'ACT Oct 2021'!O2),(($C$5*F8/'ACT Oct 2021'!AR2-('ACT Oct 2021'!L2+'ACT Oct 2021'!M2+'ACT Oct 2021'!N2))*'ACT Oct 2021'!AF2/100)*'ACT Oct 2021'!AR2,('ACT Oct 2021'!O2*'ACT Oct 2021'!AF2/100)*'ACT Oct 2021'!AR2)),0)</f>
        <v>0</v>
      </c>
      <c r="P8" s="85">
        <f>IF(AND('ACT Oct 2021'!P2&gt;0,'ACT Oct 2021'!O2&gt;0),IF(($C$5*F8/'ACT Oct 2021'!AR2&lt;SUM('ACT Oct 2021'!L2:P2)),(0),($C$5*F8/'ACT Oct 2021'!AR2-SUM('ACT Oct 2021'!L2:P2))*'ACT Oct 2021'!AB2/100)* 'ACT Oct 2021'!AR2,IF(AND('ACT Oct 2021'!O2&gt;0,'ACT Oct 2021'!P2=""),IF(($C$5*F8/'ACT Oct 2021'!AR2&lt; SUM('ACT Oct 2021'!L2:O2)),(0),($C$5*F8/'ACT Oct 2021'!AR2-SUM('ACT Oct 2021'!L2:O2))*'ACT Oct 2021'!AG2/100)* 'ACT Oct 2021'!AR2,IF(AND('ACT Oct 2021'!N2&gt;0,'ACT Oct 2021'!O2=""),IF(($C$5*F8/'ACT Oct 2021'!AR2&lt; SUM('ACT Oct 2021'!L2:N2)),(0),($C$5*F8/'ACT Oct 2021'!AR2-SUM('ACT Oct 2021'!L2:N2))*'ACT Oct 2021'!AF2/100)* 'ACT Oct 2021'!AR2,IF(AND('ACT Oct 2021'!M2&gt;0,'ACT Oct 2021'!N2=""),IF(($C$5*F8/'ACT Oct 2021'!AR2&lt;'ACT Oct 2021'!M2+'ACT Oct 2021'!L2),(0),(($C$5*F8/'ACT Oct 2021'!AR2-('ACT Oct 2021'!M2+'ACT Oct 2021'!L2))*'ACT Oct 2021'!AE2/100))*'ACT Oct 2021'!AR2,IF(AND('ACT Oct 2021'!L2&gt;0,'ACT Oct 2021'!M2=""&gt;0),IF(($C$5*F8/'ACT Oct 2021'!AR2&lt;'ACT Oct 2021'!L2),(0),($C$5*F8/'ACT Oct 2021'!AR2-'ACT Oct 2021'!L2)*'ACT Oct 2021'!AD2/100)*'ACT Oct 2021'!AR2,0)))))</f>
        <v>0</v>
      </c>
      <c r="Q8" s="147">
        <f>SUM(G8:P8)</f>
        <v>2542.7149090909088</v>
      </c>
      <c r="R8" s="157">
        <f>Q8+D8</f>
        <v>2967.7739999999994</v>
      </c>
      <c r="S8" s="86">
        <f>R8*1.1</f>
        <v>3264.5513999999998</v>
      </c>
      <c r="T8" s="87">
        <f>'ACT Oct 2021'!AT2</f>
        <v>0</v>
      </c>
      <c r="U8" s="87">
        <f>'ACT Oct 2021'!AU2</f>
        <v>0</v>
      </c>
      <c r="V8" s="87">
        <f>'ACT Oct 2021'!AV2</f>
        <v>0</v>
      </c>
      <c r="W8" s="87">
        <f>'ACT Oct 2021'!AW2</f>
        <v>0</v>
      </c>
      <c r="X8" s="159" t="str">
        <f t="shared" ref="X8:X11" si="0">IF(SUM(T8:W8)=0,"No discount",IF(T8&gt;0,"Guaranteed off bill",IF(U8&gt;0,"Guaranteed off usage",IF(V8&gt;0,"Pay-on-time off bill","Pay-on-time off usage"))))</f>
        <v>No discount</v>
      </c>
      <c r="Y8" s="159" t="str">
        <f>IF(OR(B8="Origin Energy",B8="Red Energy",B8="Powershop"),"Inclusive","Exclusive")</f>
        <v>Exclusive</v>
      </c>
      <c r="Z8" s="150">
        <f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2967.7739999999994</v>
      </c>
      <c r="AA8" s="150">
        <f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2967.7739999999994</v>
      </c>
      <c r="AB8" s="88">
        <f t="shared" ref="AB8:AC11" si="1">Z8*1.1</f>
        <v>3264.5513999999998</v>
      </c>
      <c r="AC8" s="88">
        <f t="shared" si="1"/>
        <v>3264.5513999999998</v>
      </c>
      <c r="AD8" s="89">
        <f>'ACT Oct 2021'!BF2</f>
        <v>0</v>
      </c>
      <c r="AE8" s="90" t="str">
        <f>'ACT Oct 2021'!BG2</f>
        <v>n</v>
      </c>
      <c r="AF8" s="201"/>
      <c r="AG8" s="201"/>
      <c r="AH8" s="201"/>
      <c r="AI8" s="201"/>
      <c r="AJ8" s="201"/>
      <c r="AK8" s="201"/>
      <c r="AL8" s="201"/>
      <c r="AM8" s="201"/>
      <c r="AN8" s="201"/>
      <c r="AO8" s="201"/>
    </row>
    <row r="9" spans="1:41" ht="20" customHeight="1" x14ac:dyDescent="0.2">
      <c r="A9" s="180" t="str">
        <f>'ACT Oct 2021'!D3</f>
        <v>EvoEnergy</v>
      </c>
      <c r="B9" s="81" t="str">
        <f>'ACT Oct 2021'!F3</f>
        <v>EnergyAustralia</v>
      </c>
      <c r="C9" s="81" t="str">
        <f>'ACT Oct 2021'!G3</f>
        <v>Toatal Plan</v>
      </c>
      <c r="D9" s="82">
        <f>365*'ACT Oct 2021'!H3/100</f>
        <v>498.22500000000002</v>
      </c>
      <c r="E9" s="155">
        <f>IF('ACT Oct 2021'!AQ3=3,0.5,IF('ACT Oct 2021'!AQ3=2,0.33,0))</f>
        <v>0.5</v>
      </c>
      <c r="F9" s="155">
        <f>1-E9</f>
        <v>0.5</v>
      </c>
      <c r="G9" s="83">
        <f>IF('ACT Oct 2021'!K3="",($C$5*E9/'ACT Oct 2021'!AQ3*'ACT Oct 2021'!W3/100)*'ACT Oct 2021'!AQ3,IF($C$5*E9/'ACT Oct 2021'!AQ3&gt;='ACT Oct 2021'!L3,('ACT Oct 2021'!L3*'ACT Oct 2021'!W3/100)*'ACT Oct 2021'!AQ3,($C$5*E9/'ACT Oct 2021'!AQ3*'ACT Oct 2021'!W3/100)*'ACT Oct 2021'!AQ3))</f>
        <v>227.97071999999997</v>
      </c>
      <c r="H9" s="84">
        <f>IF(AND('ACT Oct 2021'!L3&gt;0,'ACT Oct 2021'!M3&gt;0),IF($C$5*E9/'ACT Oct 2021'!AQ3&lt;'ACT Oct 2021'!L3,0,IF(($C$5*E9/'ACT Oct 2021'!AQ3-'ACT Oct 2021'!L3)&lt;=('ACT Oct 2021'!M3+'ACT Oct 2021'!L3),((($C$5*E9/'ACT Oct 2021'!AQ3-'ACT Oct 2021'!L3)*'ACT Oct 2021'!X3/100))*'ACT Oct 2021'!AQ3,((('ACT Oct 2021'!M3)*'ACT Oct 2021'!X3/100)*'ACT Oct 2021'!AQ3))),0)</f>
        <v>1142.5274909090908</v>
      </c>
      <c r="I9" s="82">
        <f>IF(AND('ACT Oct 2021'!M3&gt;0,'ACT Oct 2021'!N3&gt;0),IF($C$5*E9/'ACT Oct 2021'!AQ3&lt;('ACT Oct 2021'!L3+'ACT Oct 2021'!M3),0,IF(($C$5*E9/'ACT Oct 2021'!AQ3-'ACT Oct 2021'!L3+'ACT Oct 2021'!M3)&lt;=('ACT Oct 2021'!L3+'ACT Oct 2021'!M3+'ACT Oct 2021'!N3),((($C$5*E9/'ACT Oct 2021'!AQ3-('ACT Oct 2021'!L3+'ACT Oct 2021'!M3))*'ACT Oct 2021'!Y3/100))*'ACT Oct 2021'!AQ3,('ACT Oct 2021'!N3*'ACT Oct 2021'!Y3/100)* 'ACT Oct 2021'!AQ3)),0)</f>
        <v>0</v>
      </c>
      <c r="J9" s="82">
        <f>IF(AND('ACT Oct 2021'!N3&gt;0,'ACT Oct 2021'!O3&gt;0),IF($C$5*E9/'ACT Oct 2021'!AQ3&lt;('ACT Oct 2021'!L3+'ACT Oct 2021'!M3+'ACT Oct 2021'!N3),0,IF(($C$5*E9/'ACT Oct 2021'!AQ3-'ACT Oct 2021'!L3+'ACT Oct 2021'!M3+'ACT Oct 2021'!N3)&lt;=('ACT Oct 2021'!L3+'ACT Oct 2021'!M3+'ACT Oct 2021'!N3+'ACT Oct 2021'!O3),(($C$5*E9/'ACT Oct 2021'!AQ3-('ACT Oct 2021'!L3+'ACT Oct 2021'!M3+'ACT Oct 2021'!N3))*'ACT Oct 2021'!Z3/100)*'ACT Oct 2021'!AQ3,('ACT Oct 2021'!O3*'ACT Oct 2021'!Z3/100)*'ACT Oct 2021'!AQ3)),0)</f>
        <v>0</v>
      </c>
      <c r="K9" s="82">
        <f>IF(AND('ACT Oct 2021'!P3&gt;0,'ACT Oct 2021'!O3&gt;0),IF(($C$5*E9/'ACT Oct 2021'!AQ3&lt;SUM('ACT Oct 2021'!L3:P3)),(0),($C$5*E9/'ACT Oct 2021'!AQ3-SUM('ACT Oct 2021'!L3:P3))*'ACT Oct 2021'!AB3/100)* 'ACT Oct 2021'!AQ3,IF(AND('ACT Oct 2021'!O3&gt;0,'ACT Oct 2021'!P3=""),IF(($C$5*E9/'ACT Oct 2021'!AQ3&lt; SUM('ACT Oct 2021'!L3:O3)),(0),($C$5*E9/'ACT Oct 2021'!AQ3-SUM('ACT Oct 2021'!L3:O3))*'ACT Oct 2021'!AA3/100)* 'ACT Oct 2021'!AQ3,IF(AND('ACT Oct 2021'!N3&gt;0,'ACT Oct 2021'!O3=""),IF(($C$5*E9/'ACT Oct 2021'!AQ3&lt; SUM('ACT Oct 2021'!L3:N3)),(0),($C$5*E9/'ACT Oct 2021'!AQ3-SUM('ACT Oct 2021'!L3:N3))*'ACT Oct 2021'!Z3/100)* 'ACT Oct 2021'!AQ3,IF(AND('ACT Oct 2021'!M3&gt;0,'ACT Oct 2021'!N3=""),IF(($C$5*E9/'ACT Oct 2021'!AQ3&lt;'ACT Oct 2021'!M3+'ACT Oct 2021'!L3),(0),(($C$5*E9/'ACT Oct 2021'!AQ3-('ACT Oct 2021'!M3+'ACT Oct 2021'!L3))*'ACT Oct 2021'!Y3/100))*'ACT Oct 2021'!AQ3,IF(AND('ACT Oct 2021'!L3&gt;0,'ACT Oct 2021'!M3=""&gt;0),IF(($C$5*E9/'ACT Oct 2021'!AQ3&lt;'ACT Oct 2021'!L3),(0),($C$5*E9/'ACT Oct 2021'!AQ3-'ACT Oct 2021'!L3)*'ACT Oct 2021'!X3/100)*'ACT Oct 2021'!AQ3,0)))))</f>
        <v>0</v>
      </c>
      <c r="L9" s="84">
        <f>IF('ACT Oct 2021'!K3="",($C$5*F9/'ACT Oct 2021'!AR3*'ACT Oct 2021'!AC3/100)*'ACT Oct 2021'!AR3,IF($C$5*F9/'ACT Oct 2021'!AR3&gt;='ACT Oct 2021'!L3,('ACT Oct 2021'!L3*'ACT Oct 2021'!AC3/100)*'ACT Oct 2021'!AR3,($C$5*F9/'ACT Oct 2021'!AR3*'ACT Oct 2021'!AC3/100)*'ACT Oct 2021'!AR3))</f>
        <v>227.97071999999997</v>
      </c>
      <c r="M9" s="84">
        <f>IF(AND('ACT Oct 2021'!L3&gt;0,'ACT Oct 2021'!M3&gt;0),IF($C$5*F9/'ACT Oct 2021'!AR3&lt;'ACT Oct 2021'!L3,0,IF(($C$5*F9/'ACT Oct 2021'!AR3-'ACT Oct 2021'!L3)&lt;=('ACT Oct 2021'!M3+'ACT Oct 2021'!L3),((($C$5*F9/'ACT Oct 2021'!AR3-'ACT Oct 2021'!L3)*'ACT Oct 2021'!AD3/100))*'ACT Oct 2021'!AR3,((('ACT Oct 2021'!M3)*'ACT Oct 2021'!AD3/100)*'ACT Oct 2021'!AR3))),0)</f>
        <v>1142.5274909090908</v>
      </c>
      <c r="N9" s="82">
        <f>IF(AND('ACT Oct 2021'!M3&gt;0,'ACT Oct 2021'!N3&gt;0),IF($C$5*F9/'ACT Oct 2021'!AR3&lt;('ACT Oct 2021'!L3+'ACT Oct 2021'!M3),0,IF(($C$5*F9/'ACT Oct 2021'!AR3-'ACT Oct 2021'!L3+'ACT Oct 2021'!M3)&lt;=('ACT Oct 2021'!L3+'ACT Oct 2021'!M3+'ACT Oct 2021'!N3),((($C$5*F9/'ACT Oct 2021'!AR3-('ACT Oct 2021'!L3+'ACT Oct 2021'!M3))*'ACT Oct 2021'!AE3/100))*'ACT Oct 2021'!AR3,('ACT Oct 2021'!N3*'ACT Oct 2021'!AE3/100)*'ACT Oct 2021'!AR3)),0)</f>
        <v>0</v>
      </c>
      <c r="O9" s="82">
        <f>IF(AND('ACT Oct 2021'!N3&gt;0,'ACT Oct 2021'!O3&gt;0),IF($C$5*F9/'ACT Oct 2021'!AR3&lt;('ACT Oct 2021'!L3+'ACT Oct 2021'!M3+'ACT Oct 2021'!N3),0,IF(($C$5*F9/'ACT Oct 2021'!AR3-'ACT Oct 2021'!L3+'ACT Oct 2021'!M3+'ACT Oct 2021'!N3)&lt;=('ACT Oct 2021'!L3+'ACT Oct 2021'!M3+'ACT Oct 2021'!N3+'ACT Oct 2021'!O3),(($C$5*F9/'ACT Oct 2021'!AR3-('ACT Oct 2021'!L3+'ACT Oct 2021'!M3+'ACT Oct 2021'!N3))*'ACT Oct 2021'!AF3/100)*'ACT Oct 2021'!AR3,('ACT Oct 2021'!O3*'ACT Oct 2021'!AF3/100)*'ACT Oct 2021'!AR3)),0)</f>
        <v>0</v>
      </c>
      <c r="P9" s="85">
        <f>IF(AND('ACT Oct 2021'!P3&gt;0,'ACT Oct 2021'!O3&gt;0),IF(($C$5*F9/'ACT Oct 2021'!AR3&lt;SUM('ACT Oct 2021'!L3:P3)),(0),($C$5*F9/'ACT Oct 2021'!AR3-SUM('ACT Oct 2021'!L3:P3))*'ACT Oct 2021'!AB3/100)* 'ACT Oct 2021'!AR3,IF(AND('ACT Oct 2021'!O3&gt;0,'ACT Oct 2021'!P3=""),IF(($C$5*F9/'ACT Oct 2021'!AR3&lt; SUM('ACT Oct 2021'!L3:O3)),(0),($C$5*F9/'ACT Oct 2021'!AR3-SUM('ACT Oct 2021'!L3:O3))*'ACT Oct 2021'!AG3/100)* 'ACT Oct 2021'!AR3,IF(AND('ACT Oct 2021'!N3&gt;0,'ACT Oct 2021'!O3=""),IF(($C$5*F9/'ACT Oct 2021'!AR3&lt; SUM('ACT Oct 2021'!L3:N3)),(0),($C$5*F9/'ACT Oct 2021'!AR3-SUM('ACT Oct 2021'!L3:N3))*'ACT Oct 2021'!AF3/100)* 'ACT Oct 2021'!AR3,IF(AND('ACT Oct 2021'!M3&gt;0,'ACT Oct 2021'!N3=""),IF(($C$5*F9/'ACT Oct 2021'!AR3&lt;'ACT Oct 2021'!M3+'ACT Oct 2021'!L3),(0),(($C$5*F9/'ACT Oct 2021'!AR3-('ACT Oct 2021'!M3+'ACT Oct 2021'!L3))*'ACT Oct 2021'!AE3/100))*'ACT Oct 2021'!AR3,IF(AND('ACT Oct 2021'!L3&gt;0,'ACT Oct 2021'!M3=""&gt;0),IF(($C$5*F9/'ACT Oct 2021'!AR3&lt;'ACT Oct 2021'!L3),(0),($C$5*F9/'ACT Oct 2021'!AR3-'ACT Oct 2021'!L3)*'ACT Oct 2021'!AD3/100)*'ACT Oct 2021'!AR3,0)))))</f>
        <v>0</v>
      </c>
      <c r="Q9" s="147">
        <f>SUM(G9:P9)</f>
        <v>2740.9964218181817</v>
      </c>
      <c r="R9" s="157">
        <f>Q9+D9</f>
        <v>3239.2214218181816</v>
      </c>
      <c r="S9" s="86">
        <f>R9*1.1</f>
        <v>3563.143564</v>
      </c>
      <c r="T9" s="87">
        <f>'ACT Oct 2021'!AT3</f>
        <v>24</v>
      </c>
      <c r="U9" s="87">
        <f>'ACT Oct 2021'!AU3</f>
        <v>0</v>
      </c>
      <c r="V9" s="87">
        <f>'ACT Oct 2021'!AV3</f>
        <v>0</v>
      </c>
      <c r="W9" s="87">
        <f>'ACT Oct 2021'!AW3</f>
        <v>0</v>
      </c>
      <c r="X9" s="159" t="str">
        <f t="shared" si="0"/>
        <v>Guaranteed off bill</v>
      </c>
      <c r="Y9" s="159" t="str">
        <f>IF(OR(B9="Origin Energy",B9="Red Energy",B9="Powershop"),"Inclusive","Exclusive")</f>
        <v>Exclusive</v>
      </c>
      <c r="Z9" s="150">
        <f>IF(AND(X9="Guaranteed off bill",Y9="Inclusive"),((R9*1.1)-((R9*1.1)*T9/100))/1.1,IF(AND(X9="Guaranteed off usage",Y9="Inclusive"),((R9*1.1)-((Q9*1.1)*U9/100))/1.1,IF(AND(X9="Guaranteed off bill",Y9="Exclusive"),R9-(R9*T9/100),IF(AND(X9="Guaranteed off usage",Y9="Exclusive"),R9-(Q9*U9/100),IF(Y9="Inclusive",((R9*1.1))/1.1,R9)))))</f>
        <v>2461.8082805818181</v>
      </c>
      <c r="AA9" s="150">
        <f>IF(AND(X9="Pay-on-time off bill",Y9="Inclusive"),((Z9*1.1)-((Z9*1.1)*V9/100))/1.1,IF(AND(X9="Pay-on-time off usage",Y9="Inclusive"),((Z9*1.1)-((Q9*1.1)*W9/100))/1.1,IF(AND(X9="Pay-on-time off bill",Y9="Exclusive"),Z9-(Z9*V9/100),IF(AND(X9="Pay-on-time off usage",Y9="Exclusive"),Z9-(Q9*W9/100),IF(Y9="Inclusive",((Z9*1.1))/1.1,Z9)))))</f>
        <v>2461.8082805818181</v>
      </c>
      <c r="AB9" s="88">
        <f t="shared" si="1"/>
        <v>2707.9891086400003</v>
      </c>
      <c r="AC9" s="88">
        <f t="shared" si="1"/>
        <v>2707.9891086400003</v>
      </c>
      <c r="AD9" s="89">
        <f>'ACT Oct 2021'!BF3</f>
        <v>0</v>
      </c>
      <c r="AE9" s="90" t="str">
        <f>'ACT Oct 2021'!BG3</f>
        <v>n</v>
      </c>
      <c r="AF9" s="201"/>
      <c r="AG9" s="201"/>
      <c r="AH9" s="201"/>
      <c r="AI9" s="201"/>
      <c r="AJ9" s="201"/>
      <c r="AK9" s="201"/>
      <c r="AL9" s="201"/>
      <c r="AM9" s="201"/>
      <c r="AN9" s="201"/>
      <c r="AO9" s="201"/>
    </row>
    <row r="10" spans="1:41" ht="20" customHeight="1" x14ac:dyDescent="0.2">
      <c r="A10" s="180" t="str">
        <f>'ACT Oct 2021'!D4</f>
        <v>EvoEnergy</v>
      </c>
      <c r="B10" s="81" t="str">
        <f>'ACT Oct 2021'!F4</f>
        <v>Origin Energy</v>
      </c>
      <c r="C10" s="81" t="str">
        <f>'ACT Oct 2021'!G4</f>
        <v>Business  Go</v>
      </c>
      <c r="D10" s="82">
        <f>365*'ACT Oct 2021'!H4/100</f>
        <v>425.78909090909087</v>
      </c>
      <c r="E10" s="155">
        <f>IF('ACT Oct 2021'!AQ4=3,0.5,IF('ACT Oct 2021'!AQ4=2,0.33,0))</f>
        <v>0.5</v>
      </c>
      <c r="F10" s="155">
        <f>1-E10</f>
        <v>0.5</v>
      </c>
      <c r="G10" s="83">
        <f>IF('ACT Oct 2021'!K4="",($C$5*E10/'ACT Oct 2021'!AQ4*'ACT Oct 2021'!W4/100)*'ACT Oct 2021'!AQ4,IF($C$5*E10/'ACT Oct 2021'!AQ4&gt;='ACT Oct 2021'!L4,('ACT Oct 2021'!L4*'ACT Oct 2021'!W4/100)*'ACT Oct 2021'!AQ4,($C$5*E10/'ACT Oct 2021'!AQ4*'ACT Oct 2021'!W4/100)*'ACT Oct 2021'!AQ4))</f>
        <v>406.21745454545442</v>
      </c>
      <c r="H10" s="82">
        <f>IF(AND('ACT Oct 2021'!L4&gt;0,'ACT Oct 2021'!M4&gt;0),IF($C$5*E10/'ACT Oct 2021'!AQ4&lt;'ACT Oct 2021'!L4,0,IF(($C$5*E10/'ACT Oct 2021'!AQ4-'ACT Oct 2021'!L4)&lt;=('ACT Oct 2021'!M4+'ACT Oct 2021'!L4),((($C$5*E10/'ACT Oct 2021'!AQ4-'ACT Oct 2021'!L4)*'ACT Oct 2021'!X4/100))*'ACT Oct 2021'!AQ4,((('ACT Oct 2021'!M4)*'ACT Oct 2021'!X4/100)*'ACT Oct 2021'!AQ4))),0)</f>
        <v>886.50072727272732</v>
      </c>
      <c r="I10" s="82">
        <f>IF(AND('ACT Oct 2021'!M4&gt;0,'ACT Oct 2021'!N4&gt;0),IF($C$5*E10/'ACT Oct 2021'!AQ4&lt;('ACT Oct 2021'!L4+'ACT Oct 2021'!M4),0,IF(($C$5*E10/'ACT Oct 2021'!AQ4-'ACT Oct 2021'!L4+'ACT Oct 2021'!M4)&lt;=('ACT Oct 2021'!L4+'ACT Oct 2021'!M4+'ACT Oct 2021'!N4),((($C$5*E10/'ACT Oct 2021'!AQ4-('ACT Oct 2021'!L4+'ACT Oct 2021'!M4))*'ACT Oct 2021'!Y4/100))*'ACT Oct 2021'!AQ4,('ACT Oct 2021'!N4*'ACT Oct 2021'!Y4/100)* 'ACT Oct 2021'!AQ4)),0)</f>
        <v>0</v>
      </c>
      <c r="J10" s="82">
        <f>IF(AND('ACT Oct 2021'!N4&gt;0,'ACT Oct 2021'!O4&gt;0),IF($C$5*E10/'ACT Oct 2021'!AQ4&lt;('ACT Oct 2021'!L4+'ACT Oct 2021'!M4+'ACT Oct 2021'!N4),0,IF(($C$5*E10/'ACT Oct 2021'!AQ4-'ACT Oct 2021'!L4+'ACT Oct 2021'!M4+'ACT Oct 2021'!N4)&lt;=('ACT Oct 2021'!L4+'ACT Oct 2021'!M4+'ACT Oct 2021'!N4+'ACT Oct 2021'!O4),(($C$5*E10/'ACT Oct 2021'!AQ4-('ACT Oct 2021'!L4+'ACT Oct 2021'!M4+'ACT Oct 2021'!N4))*'ACT Oct 2021'!Z4/100)*'ACT Oct 2021'!AQ4,('ACT Oct 2021'!O4*'ACT Oct 2021'!Z4/100)*'ACT Oct 2021'!AQ4)),0)</f>
        <v>0</v>
      </c>
      <c r="K10" s="82">
        <f>IF(AND('ACT Oct 2021'!P4&gt;0,'ACT Oct 2021'!O4&gt;0),IF(($C$5*E10/'ACT Oct 2021'!AQ4&lt;SUM('ACT Oct 2021'!L4:P4)),(0),($C$5*E10/'ACT Oct 2021'!AQ4-SUM('ACT Oct 2021'!L4:P4))*'ACT Oct 2021'!AB4/100)* 'ACT Oct 2021'!AQ4,IF(AND('ACT Oct 2021'!O4&gt;0,'ACT Oct 2021'!P4=""),IF(($C$5*E10/'ACT Oct 2021'!AQ4&lt; SUM('ACT Oct 2021'!L4:O4)),(0),($C$5*E10/'ACT Oct 2021'!AQ4-SUM('ACT Oct 2021'!L4:O4))*'ACT Oct 2021'!AA4/100)* 'ACT Oct 2021'!AQ4,IF(AND('ACT Oct 2021'!N4&gt;0,'ACT Oct 2021'!O4=""),IF(($C$5*E10/'ACT Oct 2021'!AQ4&lt; SUM('ACT Oct 2021'!L4:N4)),(0),($C$5*E10/'ACT Oct 2021'!AQ4-SUM('ACT Oct 2021'!L4:N4))*'ACT Oct 2021'!Z4/100)* 'ACT Oct 2021'!AQ4,IF(AND('ACT Oct 2021'!M4&gt;0,'ACT Oct 2021'!N4=""),IF(($C$5*E10/'ACT Oct 2021'!AQ4&lt;'ACT Oct 2021'!M4+'ACT Oct 2021'!L4),(0),(($C$5*E10/'ACT Oct 2021'!AQ4-('ACT Oct 2021'!M4+'ACT Oct 2021'!L4))*'ACT Oct 2021'!Y4/100))*'ACT Oct 2021'!AQ4,IF(AND('ACT Oct 2021'!L4&gt;0,'ACT Oct 2021'!M4=""&gt;0),IF(($C$5*E10/'ACT Oct 2021'!AQ4&lt;'ACT Oct 2021'!L4),(0),($C$5*E10/'ACT Oct 2021'!AQ4-'ACT Oct 2021'!L4)*'ACT Oct 2021'!X4/100)*'ACT Oct 2021'!AQ4,0)))))</f>
        <v>0</v>
      </c>
      <c r="L10" s="82">
        <f>IF('ACT Oct 2021'!K4="",($C$5*F10/'ACT Oct 2021'!AR4*'ACT Oct 2021'!AC4/100)*'ACT Oct 2021'!AR4,IF($C$5*F10/'ACT Oct 2021'!AR4&gt;='ACT Oct 2021'!L4,('ACT Oct 2021'!L4*'ACT Oct 2021'!AC4/100)*'ACT Oct 2021'!AR4,($C$5*F10/'ACT Oct 2021'!AR4*'ACT Oct 2021'!AC4/100)*'ACT Oct 2021'!AR4))</f>
        <v>406.21745454545442</v>
      </c>
      <c r="M10" s="82">
        <f>IF(AND('ACT Oct 2021'!L4&gt;0,'ACT Oct 2021'!M4&gt;0),IF($C$5*F10/'ACT Oct 2021'!AR4&lt;'ACT Oct 2021'!L4,0,IF(($C$5*F10/'ACT Oct 2021'!AR4-'ACT Oct 2021'!L4)&lt;=('ACT Oct 2021'!M4+'ACT Oct 2021'!L4),((($C$5*F10/'ACT Oct 2021'!AR4-'ACT Oct 2021'!L4)*'ACT Oct 2021'!AD4/100))*'ACT Oct 2021'!AR4,((('ACT Oct 2021'!M4)*'ACT Oct 2021'!AD4/100)*'ACT Oct 2021'!AR4))),0)</f>
        <v>886.50072727272732</v>
      </c>
      <c r="N10" s="82">
        <f>IF(AND('ACT Oct 2021'!M4&gt;0,'ACT Oct 2021'!N4&gt;0),IF($C$5*F10/'ACT Oct 2021'!AR4&lt;('ACT Oct 2021'!L4+'ACT Oct 2021'!M4),0,IF(($C$5*F10/'ACT Oct 2021'!AR4-'ACT Oct 2021'!L4+'ACT Oct 2021'!M4)&lt;=('ACT Oct 2021'!L4+'ACT Oct 2021'!M4+'ACT Oct 2021'!N4),((($C$5*F10/'ACT Oct 2021'!AR4-('ACT Oct 2021'!L4+'ACT Oct 2021'!M4))*'ACT Oct 2021'!AE4/100))*'ACT Oct 2021'!AR4,('ACT Oct 2021'!N4*'ACT Oct 2021'!AE4/100)*'ACT Oct 2021'!AR4)),0)</f>
        <v>0</v>
      </c>
      <c r="O10" s="82">
        <f>IF(AND('ACT Oct 2021'!N4&gt;0,'ACT Oct 2021'!O4&gt;0),IF($C$5*F10/'ACT Oct 2021'!AR4&lt;('ACT Oct 2021'!L4+'ACT Oct 2021'!M4+'ACT Oct 2021'!N4),0,IF(($C$5*F10/'ACT Oct 2021'!AR4-'ACT Oct 2021'!L4+'ACT Oct 2021'!M4+'ACT Oct 2021'!N4)&lt;=('ACT Oct 2021'!L4+'ACT Oct 2021'!M4+'ACT Oct 2021'!N4+'ACT Oct 2021'!O4),(($C$5*F10/'ACT Oct 2021'!AR4-('ACT Oct 2021'!L4+'ACT Oct 2021'!M4+'ACT Oct 2021'!N4))*'ACT Oct 2021'!AF4/100)*'ACT Oct 2021'!AR4,('ACT Oct 2021'!O4*'ACT Oct 2021'!AF4/100)*'ACT Oct 2021'!AR4)),0)</f>
        <v>0</v>
      </c>
      <c r="P10" s="82">
        <f>IF(AND('ACT Oct 2021'!P4&gt;0,'ACT Oct 2021'!O4&gt;0),IF(($C$5*F10/'ACT Oct 2021'!AR4&lt;SUM('ACT Oct 2021'!L4:P4)),(0),($C$5*F10/'ACT Oct 2021'!AR4-SUM('ACT Oct 2021'!L4:P4))*'ACT Oct 2021'!AB4/100)* 'ACT Oct 2021'!AR4,IF(AND('ACT Oct 2021'!O4&gt;0,'ACT Oct 2021'!P4=""),IF(($C$5*F10/'ACT Oct 2021'!AR4&lt; SUM('ACT Oct 2021'!L4:O4)),(0),($C$5*F10/'ACT Oct 2021'!AR4-SUM('ACT Oct 2021'!L4:O4))*'ACT Oct 2021'!AG4/100)* 'ACT Oct 2021'!AR4,IF(AND('ACT Oct 2021'!N4&gt;0,'ACT Oct 2021'!O4=""),IF(($C$5*F10/'ACT Oct 2021'!AR4&lt; SUM('ACT Oct 2021'!L4:N4)),(0),($C$5*F10/'ACT Oct 2021'!AR4-SUM('ACT Oct 2021'!L4:N4))*'ACT Oct 2021'!AF4/100)* 'ACT Oct 2021'!AR4,IF(AND('ACT Oct 2021'!M4&gt;0,'ACT Oct 2021'!N4=""),IF(($C$5*F10/'ACT Oct 2021'!AR4&lt;'ACT Oct 2021'!M4+'ACT Oct 2021'!L4),(0),(($C$5*F10/'ACT Oct 2021'!AR4-('ACT Oct 2021'!M4+'ACT Oct 2021'!L4))*'ACT Oct 2021'!AE4/100))*'ACT Oct 2021'!AR4,IF(AND('ACT Oct 2021'!L4&gt;0,'ACT Oct 2021'!M4=""&gt;0),IF(($C$5*F10/'ACT Oct 2021'!AR4&lt;'ACT Oct 2021'!L4),(0),($C$5*F10/'ACT Oct 2021'!AR4-'ACT Oct 2021'!L4)*'ACT Oct 2021'!AD4/100)*'ACT Oct 2021'!AR4,0)))))</f>
        <v>0</v>
      </c>
      <c r="Q10" s="183">
        <f>SUM(G10:P10)</f>
        <v>2585.4363636363632</v>
      </c>
      <c r="R10" s="184">
        <f>Q10+D10</f>
        <v>3011.2254545454543</v>
      </c>
      <c r="S10" s="86">
        <f>R10*1.1</f>
        <v>3312.348</v>
      </c>
      <c r="T10" s="87">
        <f>'ACT Oct 2021'!AT4</f>
        <v>0</v>
      </c>
      <c r="U10" s="87">
        <f>'ACT Oct 2021'!AU4</f>
        <v>0</v>
      </c>
      <c r="V10" s="87">
        <f>'ACT Oct 2021'!AV4</f>
        <v>0</v>
      </c>
      <c r="W10" s="87">
        <f>'ACT Oct 2021'!AW4</f>
        <v>0</v>
      </c>
      <c r="X10" s="159" t="str">
        <f t="shared" si="0"/>
        <v>No discount</v>
      </c>
      <c r="Y10" s="159" t="str">
        <f>IF(OR(B10="Origin Energy",B10="Red Energy",B10="Powershop"),"Inclusive","Exclusive")</f>
        <v>Inclusive</v>
      </c>
      <c r="Z10" s="185">
        <f>IF(AND(X10="Guaranteed off bill",Y10="Inclusive"),((R10*1.1)-((R10*1.1)*T10/100))/1.1,IF(AND(X10="Guaranteed off usage",Y10="Inclusive"),((R10*1.1)-((Q10*1.1)*U10/100))/1.1,IF(AND(X10="Guaranteed off bill",Y10="Exclusive"),R10-(R10*T10/100),IF(AND(X10="Guaranteed off usage",Y10="Exclusive"),R10-(Q10*U10/100),IF(Y10="Inclusive",((R10*1.1))/1.1,R10)))))</f>
        <v>3011.2254545454543</v>
      </c>
      <c r="AA10" s="150">
        <f>IF(AND(X10="Pay-on-time off bill",Y10="Inclusive"),((Z10*1.1)-((Z10*1.1)*V10/100))/1.1,IF(AND(X10="Pay-on-time off usage",Y10="Inclusive"),((Z10*1.1)-((Q10*1.1)*W10/100))/1.1,IF(AND(X10="Pay-on-time off bill",Y10="Exclusive"),Z10-(Z10*V10/100),IF(AND(X10="Pay-on-time off usage",Y10="Exclusive"),Z10-(Q10*W10/100),IF(Y10="Inclusive",((Z10*1.1))/1.1,Z10)))))</f>
        <v>3011.2254545454543</v>
      </c>
      <c r="AB10" s="88">
        <f t="shared" si="1"/>
        <v>3312.348</v>
      </c>
      <c r="AC10" s="88">
        <f t="shared" si="1"/>
        <v>3312.348</v>
      </c>
      <c r="AD10" s="89">
        <f>'ACT Oct 2021'!BF4</f>
        <v>12</v>
      </c>
      <c r="AE10" s="90" t="str">
        <f>'ACT Oct 2021'!BG4</f>
        <v>y</v>
      </c>
      <c r="AF10" s="201"/>
      <c r="AG10" s="201"/>
      <c r="AH10" s="201"/>
      <c r="AI10" s="201"/>
      <c r="AJ10" s="201"/>
      <c r="AK10" s="201"/>
      <c r="AL10" s="201"/>
      <c r="AM10" s="201"/>
      <c r="AN10" s="201"/>
      <c r="AO10" s="201"/>
    </row>
    <row r="11" spans="1:41" ht="20" customHeight="1" x14ac:dyDescent="0.2">
      <c r="A11" s="180" t="str">
        <f>'ACT Oct 2021'!D5</f>
        <v>EvoEnergy</v>
      </c>
      <c r="B11" s="81" t="str">
        <f>'ACT Oct 2021'!F5</f>
        <v>Red Energy</v>
      </c>
      <c r="C11" s="81" t="str">
        <f>'ACT Oct 2021'!G5</f>
        <v>Red Business Saver</v>
      </c>
      <c r="D11" s="82">
        <f>365*'ACT Oct 2021'!H5/100</f>
        <v>397.81681818181818</v>
      </c>
      <c r="E11" s="155">
        <f>IF('ACT Oct 2021'!AQ5=3,0.5,IF('ACT Oct 2021'!AQ5=2,0.33,0))</f>
        <v>0.5</v>
      </c>
      <c r="F11" s="155">
        <f>1-E11</f>
        <v>0.5</v>
      </c>
      <c r="G11" s="83">
        <f>IF('ACT Oct 2021'!K5="",($C$5*E11/'ACT Oct 2021'!AQ5*'ACT Oct 2021'!W5/100)*'ACT Oct 2021'!AQ5,IF($C$5*E11/'ACT Oct 2021'!AQ5&gt;='ACT Oct 2021'!L5,('ACT Oct 2021'!L5*'ACT Oct 2021'!W5/100)*'ACT Oct 2021'!AQ5,($C$5*E11/'ACT Oct 2021'!AQ5*'ACT Oct 2021'!W5/100)*'ACT Oct 2021'!AQ5))</f>
        <v>353.75890909090901</v>
      </c>
      <c r="H11" s="82">
        <f>IF(AND('ACT Oct 2021'!L5&gt;0,'ACT Oct 2021'!M5&gt;0),IF($C$5*E11/'ACT Oct 2021'!AQ5&lt;'ACT Oct 2021'!L5,0,IF(($C$5*E11/'ACT Oct 2021'!AQ5-'ACT Oct 2021'!L5)&lt;=('ACT Oct 2021'!M5+'ACT Oct 2021'!L5),((($C$5*E11/'ACT Oct 2021'!AQ5-'ACT Oct 2021'!L5)*'ACT Oct 2021'!X5/100))*'ACT Oct 2021'!AQ5,((('ACT Oct 2021'!M5)*'ACT Oct 2021'!X5/100)*'ACT Oct 2021'!AQ5))),0)</f>
        <v>787.28945454545453</v>
      </c>
      <c r="I11" s="82">
        <f>IF(AND('ACT Oct 2021'!M5&gt;0,'ACT Oct 2021'!N5&gt;0),IF($C$5*E11/'ACT Oct 2021'!AQ5&lt;('ACT Oct 2021'!L5+'ACT Oct 2021'!M5),0,IF(($C$5*E11/'ACT Oct 2021'!AQ5-'ACT Oct 2021'!L5+'ACT Oct 2021'!M5)&lt;=('ACT Oct 2021'!L5+'ACT Oct 2021'!M5+'ACT Oct 2021'!N5),((($C$5*E11/'ACT Oct 2021'!AQ5-('ACT Oct 2021'!L5+'ACT Oct 2021'!M5))*'ACT Oct 2021'!Y5/100))*'ACT Oct 2021'!AQ5,('ACT Oct 2021'!N5*'ACT Oct 2021'!Y5/100)* 'ACT Oct 2021'!AQ5)),0)</f>
        <v>0</v>
      </c>
      <c r="J11" s="82">
        <f>IF(AND('ACT Oct 2021'!N5&gt;0,'ACT Oct 2021'!O5&gt;0),IF($C$5*E11/'ACT Oct 2021'!AQ5&lt;('ACT Oct 2021'!L5+'ACT Oct 2021'!M5+'ACT Oct 2021'!N5),0,IF(($C$5*E11/'ACT Oct 2021'!AQ5-'ACT Oct 2021'!L5+'ACT Oct 2021'!M5+'ACT Oct 2021'!N5)&lt;=('ACT Oct 2021'!L5+'ACT Oct 2021'!M5+'ACT Oct 2021'!N5+'ACT Oct 2021'!O5),(($C$5*E11/'ACT Oct 2021'!AQ5-('ACT Oct 2021'!L5+'ACT Oct 2021'!M5+'ACT Oct 2021'!N5))*'ACT Oct 2021'!Z5/100)*'ACT Oct 2021'!AQ5,('ACT Oct 2021'!O5*'ACT Oct 2021'!Z5/100)*'ACT Oct 2021'!AQ5)),0)</f>
        <v>0</v>
      </c>
      <c r="K11" s="82">
        <f>IF(AND('ACT Oct 2021'!P5&gt;0,'ACT Oct 2021'!O5&gt;0),IF(($C$5*E11/'ACT Oct 2021'!AQ5&lt;SUM('ACT Oct 2021'!L5:P5)),(0),($C$5*E11/'ACT Oct 2021'!AQ5-SUM('ACT Oct 2021'!L5:P5))*'ACT Oct 2021'!AB5/100)* 'ACT Oct 2021'!AQ5,IF(AND('ACT Oct 2021'!O5&gt;0,'ACT Oct 2021'!P5=""),IF(($C$5*E11/'ACT Oct 2021'!AQ5&lt; SUM('ACT Oct 2021'!L5:O5)),(0),($C$5*E11/'ACT Oct 2021'!AQ5-SUM('ACT Oct 2021'!L5:O5))*'ACT Oct 2021'!AA5/100)* 'ACT Oct 2021'!AQ5,IF(AND('ACT Oct 2021'!N5&gt;0,'ACT Oct 2021'!O5=""),IF(($C$5*E11/'ACT Oct 2021'!AQ5&lt; SUM('ACT Oct 2021'!L5:N5)),(0),($C$5*E11/'ACT Oct 2021'!AQ5-SUM('ACT Oct 2021'!L5:N5))*'ACT Oct 2021'!Z5/100)* 'ACT Oct 2021'!AQ5,IF(AND('ACT Oct 2021'!M5&gt;0,'ACT Oct 2021'!N5=""),IF(($C$5*E11/'ACT Oct 2021'!AQ5&lt;'ACT Oct 2021'!M5+'ACT Oct 2021'!L5),(0),(($C$5*E11/'ACT Oct 2021'!AQ5-('ACT Oct 2021'!M5+'ACT Oct 2021'!L5))*'ACT Oct 2021'!Y5/100))*'ACT Oct 2021'!AQ5,IF(AND('ACT Oct 2021'!L5&gt;0,'ACT Oct 2021'!M5=""&gt;0),IF(($C$5*E11/'ACT Oct 2021'!AQ5&lt;'ACT Oct 2021'!L5),(0),($C$5*E11/'ACT Oct 2021'!AQ5-'ACT Oct 2021'!L5)*'ACT Oct 2021'!X5/100)*'ACT Oct 2021'!AQ5,0)))))</f>
        <v>0</v>
      </c>
      <c r="L11" s="82">
        <f>IF('ACT Oct 2021'!K5="",($C$5*F11/'ACT Oct 2021'!AR5*'ACT Oct 2021'!AC5/100)*'ACT Oct 2021'!AR5,IF($C$5*F11/'ACT Oct 2021'!AR5&gt;='ACT Oct 2021'!L5,('ACT Oct 2021'!L5*'ACT Oct 2021'!AC5/100)*'ACT Oct 2021'!AR5,($C$5*F11/'ACT Oct 2021'!AR5*'ACT Oct 2021'!AC5/100)*'ACT Oct 2021'!AR5))</f>
        <v>353.75890909090901</v>
      </c>
      <c r="M11" s="82">
        <f>IF(AND('ACT Oct 2021'!L5&gt;0,'ACT Oct 2021'!M5&gt;0),IF($C$5*F11/'ACT Oct 2021'!AR5&lt;'ACT Oct 2021'!L5,0,IF(($C$5*F11/'ACT Oct 2021'!AR5-'ACT Oct 2021'!L5)&lt;=('ACT Oct 2021'!M5+'ACT Oct 2021'!L5),((($C$5*F11/'ACT Oct 2021'!AR5-'ACT Oct 2021'!L5)*'ACT Oct 2021'!AD5/100))*'ACT Oct 2021'!AR5,((('ACT Oct 2021'!M5)*'ACT Oct 2021'!AD5/100)*'ACT Oct 2021'!AR5))),0)</f>
        <v>787.28945454545453</v>
      </c>
      <c r="N11" s="82">
        <f>IF(AND('ACT Oct 2021'!M5&gt;0,'ACT Oct 2021'!N5&gt;0),IF($C$5*F11/'ACT Oct 2021'!AR5&lt;('ACT Oct 2021'!L5+'ACT Oct 2021'!M5),0,IF(($C$5*F11/'ACT Oct 2021'!AR5-'ACT Oct 2021'!L5+'ACT Oct 2021'!M5)&lt;=('ACT Oct 2021'!L5+'ACT Oct 2021'!M5+'ACT Oct 2021'!N5),((($C$5*F11/'ACT Oct 2021'!AR5-('ACT Oct 2021'!L5+'ACT Oct 2021'!M5))*'ACT Oct 2021'!AE5/100))*'ACT Oct 2021'!AR5,('ACT Oct 2021'!N5*'ACT Oct 2021'!AE5/100)*'ACT Oct 2021'!AR5)),0)</f>
        <v>0</v>
      </c>
      <c r="O11" s="82">
        <f>IF(AND('ACT Oct 2021'!N5&gt;0,'ACT Oct 2021'!O5&gt;0),IF($C$5*F11/'ACT Oct 2021'!AR5&lt;('ACT Oct 2021'!L5+'ACT Oct 2021'!M5+'ACT Oct 2021'!N5),0,IF(($C$5*F11/'ACT Oct 2021'!AR5-'ACT Oct 2021'!L5+'ACT Oct 2021'!M5+'ACT Oct 2021'!N5)&lt;=('ACT Oct 2021'!L5+'ACT Oct 2021'!M5+'ACT Oct 2021'!N5+'ACT Oct 2021'!O5),(($C$5*F11/'ACT Oct 2021'!AR5-('ACT Oct 2021'!L5+'ACT Oct 2021'!M5+'ACT Oct 2021'!N5))*'ACT Oct 2021'!AF5/100)*'ACT Oct 2021'!AR5,('ACT Oct 2021'!O5*'ACT Oct 2021'!AF5/100)*'ACT Oct 2021'!AR5)),0)</f>
        <v>0</v>
      </c>
      <c r="P11" s="82">
        <f>IF(AND('ACT Oct 2021'!P5&gt;0,'ACT Oct 2021'!O5&gt;0),IF(($C$5*F11/'ACT Oct 2021'!AR5&lt;SUM('ACT Oct 2021'!L5:P5)),(0),($C$5*F11/'ACT Oct 2021'!AR5-SUM('ACT Oct 2021'!L5:P5))*'ACT Oct 2021'!AB5/100)* 'ACT Oct 2021'!AR5,IF(AND('ACT Oct 2021'!O5&gt;0,'ACT Oct 2021'!P5=""),IF(($C$5*F11/'ACT Oct 2021'!AR5&lt; SUM('ACT Oct 2021'!L5:O5)),(0),($C$5*F11/'ACT Oct 2021'!AR5-SUM('ACT Oct 2021'!L5:O5))*'ACT Oct 2021'!AG5/100)* 'ACT Oct 2021'!AR5,IF(AND('ACT Oct 2021'!N5&gt;0,'ACT Oct 2021'!O5=""),IF(($C$5*F11/'ACT Oct 2021'!AR5&lt; SUM('ACT Oct 2021'!L5:N5)),(0),($C$5*F11/'ACT Oct 2021'!AR5-SUM('ACT Oct 2021'!L5:N5))*'ACT Oct 2021'!AF5/100)* 'ACT Oct 2021'!AR5,IF(AND('ACT Oct 2021'!M5&gt;0,'ACT Oct 2021'!N5=""),IF(($C$5*F11/'ACT Oct 2021'!AR5&lt;'ACT Oct 2021'!M5+'ACT Oct 2021'!L5),(0),(($C$5*F11/'ACT Oct 2021'!AR5-('ACT Oct 2021'!M5+'ACT Oct 2021'!L5))*'ACT Oct 2021'!AE5/100))*'ACT Oct 2021'!AR5,IF(AND('ACT Oct 2021'!L5&gt;0,'ACT Oct 2021'!M5=""&gt;0),IF(($C$5*F11/'ACT Oct 2021'!AR5&lt;'ACT Oct 2021'!L5),(0),($C$5*F11/'ACT Oct 2021'!AR5-'ACT Oct 2021'!L5)*'ACT Oct 2021'!AD5/100)*'ACT Oct 2021'!AR5,0)))))</f>
        <v>0</v>
      </c>
      <c r="Q11" s="183">
        <f>SUM(G11:P11)</f>
        <v>2282.0967272727271</v>
      </c>
      <c r="R11" s="184">
        <f>Q11+D11</f>
        <v>2679.9135454545453</v>
      </c>
      <c r="S11" s="86">
        <f>R11*1.1</f>
        <v>2947.9049</v>
      </c>
      <c r="T11" s="87">
        <f>'ACT Oct 2021'!AT5</f>
        <v>0</v>
      </c>
      <c r="U11" s="87">
        <f>'ACT Oct 2021'!AU5</f>
        <v>0</v>
      </c>
      <c r="V11" s="87">
        <f>'ACT Oct 2021'!AV5</f>
        <v>0</v>
      </c>
      <c r="W11" s="87">
        <f>'ACT Oct 2021'!AW5</f>
        <v>0</v>
      </c>
      <c r="X11" s="159" t="str">
        <f t="shared" si="0"/>
        <v>No discount</v>
      </c>
      <c r="Y11" s="159" t="str">
        <f>IF(OR(B11="Origin Energy",B11="Red Energy",B11="Powershop"),"Inclusive","Exclusive")</f>
        <v>Inclusive</v>
      </c>
      <c r="Z11" s="185">
        <f>IF(AND(X11="Guaranteed off bill",Y11="Inclusive"),((R11*1.1)-((R11*1.1)*T11/100))/1.1,IF(AND(X11="Guaranteed off usage",Y11="Inclusive"),((R11*1.1)-((Q11*1.1)*U11/100))/1.1,IF(AND(X11="Guaranteed off bill",Y11="Exclusive"),R11-(R11*T11/100),IF(AND(X11="Guaranteed off usage",Y11="Exclusive"),R11-(Q11*U11/100),IF(Y11="Inclusive",((R11*1.1))/1.1,R11)))))</f>
        <v>2679.9135454545453</v>
      </c>
      <c r="AA11" s="150">
        <f>IF(AND(X11="Pay-on-time off bill",Y11="Inclusive"),((Z11*1.1)-((Z11*1.1)*V11/100))/1.1,IF(AND(X11="Pay-on-time off usage",Y11="Inclusive"),((Z11*1.1)-((Q11*1.1)*W11/100))/1.1,IF(AND(X11="Pay-on-time off bill",Y11="Exclusive"),Z11-(Z11*V11/100),IF(AND(X11="Pay-on-time off usage",Y11="Exclusive"),Z11-(Q11*W11/100),IF(Y11="Inclusive",((Z11*1.1))/1.1,Z11)))))</f>
        <v>2679.9135454545453</v>
      </c>
      <c r="AB11" s="88">
        <f t="shared" si="1"/>
        <v>2947.9049</v>
      </c>
      <c r="AC11" s="88">
        <f t="shared" si="1"/>
        <v>2947.9049</v>
      </c>
      <c r="AD11" s="89">
        <f>'ACT Oct 2021'!BF5</f>
        <v>0</v>
      </c>
      <c r="AE11" s="90" t="str">
        <f>'ACT Oct 2021'!BG5</f>
        <v>n</v>
      </c>
      <c r="AF11" s="199"/>
      <c r="AG11" s="199"/>
      <c r="AH11" s="199"/>
      <c r="AI11" s="199"/>
      <c r="AJ11" s="199"/>
      <c r="AK11" s="199"/>
      <c r="AL11" s="199"/>
      <c r="AM11" s="199"/>
      <c r="AN11" s="199"/>
      <c r="AO11" s="199"/>
    </row>
    <row r="12" spans="1:41" ht="16" thickBot="1" x14ac:dyDescent="0.25">
      <c r="A12" s="186" t="str">
        <f>'ACT Oct 2021'!D6</f>
        <v>EvoEnergy</v>
      </c>
      <c r="B12" s="109" t="str">
        <f>'ACT Oct 2021'!F6</f>
        <v>Covau</v>
      </c>
      <c r="C12" s="109" t="str">
        <f>'ACT Oct 2021'!G6</f>
        <v>Freedom</v>
      </c>
      <c r="D12" s="110">
        <f>365*'ACT Oct 2021'!H6/100</f>
        <v>536.54999999999995</v>
      </c>
      <c r="E12" s="156">
        <f>IF('ACT Oct 2021'!AQ6=3,0.5,IF('ACT Oct 2021'!AQ6=2,0.33,0))</f>
        <v>0.5</v>
      </c>
      <c r="F12" s="156">
        <f>1-E12</f>
        <v>0.5</v>
      </c>
      <c r="G12" s="111">
        <f>IF('ACT Oct 2021'!K6="",($C$5*E12/'ACT Oct 2021'!AQ6*'ACT Oct 2021'!W6/100)*'ACT Oct 2021'!AQ6,IF($C$5*E12/'ACT Oct 2021'!AQ6&gt;='ACT Oct 2021'!L6,('ACT Oct 2021'!L6*'ACT Oct 2021'!W6/100)*'ACT Oct 2021'!AQ6,($C$5*E12/'ACT Oct 2021'!AQ6*'ACT Oct 2021'!W6/100)*'ACT Oct 2021'!AQ6))</f>
        <v>221.24591999999996</v>
      </c>
      <c r="H12" s="110">
        <f>IF(AND('ACT Oct 2021'!L6&gt;0,'ACT Oct 2021'!M6&gt;0),IF($C$5*E12/'ACT Oct 2021'!AQ6&lt;'ACT Oct 2021'!L6,0,IF(($C$5*E12/'ACT Oct 2021'!AQ6-'ACT Oct 2021'!L6)&lt;=('ACT Oct 2021'!M6+'ACT Oct 2021'!L6),((($C$5*E12/'ACT Oct 2021'!AQ6-'ACT Oct 2021'!L6)*'ACT Oct 2021'!X6/100))*'ACT Oct 2021'!AQ6,((('ACT Oct 2021'!M6)*'ACT Oct 2021'!X6/100)*'ACT Oct 2021'!AQ6))),0)</f>
        <v>1161.8923636363636</v>
      </c>
      <c r="I12" s="110">
        <f>IF(AND('ACT Oct 2021'!M6&gt;0,'ACT Oct 2021'!N6&gt;0),IF($C$5*E12/'ACT Oct 2021'!AQ6&lt;('ACT Oct 2021'!L6+'ACT Oct 2021'!M6),0,IF(($C$5*E12/'ACT Oct 2021'!AQ6-'ACT Oct 2021'!L6+'ACT Oct 2021'!M6)&lt;=('ACT Oct 2021'!L6+'ACT Oct 2021'!M6+'ACT Oct 2021'!N6),((($C$5*E12/'ACT Oct 2021'!AQ6-('ACT Oct 2021'!L6+'ACT Oct 2021'!M6))*'ACT Oct 2021'!Y6/100))*'ACT Oct 2021'!AQ6,('ACT Oct 2021'!N6*'ACT Oct 2021'!Y6/100)* 'ACT Oct 2021'!AQ6)),0)</f>
        <v>0</v>
      </c>
      <c r="J12" s="110">
        <f>IF(AND('ACT Oct 2021'!N6&gt;0,'ACT Oct 2021'!O6&gt;0),IF($C$5*E12/'ACT Oct 2021'!AQ6&lt;('ACT Oct 2021'!L6+'ACT Oct 2021'!M6+'ACT Oct 2021'!N6),0,IF(($C$5*E12/'ACT Oct 2021'!AQ6-'ACT Oct 2021'!L6+'ACT Oct 2021'!M6+'ACT Oct 2021'!N6)&lt;=('ACT Oct 2021'!L6+'ACT Oct 2021'!M6+'ACT Oct 2021'!N6+'ACT Oct 2021'!O6),(($C$5*E12/'ACT Oct 2021'!AQ6-('ACT Oct 2021'!L6+'ACT Oct 2021'!M6+'ACT Oct 2021'!N6))*'ACT Oct 2021'!Z6/100)*'ACT Oct 2021'!AQ6,('ACT Oct 2021'!O6*'ACT Oct 2021'!Z6/100)*'ACT Oct 2021'!AQ6)),0)</f>
        <v>0</v>
      </c>
      <c r="K12" s="110">
        <f>IF(AND('ACT Oct 2021'!P6&gt;0,'ACT Oct 2021'!O6&gt;0),IF(($C$5*E12/'ACT Oct 2021'!AQ6&lt;SUM('ACT Oct 2021'!L6:P6)),(0),($C$5*E12/'ACT Oct 2021'!AQ6-SUM('ACT Oct 2021'!L6:P6))*'ACT Oct 2021'!AB6/100)* 'ACT Oct 2021'!AQ6,IF(AND('ACT Oct 2021'!O6&gt;0,'ACT Oct 2021'!P6=""),IF(($C$5*E12/'ACT Oct 2021'!AQ6&lt; SUM('ACT Oct 2021'!L6:O6)),(0),($C$5*E12/'ACT Oct 2021'!AQ6-SUM('ACT Oct 2021'!L6:O6))*'ACT Oct 2021'!AA6/100)* 'ACT Oct 2021'!AQ6,IF(AND('ACT Oct 2021'!N6&gt;0,'ACT Oct 2021'!O6=""),IF(($C$5*E12/'ACT Oct 2021'!AQ6&lt; SUM('ACT Oct 2021'!L6:N6)),(0),($C$5*E12/'ACT Oct 2021'!AQ6-SUM('ACT Oct 2021'!L6:N6))*'ACT Oct 2021'!Z6/100)* 'ACT Oct 2021'!AQ6,IF(AND('ACT Oct 2021'!M6&gt;0,'ACT Oct 2021'!N6=""),IF(($C$5*E12/'ACT Oct 2021'!AQ6&lt;'ACT Oct 2021'!M6+'ACT Oct 2021'!L6),(0),(($C$5*E12/'ACT Oct 2021'!AQ6-('ACT Oct 2021'!M6+'ACT Oct 2021'!L6))*'ACT Oct 2021'!Y6/100))*'ACT Oct 2021'!AQ6,IF(AND('ACT Oct 2021'!L6&gt;0,'ACT Oct 2021'!M6=""&gt;0),IF(($C$5*E12/'ACT Oct 2021'!AQ6&lt;'ACT Oct 2021'!L6),(0),($C$5*E12/'ACT Oct 2021'!AQ6-'ACT Oct 2021'!L6)*'ACT Oct 2021'!X6/100)*'ACT Oct 2021'!AQ6,0)))))</f>
        <v>0</v>
      </c>
      <c r="L12" s="110">
        <f>IF('ACT Oct 2021'!K6="",($C$5*F12/'ACT Oct 2021'!AR6*'ACT Oct 2021'!AC6/100)*'ACT Oct 2021'!AR6,IF($C$5*F12/'ACT Oct 2021'!AR6&gt;='ACT Oct 2021'!L6,('ACT Oct 2021'!L6*'ACT Oct 2021'!AC6/100)*'ACT Oct 2021'!AR6,($C$5*F12/'ACT Oct 2021'!AR6*'ACT Oct 2021'!AC6/100)*'ACT Oct 2021'!AR6))</f>
        <v>221.24591999999996</v>
      </c>
      <c r="M12" s="110">
        <f>IF(AND('ACT Oct 2021'!L6&gt;0,'ACT Oct 2021'!M6&gt;0),IF($C$5*F12/'ACT Oct 2021'!AR6&lt;'ACT Oct 2021'!L6,0,IF(($C$5*F12/'ACT Oct 2021'!AR6-'ACT Oct 2021'!L6)&lt;=('ACT Oct 2021'!M6+'ACT Oct 2021'!L6),((($C$5*F12/'ACT Oct 2021'!AR6-'ACT Oct 2021'!L6)*'ACT Oct 2021'!AD6/100))*'ACT Oct 2021'!AR6,((('ACT Oct 2021'!M6)*'ACT Oct 2021'!AD6/100)*'ACT Oct 2021'!AR6))),0)</f>
        <v>1161.8923636363636</v>
      </c>
      <c r="N12" s="110">
        <f>IF(AND('ACT Oct 2021'!M6&gt;0,'ACT Oct 2021'!N6&gt;0),IF($C$5*F12/'ACT Oct 2021'!AR6&lt;('ACT Oct 2021'!L6+'ACT Oct 2021'!M6),0,IF(($C$5*F12/'ACT Oct 2021'!AR6-'ACT Oct 2021'!L6+'ACT Oct 2021'!M6)&lt;=('ACT Oct 2021'!L6+'ACT Oct 2021'!M6+'ACT Oct 2021'!N6),((($C$5*F12/'ACT Oct 2021'!AR6-('ACT Oct 2021'!L6+'ACT Oct 2021'!M6))*'ACT Oct 2021'!AE6/100))*'ACT Oct 2021'!AR6,('ACT Oct 2021'!N6*'ACT Oct 2021'!AE6/100)*'ACT Oct 2021'!AR6)),0)</f>
        <v>0</v>
      </c>
      <c r="O12" s="110">
        <f>IF(AND('ACT Oct 2021'!N6&gt;0,'ACT Oct 2021'!O6&gt;0),IF($C$5*F12/'ACT Oct 2021'!AR6&lt;('ACT Oct 2021'!L6+'ACT Oct 2021'!M6+'ACT Oct 2021'!N6),0,IF(($C$5*F12/'ACT Oct 2021'!AR6-'ACT Oct 2021'!L6+'ACT Oct 2021'!M6+'ACT Oct 2021'!N6)&lt;=('ACT Oct 2021'!L6+'ACT Oct 2021'!M6+'ACT Oct 2021'!N6+'ACT Oct 2021'!O6),(($C$5*F12/'ACT Oct 2021'!AR6-('ACT Oct 2021'!L6+'ACT Oct 2021'!M6+'ACT Oct 2021'!N6))*'ACT Oct 2021'!AF6/100)*'ACT Oct 2021'!AR6,('ACT Oct 2021'!O6*'ACT Oct 2021'!AF6/100)*'ACT Oct 2021'!AR6)),0)</f>
        <v>0</v>
      </c>
      <c r="P12" s="110">
        <f>IF(AND('ACT Oct 2021'!P6&gt;0,'ACT Oct 2021'!O6&gt;0),IF(($C$5*F12/'ACT Oct 2021'!AR6&lt;SUM('ACT Oct 2021'!L6:P6)),(0),($C$5*F12/'ACT Oct 2021'!AR6-SUM('ACT Oct 2021'!L6:P6))*'ACT Oct 2021'!AB6/100)* 'ACT Oct 2021'!AR6,IF(AND('ACT Oct 2021'!O6&gt;0,'ACT Oct 2021'!P6=""),IF(($C$5*F12/'ACT Oct 2021'!AR6&lt; SUM('ACT Oct 2021'!L6:O6)),(0),($C$5*F12/'ACT Oct 2021'!AR6-SUM('ACT Oct 2021'!L6:O6))*'ACT Oct 2021'!AG6/100)* 'ACT Oct 2021'!AR6,IF(AND('ACT Oct 2021'!N6&gt;0,'ACT Oct 2021'!O6=""),IF(($C$5*F12/'ACT Oct 2021'!AR6&lt; SUM('ACT Oct 2021'!L6:N6)),(0),($C$5*F12/'ACT Oct 2021'!AR6-SUM('ACT Oct 2021'!L6:N6))*'ACT Oct 2021'!AF6/100)* 'ACT Oct 2021'!AR6,IF(AND('ACT Oct 2021'!M6&gt;0,'ACT Oct 2021'!N6=""),IF(($C$5*F12/'ACT Oct 2021'!AR6&lt;'ACT Oct 2021'!M6+'ACT Oct 2021'!L6),(0),(($C$5*F12/'ACT Oct 2021'!AR6-('ACT Oct 2021'!M6+'ACT Oct 2021'!L6))*'ACT Oct 2021'!AE6/100))*'ACT Oct 2021'!AR6,IF(AND('ACT Oct 2021'!L6&gt;0,'ACT Oct 2021'!M6=""&gt;0),IF(($C$5*F12/'ACT Oct 2021'!AR6&lt;'ACT Oct 2021'!L6),(0),($C$5*F12/'ACT Oct 2021'!AR6-'ACT Oct 2021'!L6)*'ACT Oct 2021'!AD6/100)*'ACT Oct 2021'!AR6,0)))))</f>
        <v>0</v>
      </c>
      <c r="Q12" s="148">
        <f>SUM(G12:P12)</f>
        <v>2766.2765672727273</v>
      </c>
      <c r="R12" s="158">
        <f>Q12+D12</f>
        <v>3302.8265672727275</v>
      </c>
      <c r="S12" s="149">
        <f>R12*1.1</f>
        <v>3633.1092240000007</v>
      </c>
      <c r="T12" s="114">
        <f>'ACT Oct 2021'!AT6</f>
        <v>0</v>
      </c>
      <c r="U12" s="114">
        <f>'ACT Oct 2021'!AU6</f>
        <v>15</v>
      </c>
      <c r="V12" s="114">
        <f>'ACT Oct 2021'!AV6</f>
        <v>0</v>
      </c>
      <c r="W12" s="114">
        <f>'ACT Oct 2021'!AW6</f>
        <v>0</v>
      </c>
      <c r="X12" s="160" t="str">
        <f t="shared" ref="X12" si="2">IF(SUM(T12:W12)=0,"No discount",IF(T12&gt;0,"Guaranteed off bill",IF(U12&gt;0,"Guaranteed off usage",IF(V12&gt;0,"Pay-on-time off bill","Pay-on-time off usage"))))</f>
        <v>Guaranteed off usage</v>
      </c>
      <c r="Y12" s="160" t="str">
        <f>IF(OR(B12="Origin Energy",B12="Red Energy",B12="Powershop"),"Inclusive","Exclusive")</f>
        <v>Exclusive</v>
      </c>
      <c r="Z12" s="151">
        <f>IF(AND(X12="Guaranteed off bill",Y12="Inclusive"),((R12*1.1)-((R12*1.1)*T12/100))/1.1,IF(AND(X12="Guaranteed off usage",Y12="Inclusive"),((R12*1.1)-((Q12*1.1)*U12/100))/1.1,IF(AND(X12="Guaranteed off bill",Y12="Exclusive"),R12-(R12*T12/100),IF(AND(X12="Guaranteed off usage",Y12="Exclusive"),R12-(Q12*U12/100),IF(Y12="Inclusive",((R12*1.1))/1.1,R12)))))</f>
        <v>2887.8850821818182</v>
      </c>
      <c r="AA12" s="152">
        <f>IF(AND(X12="Pay-on-time off bill",Y12="Inclusive"),((Z12*1.1)-((Z12*1.1)*V12/100))/1.1,IF(AND(X12="Pay-on-time off usage",Y12="Inclusive"),((Z12*1.1)-((Q12*1.1)*W12/100))/1.1,IF(AND(X12="Pay-on-time off bill",Y12="Exclusive"),Z12-(Z12*V12/100),IF(AND(X12="Pay-on-time off usage",Y12="Exclusive"),Z12-(Q12*W12/100),IF(Y12="Inclusive",((Z12*1.1))/1.1,Z12)))))</f>
        <v>2887.8850821818182</v>
      </c>
      <c r="AB12" s="113">
        <f t="shared" ref="AB12" si="3">Z12*1.1</f>
        <v>3176.6735904000002</v>
      </c>
      <c r="AC12" s="113">
        <f t="shared" ref="AC12" si="4">AA12*1.1</f>
        <v>3176.6735904000002</v>
      </c>
      <c r="AD12" s="115">
        <f>'ACT Oct 2021'!BF6</f>
        <v>0</v>
      </c>
      <c r="AE12" s="116" t="str">
        <f>'ACT Oct 2021'!BG6</f>
        <v>n</v>
      </c>
      <c r="AF12" s="199"/>
      <c r="AG12" s="199"/>
      <c r="AH12" s="199"/>
      <c r="AI12" s="199"/>
      <c r="AJ12" s="199"/>
      <c r="AK12" s="199"/>
      <c r="AL12" s="199"/>
      <c r="AM12" s="199"/>
      <c r="AN12" s="199"/>
      <c r="AO12" s="199"/>
    </row>
    <row r="13" spans="1:41" x14ac:dyDescent="0.2">
      <c r="A13" s="199"/>
      <c r="B13" s="199"/>
      <c r="C13" s="199"/>
      <c r="D13" s="199"/>
      <c r="E13" s="199"/>
      <c r="F13" s="199"/>
      <c r="G13" s="199"/>
      <c r="H13" s="199"/>
      <c r="I13" s="199"/>
      <c r="J13" s="199"/>
      <c r="K13" s="199"/>
      <c r="L13" s="199"/>
      <c r="M13" s="199"/>
      <c r="N13" s="199"/>
      <c r="O13" s="199"/>
      <c r="P13" s="199"/>
      <c r="Q13" s="199"/>
      <c r="R13" s="199"/>
      <c r="S13" s="199"/>
      <c r="T13" s="199"/>
      <c r="U13" s="199"/>
      <c r="V13" s="199"/>
      <c r="W13" s="199"/>
      <c r="X13" s="199"/>
      <c r="Y13" s="199"/>
      <c r="Z13" s="199"/>
      <c r="AA13" s="199"/>
      <c r="AB13" s="199"/>
      <c r="AC13" s="199"/>
      <c r="AD13" s="199"/>
      <c r="AE13" s="199"/>
      <c r="AF13" s="199"/>
      <c r="AG13" s="199"/>
      <c r="AH13" s="199"/>
      <c r="AI13" s="199"/>
      <c r="AJ13" s="199"/>
      <c r="AK13" s="199"/>
      <c r="AL13" s="199"/>
      <c r="AM13" s="199"/>
      <c r="AN13" s="199"/>
      <c r="AO13" s="199"/>
    </row>
    <row r="14" spans="1:41" x14ac:dyDescent="0.2">
      <c r="A14" s="199"/>
      <c r="B14" s="199"/>
      <c r="C14" s="199"/>
      <c r="D14" s="199"/>
      <c r="E14" s="199"/>
      <c r="F14" s="199"/>
      <c r="G14" s="199"/>
      <c r="H14" s="199"/>
      <c r="I14" s="199"/>
      <c r="J14" s="199"/>
      <c r="K14" s="199"/>
      <c r="L14" s="199"/>
      <c r="M14" s="199"/>
      <c r="N14" s="199"/>
      <c r="O14" s="199"/>
      <c r="P14" s="199"/>
      <c r="Q14" s="199"/>
      <c r="R14" s="199"/>
      <c r="S14" s="199"/>
      <c r="T14" s="199"/>
      <c r="U14" s="199"/>
      <c r="V14" s="199"/>
      <c r="W14" s="199"/>
      <c r="X14" s="199"/>
      <c r="Y14" s="199"/>
      <c r="Z14" s="199"/>
      <c r="AA14" s="199"/>
      <c r="AB14" s="199"/>
      <c r="AC14" s="199"/>
      <c r="AD14" s="199"/>
      <c r="AE14" s="199"/>
      <c r="AF14" s="199"/>
      <c r="AG14" s="199"/>
      <c r="AH14" s="199"/>
      <c r="AI14" s="199"/>
      <c r="AJ14" s="199"/>
      <c r="AK14" s="199"/>
      <c r="AL14" s="199"/>
      <c r="AM14" s="199"/>
      <c r="AN14" s="199"/>
      <c r="AO14" s="199"/>
    </row>
    <row r="15" spans="1:41" x14ac:dyDescent="0.2">
      <c r="A15" s="199"/>
      <c r="B15" s="199"/>
      <c r="C15" s="199"/>
      <c r="D15" s="199"/>
      <c r="E15" s="199"/>
      <c r="F15" s="199"/>
      <c r="G15" s="199"/>
      <c r="H15" s="199"/>
      <c r="I15" s="199"/>
      <c r="J15" s="199"/>
      <c r="K15" s="199"/>
      <c r="L15" s="199"/>
      <c r="M15" s="199"/>
      <c r="N15" s="199"/>
      <c r="O15" s="199"/>
      <c r="P15" s="199"/>
      <c r="Q15" s="199"/>
      <c r="R15" s="199"/>
      <c r="S15" s="199"/>
      <c r="T15" s="199"/>
      <c r="U15" s="199"/>
      <c r="V15" s="199"/>
      <c r="W15" s="199"/>
      <c r="X15" s="199"/>
      <c r="Y15" s="199"/>
      <c r="Z15" s="199"/>
      <c r="AA15" s="199"/>
      <c r="AB15" s="199"/>
      <c r="AC15" s="199"/>
      <c r="AD15" s="199"/>
      <c r="AE15" s="199"/>
      <c r="AF15" s="199"/>
      <c r="AG15" s="199"/>
      <c r="AH15" s="199"/>
      <c r="AI15" s="199"/>
      <c r="AJ15" s="199"/>
      <c r="AK15" s="199"/>
      <c r="AL15" s="199"/>
      <c r="AM15" s="199"/>
      <c r="AN15" s="199"/>
      <c r="AO15" s="199"/>
    </row>
    <row r="16" spans="1:41" x14ac:dyDescent="0.2">
      <c r="A16" s="199"/>
      <c r="B16" s="199"/>
      <c r="C16" s="199"/>
      <c r="D16" s="199"/>
      <c r="E16" s="199"/>
      <c r="F16" s="199"/>
      <c r="G16" s="199"/>
      <c r="H16" s="199"/>
      <c r="I16" s="199"/>
      <c r="J16" s="199"/>
      <c r="K16" s="199"/>
      <c r="L16" s="199"/>
      <c r="M16" s="199"/>
      <c r="N16" s="199"/>
      <c r="O16" s="199"/>
      <c r="P16" s="199"/>
      <c r="Q16" s="199"/>
      <c r="R16" s="199"/>
      <c r="S16" s="199"/>
      <c r="T16" s="199"/>
      <c r="U16" s="199"/>
      <c r="V16" s="199"/>
      <c r="W16" s="199"/>
      <c r="X16" s="199"/>
      <c r="Y16" s="199"/>
      <c r="Z16" s="199"/>
      <c r="AA16" s="199"/>
      <c r="AB16" s="199"/>
      <c r="AC16" s="199"/>
      <c r="AD16" s="199"/>
      <c r="AE16" s="199"/>
      <c r="AF16" s="199"/>
      <c r="AG16" s="199"/>
      <c r="AH16" s="199"/>
      <c r="AI16" s="199"/>
      <c r="AJ16" s="199"/>
      <c r="AK16" s="199"/>
      <c r="AL16" s="199"/>
      <c r="AM16" s="199"/>
      <c r="AN16" s="199"/>
      <c r="AO16" s="199"/>
    </row>
    <row r="17" spans="1:41" x14ac:dyDescent="0.2">
      <c r="A17" s="199"/>
      <c r="B17" s="199"/>
      <c r="C17" s="199"/>
      <c r="D17" s="199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</row>
    <row r="18" spans="1:41" x14ac:dyDescent="0.2">
      <c r="A18" s="199"/>
      <c r="B18" s="199"/>
      <c r="C18" s="199"/>
      <c r="D18" s="199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</row>
    <row r="19" spans="1:41" x14ac:dyDescent="0.2">
      <c r="A19" s="199"/>
      <c r="B19" s="199"/>
      <c r="C19" s="199"/>
      <c r="D19" s="199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</row>
    <row r="20" spans="1:41" x14ac:dyDescent="0.2">
      <c r="A20" s="199"/>
      <c r="B20" s="199"/>
      <c r="C20" s="199"/>
      <c r="D20" s="199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</row>
    <row r="21" spans="1:41" x14ac:dyDescent="0.2">
      <c r="A21" s="199"/>
      <c r="B21" s="199"/>
      <c r="C21" s="199"/>
      <c r="D21" s="199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</row>
    <row r="22" spans="1:41" x14ac:dyDescent="0.2">
      <c r="A22" s="199"/>
      <c r="B22" s="199"/>
      <c r="C22" s="199"/>
      <c r="D22" s="199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</row>
    <row r="23" spans="1:41" x14ac:dyDescent="0.2">
      <c r="A23" s="199"/>
      <c r="B23" s="199"/>
      <c r="C23" s="199"/>
      <c r="D23" s="199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</row>
    <row r="24" spans="1:41" x14ac:dyDescent="0.2">
      <c r="A24" s="199"/>
      <c r="B24" s="199"/>
      <c r="C24" s="199"/>
      <c r="D24" s="199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</row>
    <row r="25" spans="1:41" x14ac:dyDescent="0.2">
      <c r="A25" s="199"/>
      <c r="B25" s="199"/>
      <c r="C25" s="199"/>
      <c r="D25" s="199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</row>
    <row r="26" spans="1:41" x14ac:dyDescent="0.2">
      <c r="A26" s="199"/>
      <c r="B26" s="199"/>
      <c r="C26" s="199"/>
      <c r="D26" s="199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</row>
    <row r="27" spans="1:41" x14ac:dyDescent="0.2">
      <c r="A27" s="199"/>
      <c r="B27" s="199"/>
      <c r="C27" s="199"/>
      <c r="D27" s="199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</row>
    <row r="28" spans="1:41" x14ac:dyDescent="0.2">
      <c r="A28" s="199"/>
      <c r="B28" s="199"/>
      <c r="C28" s="199"/>
      <c r="D28" s="199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</row>
    <row r="29" spans="1:41" x14ac:dyDescent="0.2">
      <c r="A29" s="199"/>
      <c r="B29" s="199"/>
      <c r="C29" s="199"/>
      <c r="D29" s="199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</row>
    <row r="30" spans="1:41" x14ac:dyDescent="0.2">
      <c r="A30" s="199"/>
      <c r="B30" s="199"/>
      <c r="C30" s="199"/>
      <c r="D30" s="199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</row>
    <row r="31" spans="1:41" x14ac:dyDescent="0.2">
      <c r="A31" s="199"/>
      <c r="B31" s="199"/>
      <c r="C31" s="199"/>
      <c r="D31" s="199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</row>
    <row r="32" spans="1:41" x14ac:dyDescent="0.2">
      <c r="A32" s="199"/>
      <c r="B32" s="199"/>
      <c r="C32" s="199"/>
      <c r="D32" s="199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</row>
    <row r="33" spans="1:41" x14ac:dyDescent="0.2">
      <c r="A33" s="199"/>
      <c r="B33" s="199"/>
      <c r="C33" s="199"/>
      <c r="D33" s="199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</row>
    <row r="34" spans="1:41" x14ac:dyDescent="0.2">
      <c r="A34" s="199"/>
      <c r="B34" s="199"/>
      <c r="C34" s="199"/>
      <c r="D34" s="199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</row>
    <row r="35" spans="1:41" x14ac:dyDescent="0.2">
      <c r="A35" s="199"/>
      <c r="B35" s="199"/>
      <c r="C35" s="199"/>
      <c r="D35" s="199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</row>
    <row r="36" spans="1:41" x14ac:dyDescent="0.2">
      <c r="A36" s="199"/>
      <c r="B36" s="199"/>
      <c r="C36" s="199"/>
      <c r="D36" s="199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</row>
    <row r="37" spans="1:41" x14ac:dyDescent="0.2">
      <c r="A37" s="199"/>
      <c r="B37" s="199"/>
      <c r="C37" s="199"/>
      <c r="D37" s="199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</row>
    <row r="38" spans="1:41" x14ac:dyDescent="0.2">
      <c r="A38" s="199"/>
      <c r="B38" s="199"/>
      <c r="C38" s="199"/>
      <c r="D38" s="199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</row>
    <row r="39" spans="1:41" x14ac:dyDescent="0.2">
      <c r="A39" s="199"/>
      <c r="B39" s="199"/>
      <c r="C39" s="199"/>
      <c r="D39" s="199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</row>
    <row r="40" spans="1:41" x14ac:dyDescent="0.2">
      <c r="A40" s="199"/>
      <c r="B40" s="199"/>
      <c r="C40" s="199"/>
      <c r="D40" s="199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</row>
    <row r="41" spans="1:41" x14ac:dyDescent="0.2">
      <c r="A41" s="199"/>
      <c r="B41" s="199"/>
      <c r="C41" s="199"/>
      <c r="D41" s="199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</row>
    <row r="42" spans="1:41" x14ac:dyDescent="0.2">
      <c r="A42" s="199"/>
      <c r="B42" s="199"/>
      <c r="C42" s="199"/>
      <c r="D42" s="199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</row>
    <row r="43" spans="1:41" x14ac:dyDescent="0.2">
      <c r="A43" s="199"/>
      <c r="B43" s="199"/>
      <c r="C43" s="199"/>
      <c r="D43" s="199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</row>
    <row r="44" spans="1:41" x14ac:dyDescent="0.2">
      <c r="A44" s="199"/>
      <c r="B44" s="199"/>
      <c r="C44" s="199"/>
      <c r="D44" s="199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</row>
    <row r="45" spans="1:41" x14ac:dyDescent="0.2">
      <c r="A45" s="199"/>
      <c r="B45" s="199"/>
      <c r="C45" s="199"/>
      <c r="D45" s="199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</row>
    <row r="46" spans="1:41" x14ac:dyDescent="0.2">
      <c r="A46" s="199"/>
      <c r="B46" s="199"/>
      <c r="C46" s="199"/>
      <c r="D46" s="199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</row>
    <row r="47" spans="1:41" x14ac:dyDescent="0.2">
      <c r="A47" s="199"/>
      <c r="B47" s="199"/>
      <c r="C47" s="199"/>
      <c r="D47" s="199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</row>
    <row r="48" spans="1:41" x14ac:dyDescent="0.2">
      <c r="A48" s="199"/>
      <c r="B48" s="199"/>
      <c r="C48" s="199"/>
      <c r="D48" s="199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</row>
    <row r="49" spans="1:41" x14ac:dyDescent="0.2">
      <c r="A49" s="199"/>
      <c r="B49" s="199"/>
      <c r="C49" s="199"/>
      <c r="D49" s="199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</row>
    <row r="50" spans="1:41" x14ac:dyDescent="0.2">
      <c r="A50" s="199"/>
      <c r="B50" s="199"/>
      <c r="C50" s="199"/>
      <c r="D50" s="199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</row>
    <row r="51" spans="1:41" x14ac:dyDescent="0.2">
      <c r="A51" s="200"/>
      <c r="B51" s="200"/>
      <c r="C51" s="200"/>
      <c r="D51" s="200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</row>
    <row r="52" spans="1:41" x14ac:dyDescent="0.2">
      <c r="A52" s="200"/>
      <c r="B52" s="200"/>
      <c r="C52" s="200"/>
      <c r="D52" s="200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</row>
    <row r="53" spans="1:41" x14ac:dyDescent="0.2">
      <c r="A53" s="200"/>
      <c r="B53" s="200"/>
      <c r="C53" s="200"/>
      <c r="D53" s="200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</row>
    <row r="54" spans="1:41" x14ac:dyDescent="0.2">
      <c r="A54" s="200"/>
      <c r="B54" s="200"/>
      <c r="C54" s="200"/>
      <c r="D54" s="200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</row>
    <row r="55" spans="1:41" x14ac:dyDescent="0.2">
      <c r="A55" s="200"/>
      <c r="B55" s="200"/>
      <c r="C55" s="200"/>
      <c r="D55" s="200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</row>
    <row r="56" spans="1:41" x14ac:dyDescent="0.2">
      <c r="A56" s="200"/>
      <c r="B56" s="200"/>
      <c r="C56" s="200"/>
      <c r="D56" s="200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</row>
    <row r="57" spans="1:41" x14ac:dyDescent="0.2">
      <c r="A57" s="200"/>
      <c r="B57" s="200"/>
      <c r="C57" s="200"/>
      <c r="D57" s="200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</row>
    <row r="58" spans="1:41" x14ac:dyDescent="0.2">
      <c r="A58" s="200"/>
      <c r="B58" s="200"/>
      <c r="C58" s="200"/>
      <c r="D58" s="200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</row>
    <row r="59" spans="1:41" x14ac:dyDescent="0.2">
      <c r="A59" s="200"/>
      <c r="B59" s="200"/>
      <c r="C59" s="200"/>
      <c r="D59" s="200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</row>
    <row r="60" spans="1:41" x14ac:dyDescent="0.2">
      <c r="A60" s="200"/>
      <c r="B60" s="200"/>
      <c r="C60" s="200"/>
      <c r="D60" s="200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</row>
    <row r="61" spans="1:41" x14ac:dyDescent="0.2">
      <c r="A61" s="200"/>
      <c r="B61" s="200"/>
      <c r="C61" s="200"/>
      <c r="D61" s="200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</row>
    <row r="62" spans="1:41" x14ac:dyDescent="0.2">
      <c r="A62" s="200"/>
      <c r="B62" s="200"/>
      <c r="C62" s="200"/>
      <c r="D62" s="200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</row>
    <row r="63" spans="1:41" x14ac:dyDescent="0.2">
      <c r="A63" s="200"/>
      <c r="B63" s="200"/>
      <c r="C63" s="200"/>
      <c r="D63" s="200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</row>
    <row r="64" spans="1:41" x14ac:dyDescent="0.2">
      <c r="A64" s="200"/>
      <c r="B64" s="200"/>
      <c r="C64" s="200"/>
      <c r="D64" s="200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</row>
    <row r="65" spans="1:41" x14ac:dyDescent="0.2">
      <c r="A65" s="200"/>
      <c r="B65" s="200"/>
      <c r="C65" s="200"/>
      <c r="D65" s="200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</row>
    <row r="66" spans="1:41" x14ac:dyDescent="0.2">
      <c r="A66" s="200"/>
      <c r="B66" s="200"/>
      <c r="C66" s="200"/>
      <c r="D66" s="200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</row>
    <row r="67" spans="1:41" x14ac:dyDescent="0.2">
      <c r="A67" s="200"/>
      <c r="B67" s="200"/>
      <c r="C67" s="200"/>
      <c r="D67" s="200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</row>
    <row r="68" spans="1:41" x14ac:dyDescent="0.2">
      <c r="A68" s="200"/>
      <c r="B68" s="200"/>
      <c r="C68" s="200"/>
      <c r="D68" s="200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</row>
    <row r="69" spans="1:41" x14ac:dyDescent="0.2">
      <c r="A69" s="200"/>
      <c r="B69" s="200"/>
      <c r="C69" s="200"/>
      <c r="D69" s="200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</row>
    <row r="70" spans="1:41" x14ac:dyDescent="0.2">
      <c r="A70" s="200"/>
      <c r="B70" s="200"/>
      <c r="C70" s="200"/>
      <c r="D70" s="200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</row>
  </sheetData>
  <sheetProtection algorithmName="SHA-512" hashValue="khRa/74CYNDBm336FaZbFcZjEd3xeUFD986m/W1s015oiFA2eTDgBeIkFxth2zKzTsPF3ziHTEvaYQqqYhEo+Q==" saltValue="wyEFNDOncTBA62IE9LDykQ==" spinCount="100000" sheet="1" objects="1" scenarios="1"/>
  <pageMargins left="0.75" right="0.75" top="1" bottom="1" header="0.5" footer="0.5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BC1514-CCC2-764E-A280-63CD49165B17}">
  <sheetPr codeName="Sheet20">
    <tabColor rgb="FFCD7B93"/>
  </sheetPr>
  <dimension ref="A1:AO50"/>
  <sheetViews>
    <sheetView zoomScale="90" zoomScaleNormal="90" workbookViewId="0">
      <selection activeCell="B18" sqref="B18"/>
    </sheetView>
  </sheetViews>
  <sheetFormatPr baseColWidth="10" defaultRowHeight="15" x14ac:dyDescent="0.2"/>
  <cols>
    <col min="1" max="1" width="14.83203125" customWidth="1"/>
    <col min="2" max="2" width="14.5" customWidth="1"/>
    <col min="3" max="3" width="22.33203125" bestFit="1" customWidth="1"/>
    <col min="4" max="4" width="14.1640625" customWidth="1"/>
    <col min="5" max="6" width="14.1640625" hidden="1" customWidth="1"/>
    <col min="7" max="16" width="14.1640625" customWidth="1"/>
    <col min="17" max="18" width="14.1640625" hidden="1" customWidth="1"/>
    <col min="19" max="23" width="14.1640625" customWidth="1"/>
    <col min="24" max="27" width="14.1640625" hidden="1" customWidth="1"/>
    <col min="28" max="28" width="14.33203125" customWidth="1"/>
    <col min="29" max="41" width="14.1640625" customWidth="1"/>
    <col min="42" max="72" width="12.5" customWidth="1"/>
  </cols>
  <sheetData>
    <row r="1" spans="1:41" x14ac:dyDescent="0.2">
      <c r="A1" s="187" t="s">
        <v>31</v>
      </c>
      <c r="B1" s="187"/>
      <c r="C1" s="187"/>
      <c r="D1" s="187"/>
      <c r="E1" s="187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  <c r="Y1" s="187"/>
      <c r="Z1" s="187"/>
      <c r="AA1" s="187"/>
      <c r="AB1" s="187"/>
      <c r="AC1" s="187"/>
      <c r="AD1" s="187"/>
      <c r="AE1" s="187"/>
      <c r="AF1" s="187"/>
      <c r="AG1" s="187"/>
      <c r="AH1" s="187"/>
      <c r="AI1" s="187"/>
      <c r="AJ1" s="187"/>
      <c r="AK1" s="187"/>
      <c r="AL1" s="187"/>
      <c r="AM1" s="187"/>
      <c r="AN1" s="187"/>
      <c r="AO1" s="187"/>
    </row>
    <row r="2" spans="1:41" x14ac:dyDescent="0.2">
      <c r="A2" s="188" t="s">
        <v>92</v>
      </c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7"/>
      <c r="AG2" s="187"/>
      <c r="AH2" s="187"/>
      <c r="AI2" s="187"/>
      <c r="AJ2" s="187"/>
      <c r="AK2" s="187"/>
      <c r="AL2" s="187"/>
      <c r="AM2" s="187"/>
      <c r="AN2" s="187"/>
      <c r="AO2" s="187"/>
    </row>
    <row r="3" spans="1:41" ht="16" thickBot="1" x14ac:dyDescent="0.25">
      <c r="A3" s="187"/>
      <c r="B3" s="189"/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87"/>
      <c r="P3" s="187"/>
      <c r="Q3" s="187"/>
      <c r="R3" s="187"/>
      <c r="S3" s="187"/>
      <c r="T3" s="187"/>
      <c r="U3" s="187"/>
      <c r="V3" s="187"/>
      <c r="W3" s="187"/>
      <c r="X3" s="187"/>
      <c r="Y3" s="187"/>
      <c r="Z3" s="187"/>
      <c r="AA3" s="187"/>
      <c r="AB3" s="187"/>
      <c r="AC3" s="187"/>
      <c r="AD3" s="187"/>
      <c r="AE3" s="187"/>
      <c r="AF3" s="187"/>
      <c r="AG3" s="187"/>
      <c r="AH3" s="187"/>
      <c r="AI3" s="187"/>
      <c r="AJ3" s="187"/>
      <c r="AK3" s="187"/>
      <c r="AL3" s="187"/>
      <c r="AM3" s="187"/>
      <c r="AN3" s="187"/>
      <c r="AO3" s="187"/>
    </row>
    <row r="4" spans="1:41" x14ac:dyDescent="0.2">
      <c r="A4" s="66" t="s">
        <v>60</v>
      </c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8"/>
      <c r="AF4" s="187"/>
      <c r="AG4" s="187"/>
      <c r="AH4" s="187"/>
      <c r="AI4" s="187"/>
      <c r="AJ4" s="187"/>
      <c r="AK4" s="187"/>
      <c r="AL4" s="187"/>
      <c r="AM4" s="187"/>
      <c r="AN4" s="187"/>
      <c r="AO4" s="187"/>
    </row>
    <row r="5" spans="1:41" x14ac:dyDescent="0.2">
      <c r="A5" s="69" t="s">
        <v>228</v>
      </c>
      <c r="B5" s="70"/>
      <c r="C5" s="74">
        <v>100000</v>
      </c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1"/>
      <c r="AF5" s="187"/>
      <c r="AG5" s="187"/>
      <c r="AH5" s="187"/>
      <c r="AI5" s="187"/>
      <c r="AJ5" s="187"/>
      <c r="AK5" s="187"/>
      <c r="AL5" s="187"/>
      <c r="AM5" s="187"/>
      <c r="AN5" s="187"/>
      <c r="AO5" s="187"/>
    </row>
    <row r="6" spans="1:41" x14ac:dyDescent="0.2">
      <c r="A6" s="25"/>
      <c r="B6" s="70"/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1"/>
      <c r="AF6" s="187"/>
      <c r="AG6" s="187"/>
      <c r="AH6" s="187"/>
      <c r="AI6" s="187"/>
      <c r="AJ6" s="187"/>
      <c r="AK6" s="187"/>
      <c r="AL6" s="187"/>
      <c r="AM6" s="187"/>
      <c r="AN6" s="187"/>
      <c r="AO6" s="187"/>
    </row>
    <row r="7" spans="1:41" ht="76" x14ac:dyDescent="0.2">
      <c r="A7" s="164" t="s">
        <v>67</v>
      </c>
      <c r="B7" s="118" t="s">
        <v>68</v>
      </c>
      <c r="C7" s="118" t="s">
        <v>69</v>
      </c>
      <c r="D7" s="119" t="s">
        <v>70</v>
      </c>
      <c r="E7" s="162" t="s">
        <v>213</v>
      </c>
      <c r="F7" s="162" t="s">
        <v>214</v>
      </c>
      <c r="G7" s="119" t="s">
        <v>71</v>
      </c>
      <c r="H7" s="119" t="s">
        <v>72</v>
      </c>
      <c r="I7" s="119" t="s">
        <v>73</v>
      </c>
      <c r="J7" s="119" t="s">
        <v>215</v>
      </c>
      <c r="K7" s="119" t="s">
        <v>75</v>
      </c>
      <c r="L7" s="119" t="s">
        <v>76</v>
      </c>
      <c r="M7" s="119" t="s">
        <v>77</v>
      </c>
      <c r="N7" s="119" t="s">
        <v>78</v>
      </c>
      <c r="O7" s="119" t="s">
        <v>74</v>
      </c>
      <c r="P7" s="119" t="s">
        <v>79</v>
      </c>
      <c r="Q7" s="161" t="s">
        <v>216</v>
      </c>
      <c r="R7" s="161" t="s">
        <v>80</v>
      </c>
      <c r="S7" s="120" t="s">
        <v>217</v>
      </c>
      <c r="T7" s="121" t="s">
        <v>81</v>
      </c>
      <c r="U7" s="121" t="s">
        <v>82</v>
      </c>
      <c r="V7" s="121" t="s">
        <v>0</v>
      </c>
      <c r="W7" s="121" t="s">
        <v>87</v>
      </c>
      <c r="X7" s="163" t="s">
        <v>218</v>
      </c>
      <c r="Y7" s="163" t="s">
        <v>219</v>
      </c>
      <c r="Z7" s="122" t="s">
        <v>88</v>
      </c>
      <c r="AA7" s="122" t="s">
        <v>89</v>
      </c>
      <c r="AB7" s="123" t="s">
        <v>32</v>
      </c>
      <c r="AC7" s="123" t="s">
        <v>33</v>
      </c>
      <c r="AD7" s="124" t="s">
        <v>90</v>
      </c>
      <c r="AE7" s="125" t="s">
        <v>91</v>
      </c>
      <c r="AF7" s="190"/>
      <c r="AG7" s="190"/>
      <c r="AH7" s="190"/>
      <c r="AI7" s="190"/>
      <c r="AJ7" s="190"/>
      <c r="AK7" s="190"/>
      <c r="AL7" s="190"/>
      <c r="AM7" s="190"/>
      <c r="AN7" s="190"/>
      <c r="AO7" s="190"/>
    </row>
    <row r="8" spans="1:41" ht="20" customHeight="1" x14ac:dyDescent="0.2">
      <c r="A8" s="180" t="str">
        <f>'ACT Apr 2021'!D2</f>
        <v>EvoEnergy</v>
      </c>
      <c r="B8" s="81" t="str">
        <f>'ACT Apr 2021'!F2</f>
        <v>ActewAGL</v>
      </c>
      <c r="C8" s="81" t="str">
        <f>'ACT Apr 2021'!G2</f>
        <v>Business Gas</v>
      </c>
      <c r="D8" s="82">
        <f>365*'ACT Apr 2021'!H2/100</f>
        <v>606.33800000000008</v>
      </c>
      <c r="E8" s="155">
        <f>IF('ACT Apr 2021'!AQ2=3,0.5,IF('ACT Apr 2021'!AQ2=2,0.33,0))</f>
        <v>0.5</v>
      </c>
      <c r="F8" s="155">
        <f>1-E8</f>
        <v>0.5</v>
      </c>
      <c r="G8" s="83">
        <f>IF('ACT Apr 2021'!K2="",($C$5*E8/'ACT Apr 2021'!AQ2*'ACT Apr 2021'!W2/100)*'ACT Apr 2021'!AQ2,IF($C$5*E8/'ACT Apr 2021'!AQ2&gt;='ACT Apr 2021'!L2,('ACT Apr 2021'!L2*'ACT Apr 2021'!W2/100)*'ACT Apr 2021'!AQ2,($C$5*E8/'ACT Apr 2021'!AQ2*'ACT Apr 2021'!W2/100)*'ACT Apr 2021'!AQ2))</f>
        <v>443.79</v>
      </c>
      <c r="H8" s="84">
        <f>IF(AND('ACT Apr 2021'!L2&gt;0,'ACT Apr 2021'!M2&gt;0),IF($C$5*E8/'ACT Apr 2021'!AQ2&lt;'ACT Apr 2021'!L2,0,IF(($C$5*E8/'ACT Apr 2021'!AQ2-'ACT Apr 2021'!L2)&lt;=('ACT Apr 2021'!M2+'ACT Apr 2021'!L2),((($C$5*E8/'ACT Apr 2021'!AQ2-'ACT Apr 2021'!L2)*'ACT Apr 2021'!X2/100))*'ACT Apr 2021'!AQ2,((('ACT Apr 2021'!M2)*'ACT Apr 2021'!X2/100)*'ACT Apr 2021'!AQ2))),0)</f>
        <v>964.6718000000003</v>
      </c>
      <c r="I8" s="82">
        <f>IF(AND('ACT Apr 2021'!M2&gt;0,'ACT Apr 2021'!N2&gt;0),IF($C$5*E8/'ACT Apr 2021'!AQ2&lt;('ACT Apr 2021'!L2+'ACT Apr 2021'!M2),0,IF(($C$5*E8/'ACT Apr 2021'!AQ2-'ACT Apr 2021'!L2+'ACT Apr 2021'!M2)&lt;=('ACT Apr 2021'!L2+'ACT Apr 2021'!M2+'ACT Apr 2021'!N2),((($C$5*E8/'ACT Apr 2021'!AQ2-('ACT Apr 2021'!L2+'ACT Apr 2021'!M2))*'ACT Apr 2021'!Y2/100))*'ACT Apr 2021'!AQ2,('ACT Apr 2021'!N2*'ACT Apr 2021'!Y2/100)* 'ACT Apr 2021'!AQ2)),0)</f>
        <v>0</v>
      </c>
      <c r="J8" s="82">
        <f>IF(AND('ACT Apr 2021'!N2&gt;0,'ACT Apr 2021'!O2&gt;0),IF($C$5*E8/'ACT Apr 2021'!AQ2&lt;('ACT Apr 2021'!L2+'ACT Apr 2021'!M2+'ACT Apr 2021'!N2),0,IF(($C$5*E8/'ACT Apr 2021'!AQ2-'ACT Apr 2021'!L2+'ACT Apr 2021'!M2+'ACT Apr 2021'!N2)&lt;=('ACT Apr 2021'!L2+'ACT Apr 2021'!M2+'ACT Apr 2021'!N2+'ACT Apr 2021'!O2),(($C$5*E8/'ACT Apr 2021'!AQ2-('ACT Apr 2021'!L2+'ACT Apr 2021'!M2+'ACT Apr 2021'!N2))*'ACT Apr 2021'!Z2/100)*'ACT Apr 2021'!AQ2,('ACT Apr 2021'!O2*'ACT Apr 2021'!Z2/100)*'ACT Apr 2021'!AQ2)),0)</f>
        <v>0</v>
      </c>
      <c r="K8" s="82">
        <f>IF(AND('ACT Apr 2021'!P2&gt;0,'ACT Apr 2021'!O2&gt;0),IF(($C$5*E8/'ACT Apr 2021'!AQ2&lt;SUM('ACT Apr 2021'!L2:P2)),(0),($C$5*E8/'ACT Apr 2021'!AQ2-SUM('ACT Apr 2021'!L2:P2))*'ACT Apr 2021'!AB2/100)* 'ACT Apr 2021'!AQ2,IF(AND('ACT Apr 2021'!O2&gt;0,'ACT Apr 2021'!P2=""),IF(($C$5*E8/'ACT Apr 2021'!AQ2&lt; SUM('ACT Apr 2021'!L2:O2)),(0),($C$5*E8/'ACT Apr 2021'!AQ2-SUM('ACT Apr 2021'!L2:O2))*'ACT Apr 2021'!AA2/100)* 'ACT Apr 2021'!AQ2,IF(AND('ACT Apr 2021'!N2&gt;0,'ACT Apr 2021'!O2=""),IF(($C$5*E8/'ACT Apr 2021'!AQ2&lt; SUM('ACT Apr 2021'!L2:N2)),(0),($C$5*E8/'ACT Apr 2021'!AQ2-SUM('ACT Apr 2021'!L2:N2))*'ACT Apr 2021'!Z2/100)* 'ACT Apr 2021'!AQ2,IF(AND('ACT Apr 2021'!M2&gt;0,'ACT Apr 2021'!N2=""),IF(($C$5*E8/'ACT Apr 2021'!AQ2&lt;'ACT Apr 2021'!M2+'ACT Apr 2021'!L2),(0),(($C$5*E8/'ACT Apr 2021'!AQ2-('ACT Apr 2021'!M2+'ACT Apr 2021'!L2))*'ACT Apr 2021'!Y2/100))*'ACT Apr 2021'!AQ2,IF(AND('ACT Apr 2021'!L2&gt;0,'ACT Apr 2021'!M2=""&gt;0),IF(($C$5*E8/'ACT Apr 2021'!AQ2&lt;'ACT Apr 2021'!L2),(0),($C$5*E8/'ACT Apr 2021'!AQ2-'ACT Apr 2021'!L2)*'ACT Apr 2021'!X2/100)*'ACT Apr 2021'!AQ2,0)))))</f>
        <v>0</v>
      </c>
      <c r="L8" s="84">
        <f>IF('ACT Apr 2021'!K2="",($C$5*F8/'ACT Apr 2021'!AR2*'ACT Apr 2021'!AC2/100)*'ACT Apr 2021'!AR2,IF($C$5*F8/'ACT Apr 2021'!AR2&gt;='ACT Apr 2021'!L2,('ACT Apr 2021'!L2*'ACT Apr 2021'!AC2/100)*'ACT Apr 2021'!AR2,($C$5*F8/'ACT Apr 2021'!AR2*'ACT Apr 2021'!AC2/100)*'ACT Apr 2021'!AR2))</f>
        <v>443.79</v>
      </c>
      <c r="M8" s="84">
        <f>IF(AND('ACT Apr 2021'!L2&gt;0,'ACT Apr 2021'!M2&gt;0),IF($C$5*F8/'ACT Apr 2021'!AR2&lt;'ACT Apr 2021'!L2,0,IF(($C$5*F8/'ACT Apr 2021'!AR2-'ACT Apr 2021'!L2)&lt;=('ACT Apr 2021'!M2+'ACT Apr 2021'!L2),((($C$5*F8/'ACT Apr 2021'!AR2-'ACT Apr 2021'!L2)*'ACT Apr 2021'!AD2/100))*'ACT Apr 2021'!AR2,((('ACT Apr 2021'!M2)*'ACT Apr 2021'!AD2/100)*'ACT Apr 2021'!AR2))),0)</f>
        <v>964.6718000000003</v>
      </c>
      <c r="N8" s="82">
        <f>IF(AND('ACT Apr 2021'!M2&gt;0,'ACT Apr 2021'!N2&gt;0),IF($C$5*F8/'ACT Apr 2021'!AR2&lt;('ACT Apr 2021'!L2+'ACT Apr 2021'!M2),0,IF(($C$5*F8/'ACT Apr 2021'!AR2-'ACT Apr 2021'!L2+'ACT Apr 2021'!M2)&lt;=('ACT Apr 2021'!L2+'ACT Apr 2021'!M2+'ACT Apr 2021'!N2),((($C$5*F8/'ACT Apr 2021'!AR2-('ACT Apr 2021'!L2+'ACT Apr 2021'!M2))*'ACT Apr 2021'!AE2/100))*'ACT Apr 2021'!AR2,('ACT Apr 2021'!N2*'ACT Apr 2021'!AE2/100)*'ACT Apr 2021'!AR2)),0)</f>
        <v>0</v>
      </c>
      <c r="O8" s="82">
        <f>IF(AND('ACT Apr 2021'!N2&gt;0,'ACT Apr 2021'!O2&gt;0),IF($C$5*F8/'ACT Apr 2021'!AR2&lt;('ACT Apr 2021'!L2+'ACT Apr 2021'!M2+'ACT Apr 2021'!N2),0,IF(($C$5*F8/'ACT Apr 2021'!AR2-'ACT Apr 2021'!L2+'ACT Apr 2021'!M2+'ACT Apr 2021'!N2)&lt;=('ACT Apr 2021'!L2+'ACT Apr 2021'!M2+'ACT Apr 2021'!N2+'ACT Apr 2021'!O2),(($C$5*F8/'ACT Apr 2021'!AR2-('ACT Apr 2021'!L2+'ACT Apr 2021'!M2+'ACT Apr 2021'!N2))*'ACT Apr 2021'!AF2/100)*'ACT Apr 2021'!AR2,('ACT Apr 2021'!O2*'ACT Apr 2021'!AF2/100)*'ACT Apr 2021'!AR2)),0)</f>
        <v>0</v>
      </c>
      <c r="P8" s="85">
        <f>IF(AND('ACT Apr 2021'!P2&gt;0,'ACT Apr 2021'!O2&gt;0),IF(($C$5*F8/'ACT Apr 2021'!AR2&lt;SUM('ACT Apr 2021'!L2:P2)),(0),($C$5*F8/'ACT Apr 2021'!AR2-SUM('ACT Apr 2021'!L2:P2))*'ACT Apr 2021'!AB2/100)* 'ACT Apr 2021'!AR2,IF(AND('ACT Apr 2021'!O2&gt;0,'ACT Apr 2021'!P2=""),IF(($C$5*F8/'ACT Apr 2021'!AR2&lt; SUM('ACT Apr 2021'!L2:O2)),(0),($C$5*F8/'ACT Apr 2021'!AR2-SUM('ACT Apr 2021'!L2:O2))*'ACT Apr 2021'!AG2/100)* 'ACT Apr 2021'!AR2,IF(AND('ACT Apr 2021'!N2&gt;0,'ACT Apr 2021'!O2=""),IF(($C$5*F8/'ACT Apr 2021'!AR2&lt; SUM('ACT Apr 2021'!L2:N2)),(0),($C$5*F8/'ACT Apr 2021'!AR2-SUM('ACT Apr 2021'!L2:N2))*'ACT Apr 2021'!AF2/100)* 'ACT Apr 2021'!AR2,IF(AND('ACT Apr 2021'!M2&gt;0,'ACT Apr 2021'!N2=""),IF(($C$5*F8/'ACT Apr 2021'!AR2&lt;'ACT Apr 2021'!M2+'ACT Apr 2021'!L2),(0),(($C$5*F8/'ACT Apr 2021'!AR2-('ACT Apr 2021'!M2+'ACT Apr 2021'!L2))*'ACT Apr 2021'!AE2/100))*'ACT Apr 2021'!AR2,IF(AND('ACT Apr 2021'!L2&gt;0,'ACT Apr 2021'!M2=""&gt;0),IF(($C$5*F8/'ACT Apr 2021'!AR2&lt;'ACT Apr 2021'!L2),(0),($C$5*F8/'ACT Apr 2021'!AR2-'ACT Apr 2021'!L2)*'ACT Apr 2021'!AD2/100)*'ACT Apr 2021'!AR2,0)))))</f>
        <v>0</v>
      </c>
      <c r="Q8" s="147">
        <f>SUM(G8:P8)</f>
        <v>2816.9236000000005</v>
      </c>
      <c r="R8" s="157">
        <f>Q8+D8</f>
        <v>3423.2616000000007</v>
      </c>
      <c r="S8" s="86">
        <f>R8*1.1</f>
        <v>3765.5877600000013</v>
      </c>
      <c r="T8" s="87">
        <f>'ACT Apr 2021'!AT2</f>
        <v>0</v>
      </c>
      <c r="U8" s="87">
        <f>'ACT Apr 2021'!AU2</f>
        <v>15</v>
      </c>
      <c r="V8" s="87">
        <f>'ACT Apr 2021'!AV2</f>
        <v>0</v>
      </c>
      <c r="W8" s="87">
        <f>'ACT Apr 2021'!AW2</f>
        <v>0</v>
      </c>
      <c r="X8" s="159" t="str">
        <f t="shared" ref="X8:X11" si="0">IF(SUM(T8:W8)=0,"No discount",IF(T8&gt;0,"Guaranteed off bill",IF(U8&gt;0,"Guaranteed off usage",IF(V8&gt;0,"Pay-on-time off bill","Pay-on-time off usage"))))</f>
        <v>Guaranteed off usage</v>
      </c>
      <c r="Y8" s="159" t="str">
        <f>IF(OR(B8="Origin Energy",B8="Red Energy",B8="Powershop"),"Inclusive","Exclusive")</f>
        <v>Exclusive</v>
      </c>
      <c r="Z8" s="150">
        <f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3000.7230600000007</v>
      </c>
      <c r="AA8" s="150">
        <f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3000.7230600000007</v>
      </c>
      <c r="AB8" s="88">
        <f t="shared" ref="AB8:AC11" si="1">Z8*1.1</f>
        <v>3300.7953660000012</v>
      </c>
      <c r="AC8" s="88">
        <f t="shared" si="1"/>
        <v>3300.7953660000012</v>
      </c>
      <c r="AD8" s="89">
        <f>'ACT Apr 2021'!BF2</f>
        <v>0</v>
      </c>
      <c r="AE8" s="90" t="str">
        <f>'ACT Apr 2021'!BG2</f>
        <v>n</v>
      </c>
      <c r="AF8" s="190"/>
      <c r="AG8" s="190"/>
      <c r="AH8" s="190"/>
      <c r="AI8" s="190"/>
      <c r="AJ8" s="190"/>
      <c r="AK8" s="190"/>
      <c r="AL8" s="190"/>
      <c r="AM8" s="190"/>
      <c r="AN8" s="190"/>
      <c r="AO8" s="190"/>
    </row>
    <row r="9" spans="1:41" ht="20" customHeight="1" x14ac:dyDescent="0.2">
      <c r="A9" s="180" t="str">
        <f>'ACT Apr 2021'!D3</f>
        <v>EvoEnergy</v>
      </c>
      <c r="B9" s="81" t="str">
        <f>'ACT Apr 2021'!F3</f>
        <v>EnergyAustralia</v>
      </c>
      <c r="C9" s="81" t="str">
        <f>'ACT Apr 2021'!G3</f>
        <v>Toatal Plan</v>
      </c>
      <c r="D9" s="82">
        <f>365*'ACT Apr 2021'!H3/100</f>
        <v>512.46</v>
      </c>
      <c r="E9" s="155">
        <f>IF('ACT Apr 2021'!AQ3=3,0.5,IF('ACT Apr 2021'!AQ3=2,0.33,0))</f>
        <v>0.5</v>
      </c>
      <c r="F9" s="155">
        <f>1-E9</f>
        <v>0.5</v>
      </c>
      <c r="G9" s="83">
        <f>IF('ACT Apr 2021'!K3="",($C$5*E9/'ACT Apr 2021'!AQ3*'ACT Apr 2021'!W3/100)*'ACT Apr 2021'!AQ3,IF($C$5*E9/'ACT Apr 2021'!AQ3&gt;='ACT Apr 2021'!L3,('ACT Apr 2021'!L3*'ACT Apr 2021'!W3/100)*'ACT Apr 2021'!AQ3,($C$5*E9/'ACT Apr 2021'!AQ3*'ACT Apr 2021'!W3/100)*'ACT Apr 2021'!AQ3))</f>
        <v>221.17867200000001</v>
      </c>
      <c r="H9" s="84">
        <f>IF(AND('ACT Apr 2021'!L3&gt;0,'ACT Apr 2021'!M3&gt;0),IF($C$5*E9/'ACT Apr 2021'!AQ3&lt;'ACT Apr 2021'!L3,0,IF(($C$5*E9/'ACT Apr 2021'!AQ3-'ACT Apr 2021'!L3)&lt;=('ACT Apr 2021'!M3+'ACT Apr 2021'!L3),((($C$5*E9/'ACT Apr 2021'!AQ3-'ACT Apr 2021'!L3)*'ACT Apr 2021'!X3/100))*'ACT Apr 2021'!AQ3,((('ACT Apr 2021'!M3)*'ACT Apr 2021'!X3/100)*'ACT Apr 2021'!AQ3))),0)</f>
        <v>1180.0953440000003</v>
      </c>
      <c r="I9" s="82">
        <f>IF(AND('ACT Apr 2021'!M3&gt;0,'ACT Apr 2021'!N3&gt;0),IF($C$5*E9/'ACT Apr 2021'!AQ3&lt;('ACT Apr 2021'!L3+'ACT Apr 2021'!M3),0,IF(($C$5*E9/'ACT Apr 2021'!AQ3-'ACT Apr 2021'!L3+'ACT Apr 2021'!M3)&lt;=('ACT Apr 2021'!L3+'ACT Apr 2021'!M3+'ACT Apr 2021'!N3),((($C$5*E9/'ACT Apr 2021'!AQ3-('ACT Apr 2021'!L3+'ACT Apr 2021'!M3))*'ACT Apr 2021'!Y3/100))*'ACT Apr 2021'!AQ3,('ACT Apr 2021'!N3*'ACT Apr 2021'!Y3/100)* 'ACT Apr 2021'!AQ3)),0)</f>
        <v>0</v>
      </c>
      <c r="J9" s="82">
        <f>IF(AND('ACT Apr 2021'!N3&gt;0,'ACT Apr 2021'!O3&gt;0),IF($C$5*E9/'ACT Apr 2021'!AQ3&lt;('ACT Apr 2021'!L3+'ACT Apr 2021'!M3+'ACT Apr 2021'!N3),0,IF(($C$5*E9/'ACT Apr 2021'!AQ3-'ACT Apr 2021'!L3+'ACT Apr 2021'!M3+'ACT Apr 2021'!N3)&lt;=('ACT Apr 2021'!L3+'ACT Apr 2021'!M3+'ACT Apr 2021'!N3+'ACT Apr 2021'!O3),(($C$5*E9/'ACT Apr 2021'!AQ3-('ACT Apr 2021'!L3+'ACT Apr 2021'!M3+'ACT Apr 2021'!N3))*'ACT Apr 2021'!Z3/100)*'ACT Apr 2021'!AQ3,('ACT Apr 2021'!O3*'ACT Apr 2021'!Z3/100)*'ACT Apr 2021'!AQ3)),0)</f>
        <v>0</v>
      </c>
      <c r="K9" s="82">
        <f>IF(AND('ACT Apr 2021'!P3&gt;0,'ACT Apr 2021'!O3&gt;0),IF(($C$5*E9/'ACT Apr 2021'!AQ3&lt;SUM('ACT Apr 2021'!L3:P3)),(0),($C$5*E9/'ACT Apr 2021'!AQ3-SUM('ACT Apr 2021'!L3:P3))*'ACT Apr 2021'!AB3/100)* 'ACT Apr 2021'!AQ3,IF(AND('ACT Apr 2021'!O3&gt;0,'ACT Apr 2021'!P3=""),IF(($C$5*E9/'ACT Apr 2021'!AQ3&lt; SUM('ACT Apr 2021'!L3:O3)),(0),($C$5*E9/'ACT Apr 2021'!AQ3-SUM('ACT Apr 2021'!L3:O3))*'ACT Apr 2021'!AA3/100)* 'ACT Apr 2021'!AQ3,IF(AND('ACT Apr 2021'!N3&gt;0,'ACT Apr 2021'!O3=""),IF(($C$5*E9/'ACT Apr 2021'!AQ3&lt; SUM('ACT Apr 2021'!L3:N3)),(0),($C$5*E9/'ACT Apr 2021'!AQ3-SUM('ACT Apr 2021'!L3:N3))*'ACT Apr 2021'!Z3/100)* 'ACT Apr 2021'!AQ3,IF(AND('ACT Apr 2021'!M3&gt;0,'ACT Apr 2021'!N3=""),IF(($C$5*E9/'ACT Apr 2021'!AQ3&lt;'ACT Apr 2021'!M3+'ACT Apr 2021'!L3),(0),(($C$5*E9/'ACT Apr 2021'!AQ3-('ACT Apr 2021'!M3+'ACT Apr 2021'!L3))*'ACT Apr 2021'!Y3/100))*'ACT Apr 2021'!AQ3,IF(AND('ACT Apr 2021'!L3&gt;0,'ACT Apr 2021'!M3=""&gt;0),IF(($C$5*E9/'ACT Apr 2021'!AQ3&lt;'ACT Apr 2021'!L3),(0),($C$5*E9/'ACT Apr 2021'!AQ3-'ACT Apr 2021'!L3)*'ACT Apr 2021'!X3/100)*'ACT Apr 2021'!AQ3,0)))))</f>
        <v>0</v>
      </c>
      <c r="L9" s="84">
        <f>IF('ACT Apr 2021'!K3="",($C$5*F9/'ACT Apr 2021'!AR3*'ACT Apr 2021'!AC3/100)*'ACT Apr 2021'!AR3,IF($C$5*F9/'ACT Apr 2021'!AR3&gt;='ACT Apr 2021'!L3,('ACT Apr 2021'!L3*'ACT Apr 2021'!AC3/100)*'ACT Apr 2021'!AR3,($C$5*F9/'ACT Apr 2021'!AR3*'ACT Apr 2021'!AC3/100)*'ACT Apr 2021'!AR3))</f>
        <v>221.17867200000001</v>
      </c>
      <c r="M9" s="84">
        <f>IF(AND('ACT Apr 2021'!L3&gt;0,'ACT Apr 2021'!M3&gt;0),IF($C$5*F9/'ACT Apr 2021'!AR3&lt;'ACT Apr 2021'!L3,0,IF(($C$5*F9/'ACT Apr 2021'!AR3-'ACT Apr 2021'!L3)&lt;=('ACT Apr 2021'!M3+'ACT Apr 2021'!L3),((($C$5*F9/'ACT Apr 2021'!AR3-'ACT Apr 2021'!L3)*'ACT Apr 2021'!AD3/100))*'ACT Apr 2021'!AR3,((('ACT Apr 2021'!M3)*'ACT Apr 2021'!AD3/100)*'ACT Apr 2021'!AR3))),0)</f>
        <v>1180.0953440000003</v>
      </c>
      <c r="N9" s="82">
        <f>IF(AND('ACT Apr 2021'!M3&gt;0,'ACT Apr 2021'!N3&gt;0),IF($C$5*F9/'ACT Apr 2021'!AR3&lt;('ACT Apr 2021'!L3+'ACT Apr 2021'!M3),0,IF(($C$5*F9/'ACT Apr 2021'!AR3-'ACT Apr 2021'!L3+'ACT Apr 2021'!M3)&lt;=('ACT Apr 2021'!L3+'ACT Apr 2021'!M3+'ACT Apr 2021'!N3),((($C$5*F9/'ACT Apr 2021'!AR3-('ACT Apr 2021'!L3+'ACT Apr 2021'!M3))*'ACT Apr 2021'!AE3/100))*'ACT Apr 2021'!AR3,('ACT Apr 2021'!N3*'ACT Apr 2021'!AE3/100)*'ACT Apr 2021'!AR3)),0)</f>
        <v>0</v>
      </c>
      <c r="O9" s="82">
        <f>IF(AND('ACT Apr 2021'!N3&gt;0,'ACT Apr 2021'!O3&gt;0),IF($C$5*F9/'ACT Apr 2021'!AR3&lt;('ACT Apr 2021'!L3+'ACT Apr 2021'!M3+'ACT Apr 2021'!N3),0,IF(($C$5*F9/'ACT Apr 2021'!AR3-'ACT Apr 2021'!L3+'ACT Apr 2021'!M3+'ACT Apr 2021'!N3)&lt;=('ACT Apr 2021'!L3+'ACT Apr 2021'!M3+'ACT Apr 2021'!N3+'ACT Apr 2021'!O3),(($C$5*F9/'ACT Apr 2021'!AR3-('ACT Apr 2021'!L3+'ACT Apr 2021'!M3+'ACT Apr 2021'!N3))*'ACT Apr 2021'!AF3/100)*'ACT Apr 2021'!AR3,('ACT Apr 2021'!O3*'ACT Apr 2021'!AF3/100)*'ACT Apr 2021'!AR3)),0)</f>
        <v>0</v>
      </c>
      <c r="P9" s="85">
        <f>IF(AND('ACT Apr 2021'!P3&gt;0,'ACT Apr 2021'!O3&gt;0),IF(($C$5*F9/'ACT Apr 2021'!AR3&lt;SUM('ACT Apr 2021'!L3:P3)),(0),($C$5*F9/'ACT Apr 2021'!AR3-SUM('ACT Apr 2021'!L3:P3))*'ACT Apr 2021'!AB3/100)* 'ACT Apr 2021'!AR3,IF(AND('ACT Apr 2021'!O3&gt;0,'ACT Apr 2021'!P3=""),IF(($C$5*F9/'ACT Apr 2021'!AR3&lt; SUM('ACT Apr 2021'!L3:O3)),(0),($C$5*F9/'ACT Apr 2021'!AR3-SUM('ACT Apr 2021'!L3:O3))*'ACT Apr 2021'!AG3/100)* 'ACT Apr 2021'!AR3,IF(AND('ACT Apr 2021'!N3&gt;0,'ACT Apr 2021'!O3=""),IF(($C$5*F9/'ACT Apr 2021'!AR3&lt; SUM('ACT Apr 2021'!L3:N3)),(0),($C$5*F9/'ACT Apr 2021'!AR3-SUM('ACT Apr 2021'!L3:N3))*'ACT Apr 2021'!AF3/100)* 'ACT Apr 2021'!AR3,IF(AND('ACT Apr 2021'!M3&gt;0,'ACT Apr 2021'!N3=""),IF(($C$5*F9/'ACT Apr 2021'!AR3&lt;'ACT Apr 2021'!M3+'ACT Apr 2021'!L3),(0),(($C$5*F9/'ACT Apr 2021'!AR3-('ACT Apr 2021'!M3+'ACT Apr 2021'!L3))*'ACT Apr 2021'!AE3/100))*'ACT Apr 2021'!AR3,IF(AND('ACT Apr 2021'!L3&gt;0,'ACT Apr 2021'!M3=""&gt;0),IF(($C$5*F9/'ACT Apr 2021'!AR3&lt;'ACT Apr 2021'!L3),(0),($C$5*F9/'ACT Apr 2021'!AR3-'ACT Apr 2021'!L3)*'ACT Apr 2021'!AD3/100)*'ACT Apr 2021'!AR3,0)))))</f>
        <v>0</v>
      </c>
      <c r="Q9" s="147">
        <f>SUM(G9:P9)</f>
        <v>2802.5480320000006</v>
      </c>
      <c r="R9" s="157">
        <f>Q9+D9</f>
        <v>3315.0080320000006</v>
      </c>
      <c r="S9" s="86">
        <f>R9*1.1</f>
        <v>3646.5088352000012</v>
      </c>
      <c r="T9" s="87">
        <f>'ACT Apr 2021'!AT3</f>
        <v>19</v>
      </c>
      <c r="U9" s="87">
        <f>'ACT Apr 2021'!AU3</f>
        <v>0</v>
      </c>
      <c r="V9" s="87">
        <f>'ACT Apr 2021'!AV3</f>
        <v>0</v>
      </c>
      <c r="W9" s="87">
        <f>'ACT Apr 2021'!AW3</f>
        <v>0</v>
      </c>
      <c r="X9" s="159" t="str">
        <f t="shared" si="0"/>
        <v>Guaranteed off bill</v>
      </c>
      <c r="Y9" s="159" t="str">
        <f>IF(OR(B9="Origin Energy",B9="Red Energy",B9="Powershop"),"Inclusive","Exclusive")</f>
        <v>Exclusive</v>
      </c>
      <c r="Z9" s="150">
        <f>IF(AND(X9="Guaranteed off bill",Y9="Inclusive"),((R9*1.1)-((R9*1.1)*T9/100))/1.1,IF(AND(X9="Guaranteed off usage",Y9="Inclusive"),((R9*1.1)-((Q9*1.1)*U9/100))/1.1,IF(AND(X9="Guaranteed off bill",Y9="Exclusive"),R9-(R9*T9/100),IF(AND(X9="Guaranteed off usage",Y9="Exclusive"),R9-(Q9*U9/100),IF(Y9="Inclusive",((R9*1.1))/1.1,R9)))))</f>
        <v>2685.1565059200007</v>
      </c>
      <c r="AA9" s="150">
        <f>IF(AND(X9="Pay-on-time off bill",Y9="Inclusive"),((Z9*1.1)-((Z9*1.1)*V9/100))/1.1,IF(AND(X9="Pay-on-time off usage",Y9="Inclusive"),((Z9*1.1)-((Q9*1.1)*W9/100))/1.1,IF(AND(X9="Pay-on-time off bill",Y9="Exclusive"),Z9-(Z9*V9/100),IF(AND(X9="Pay-on-time off usage",Y9="Exclusive"),Z9-(Q9*W9/100),IF(Y9="Inclusive",((Z9*1.1))/1.1,Z9)))))</f>
        <v>2685.1565059200007</v>
      </c>
      <c r="AB9" s="88">
        <f t="shared" si="1"/>
        <v>2953.672156512001</v>
      </c>
      <c r="AC9" s="88">
        <f t="shared" si="1"/>
        <v>2953.672156512001</v>
      </c>
      <c r="AD9" s="89">
        <f>'ACT Apr 2021'!BF3</f>
        <v>0</v>
      </c>
      <c r="AE9" s="90" t="str">
        <f>'ACT Apr 2021'!BG3</f>
        <v>n</v>
      </c>
      <c r="AF9" s="190"/>
      <c r="AG9" s="190"/>
      <c r="AH9" s="190"/>
      <c r="AI9" s="190"/>
      <c r="AJ9" s="190"/>
      <c r="AK9" s="190"/>
      <c r="AL9" s="190"/>
      <c r="AM9" s="190"/>
      <c r="AN9" s="190"/>
      <c r="AO9" s="190"/>
    </row>
    <row r="10" spans="1:41" ht="20" customHeight="1" x14ac:dyDescent="0.2">
      <c r="A10" s="180" t="str">
        <f>'ACT Apr 2021'!D4</f>
        <v>EvoEnergy</v>
      </c>
      <c r="B10" s="81" t="str">
        <f>'ACT Apr 2021'!F4</f>
        <v>Origin Energy</v>
      </c>
      <c r="C10" s="81" t="str">
        <f>'ACT Apr 2021'!G4</f>
        <v>Business  Flexi</v>
      </c>
      <c r="D10" s="82">
        <f>365*'ACT Apr 2021'!H4/100</f>
        <v>539.3605</v>
      </c>
      <c r="E10" s="155">
        <f>IF('ACT Apr 2021'!AQ4=3,0.5,IF('ACT Apr 2021'!AQ4=2,0.33,0))</f>
        <v>0.5</v>
      </c>
      <c r="F10" s="155">
        <f>1-E10</f>
        <v>0.5</v>
      </c>
      <c r="G10" s="83">
        <f>IF('ACT Apr 2021'!K4="",($C$5*E10/'ACT Apr 2021'!AQ4*'ACT Apr 2021'!W4/100)*'ACT Apr 2021'!AQ4,IF($C$5*E10/'ACT Apr 2021'!AQ4&gt;='ACT Apr 2021'!L4,('ACT Apr 2021'!L4*'ACT Apr 2021'!W4/100)*'ACT Apr 2021'!AQ4,($C$5*E10/'ACT Apr 2021'!AQ4*'ACT Apr 2021'!W4/100)*'ACT Apr 2021'!AQ4))</f>
        <v>415.63309090909081</v>
      </c>
      <c r="H10" s="82">
        <f>IF(AND('ACT Apr 2021'!L4&gt;0,'ACT Apr 2021'!M4&gt;0),IF($C$5*E10/'ACT Apr 2021'!AQ4&lt;'ACT Apr 2021'!L4,0,IF(($C$5*E10/'ACT Apr 2021'!AQ4-'ACT Apr 2021'!L4)&lt;=('ACT Apr 2021'!M4+'ACT Apr 2021'!L4),((($C$5*E10/'ACT Apr 2021'!AQ4-'ACT Apr 2021'!L4)*'ACT Apr 2021'!X4/100))*'ACT Apr 2021'!AQ4,((('ACT Apr 2021'!M4)*'ACT Apr 2021'!X4/100)*'ACT Apr 2021'!AQ4))),0)</f>
        <v>892.9014545454545</v>
      </c>
      <c r="I10" s="82">
        <f>IF(AND('ACT Apr 2021'!M4&gt;0,'ACT Apr 2021'!N4&gt;0),IF($C$5*E10/'ACT Apr 2021'!AQ4&lt;('ACT Apr 2021'!L4+'ACT Apr 2021'!M4),0,IF(($C$5*E10/'ACT Apr 2021'!AQ4-'ACT Apr 2021'!L4+'ACT Apr 2021'!M4)&lt;=('ACT Apr 2021'!L4+'ACT Apr 2021'!M4+'ACT Apr 2021'!N4),((($C$5*E10/'ACT Apr 2021'!AQ4-('ACT Apr 2021'!L4+'ACT Apr 2021'!M4))*'ACT Apr 2021'!Y4/100))*'ACT Apr 2021'!AQ4,('ACT Apr 2021'!N4*'ACT Apr 2021'!Y4/100)* 'ACT Apr 2021'!AQ4)),0)</f>
        <v>0</v>
      </c>
      <c r="J10" s="82">
        <f>IF(AND('ACT Apr 2021'!N4&gt;0,'ACT Apr 2021'!O4&gt;0),IF($C$5*E10/'ACT Apr 2021'!AQ4&lt;('ACT Apr 2021'!L4+'ACT Apr 2021'!M4+'ACT Apr 2021'!N4),0,IF(($C$5*E10/'ACT Apr 2021'!AQ4-'ACT Apr 2021'!L4+'ACT Apr 2021'!M4+'ACT Apr 2021'!N4)&lt;=('ACT Apr 2021'!L4+'ACT Apr 2021'!M4+'ACT Apr 2021'!N4+'ACT Apr 2021'!O4),(($C$5*E10/'ACT Apr 2021'!AQ4-('ACT Apr 2021'!L4+'ACT Apr 2021'!M4+'ACT Apr 2021'!N4))*'ACT Apr 2021'!Z4/100)*'ACT Apr 2021'!AQ4,('ACT Apr 2021'!O4*'ACT Apr 2021'!Z4/100)*'ACT Apr 2021'!AQ4)),0)</f>
        <v>0</v>
      </c>
      <c r="K10" s="82">
        <f>IF(AND('ACT Apr 2021'!P4&gt;0,'ACT Apr 2021'!O4&gt;0),IF(($C$5*E10/'ACT Apr 2021'!AQ4&lt;SUM('ACT Apr 2021'!L4:P4)),(0),($C$5*E10/'ACT Apr 2021'!AQ4-SUM('ACT Apr 2021'!L4:P4))*'ACT Apr 2021'!AB4/100)* 'ACT Apr 2021'!AQ4,IF(AND('ACT Apr 2021'!O4&gt;0,'ACT Apr 2021'!P4=""),IF(($C$5*E10/'ACT Apr 2021'!AQ4&lt; SUM('ACT Apr 2021'!L4:O4)),(0),($C$5*E10/'ACT Apr 2021'!AQ4-SUM('ACT Apr 2021'!L4:O4))*'ACT Apr 2021'!AA4/100)* 'ACT Apr 2021'!AQ4,IF(AND('ACT Apr 2021'!N4&gt;0,'ACT Apr 2021'!O4=""),IF(($C$5*E10/'ACT Apr 2021'!AQ4&lt; SUM('ACT Apr 2021'!L4:N4)),(0),($C$5*E10/'ACT Apr 2021'!AQ4-SUM('ACT Apr 2021'!L4:N4))*'ACT Apr 2021'!Z4/100)* 'ACT Apr 2021'!AQ4,IF(AND('ACT Apr 2021'!M4&gt;0,'ACT Apr 2021'!N4=""),IF(($C$5*E10/'ACT Apr 2021'!AQ4&lt;'ACT Apr 2021'!M4+'ACT Apr 2021'!L4),(0),(($C$5*E10/'ACT Apr 2021'!AQ4-('ACT Apr 2021'!M4+'ACT Apr 2021'!L4))*'ACT Apr 2021'!Y4/100))*'ACT Apr 2021'!AQ4,IF(AND('ACT Apr 2021'!L4&gt;0,'ACT Apr 2021'!M4=""&gt;0),IF(($C$5*E10/'ACT Apr 2021'!AQ4&lt;'ACT Apr 2021'!L4),(0),($C$5*E10/'ACT Apr 2021'!AQ4-'ACT Apr 2021'!L4)*'ACT Apr 2021'!X4/100)*'ACT Apr 2021'!AQ4,0)))))</f>
        <v>0</v>
      </c>
      <c r="L10" s="82">
        <f>IF('ACT Apr 2021'!K4="",($C$5*F10/'ACT Apr 2021'!AR4*'ACT Apr 2021'!AC4/100)*'ACT Apr 2021'!AR4,IF($C$5*F10/'ACT Apr 2021'!AR4&gt;='ACT Apr 2021'!L4,('ACT Apr 2021'!L4*'ACT Apr 2021'!AC4/100)*'ACT Apr 2021'!AR4,($C$5*F10/'ACT Apr 2021'!AR4*'ACT Apr 2021'!AC4/100)*'ACT Apr 2021'!AR4))</f>
        <v>415.63309090909081</v>
      </c>
      <c r="M10" s="82">
        <f>IF(AND('ACT Apr 2021'!L4&gt;0,'ACT Apr 2021'!M4&gt;0),IF($C$5*F10/'ACT Apr 2021'!AR4&lt;'ACT Apr 2021'!L4,0,IF(($C$5*F10/'ACT Apr 2021'!AR4-'ACT Apr 2021'!L4)&lt;=('ACT Apr 2021'!M4+'ACT Apr 2021'!L4),((($C$5*F10/'ACT Apr 2021'!AR4-'ACT Apr 2021'!L4)*'ACT Apr 2021'!AD4/100))*'ACT Apr 2021'!AR4,((('ACT Apr 2021'!M4)*'ACT Apr 2021'!AD4/100)*'ACT Apr 2021'!AR4))),0)</f>
        <v>892.9014545454545</v>
      </c>
      <c r="N10" s="82">
        <f>IF(AND('ACT Apr 2021'!M4&gt;0,'ACT Apr 2021'!N4&gt;0),IF($C$5*F10/'ACT Apr 2021'!AR4&lt;('ACT Apr 2021'!L4+'ACT Apr 2021'!M4),0,IF(($C$5*F10/'ACT Apr 2021'!AR4-'ACT Apr 2021'!L4+'ACT Apr 2021'!M4)&lt;=('ACT Apr 2021'!L4+'ACT Apr 2021'!M4+'ACT Apr 2021'!N4),((($C$5*F10/'ACT Apr 2021'!AR4-('ACT Apr 2021'!L4+'ACT Apr 2021'!M4))*'ACT Apr 2021'!AE4/100))*'ACT Apr 2021'!AR4,('ACT Apr 2021'!N4*'ACT Apr 2021'!AE4/100)*'ACT Apr 2021'!AR4)),0)</f>
        <v>0</v>
      </c>
      <c r="O10" s="82">
        <f>IF(AND('ACT Apr 2021'!N4&gt;0,'ACT Apr 2021'!O4&gt;0),IF($C$5*F10/'ACT Apr 2021'!AR4&lt;('ACT Apr 2021'!L4+'ACT Apr 2021'!M4+'ACT Apr 2021'!N4),0,IF(($C$5*F10/'ACT Apr 2021'!AR4-'ACT Apr 2021'!L4+'ACT Apr 2021'!M4+'ACT Apr 2021'!N4)&lt;=('ACT Apr 2021'!L4+'ACT Apr 2021'!M4+'ACT Apr 2021'!N4+'ACT Apr 2021'!O4),(($C$5*F10/'ACT Apr 2021'!AR4-('ACT Apr 2021'!L4+'ACT Apr 2021'!M4+'ACT Apr 2021'!N4))*'ACT Apr 2021'!AF4/100)*'ACT Apr 2021'!AR4,('ACT Apr 2021'!O4*'ACT Apr 2021'!AF4/100)*'ACT Apr 2021'!AR4)),0)</f>
        <v>0</v>
      </c>
      <c r="P10" s="82">
        <f>IF(AND('ACT Apr 2021'!P4&gt;0,'ACT Apr 2021'!O4&gt;0),IF(($C$5*F10/'ACT Apr 2021'!AR4&lt;SUM('ACT Apr 2021'!L4:P4)),(0),($C$5*F10/'ACT Apr 2021'!AR4-SUM('ACT Apr 2021'!L4:P4))*'ACT Apr 2021'!AB4/100)* 'ACT Apr 2021'!AR4,IF(AND('ACT Apr 2021'!O4&gt;0,'ACT Apr 2021'!P4=""),IF(($C$5*F10/'ACT Apr 2021'!AR4&lt; SUM('ACT Apr 2021'!L4:O4)),(0),($C$5*F10/'ACT Apr 2021'!AR4-SUM('ACT Apr 2021'!L4:O4))*'ACT Apr 2021'!AG4/100)* 'ACT Apr 2021'!AR4,IF(AND('ACT Apr 2021'!N4&gt;0,'ACT Apr 2021'!O4=""),IF(($C$5*F10/'ACT Apr 2021'!AR4&lt; SUM('ACT Apr 2021'!L4:N4)),(0),($C$5*F10/'ACT Apr 2021'!AR4-SUM('ACT Apr 2021'!L4:N4))*'ACT Apr 2021'!AF4/100)* 'ACT Apr 2021'!AR4,IF(AND('ACT Apr 2021'!M4&gt;0,'ACT Apr 2021'!N4=""),IF(($C$5*F10/'ACT Apr 2021'!AR4&lt;'ACT Apr 2021'!M4+'ACT Apr 2021'!L4),(0),(($C$5*F10/'ACT Apr 2021'!AR4-('ACT Apr 2021'!M4+'ACT Apr 2021'!L4))*'ACT Apr 2021'!AE4/100))*'ACT Apr 2021'!AR4,IF(AND('ACT Apr 2021'!L4&gt;0,'ACT Apr 2021'!M4=""&gt;0),IF(($C$5*F10/'ACT Apr 2021'!AR4&lt;'ACT Apr 2021'!L4),(0),($C$5*F10/'ACT Apr 2021'!AR4-'ACT Apr 2021'!L4)*'ACT Apr 2021'!AD4/100)*'ACT Apr 2021'!AR4,0)))))</f>
        <v>0</v>
      </c>
      <c r="Q10" s="183">
        <f>SUM(G10:P10)</f>
        <v>2617.0690909090908</v>
      </c>
      <c r="R10" s="184">
        <f>Q10+D10</f>
        <v>3156.4295909090906</v>
      </c>
      <c r="S10" s="86">
        <f>R10*1.1</f>
        <v>3472.0725499999999</v>
      </c>
      <c r="T10" s="87">
        <f>'ACT Apr 2021'!AT4</f>
        <v>0</v>
      </c>
      <c r="U10" s="87">
        <f>'ACT Apr 2021'!AU4</f>
        <v>15</v>
      </c>
      <c r="V10" s="87">
        <f>'ACT Apr 2021'!AV4</f>
        <v>0</v>
      </c>
      <c r="W10" s="87">
        <f>'ACT Apr 2021'!AW4</f>
        <v>0</v>
      </c>
      <c r="X10" s="159" t="str">
        <f t="shared" si="0"/>
        <v>Guaranteed off usage</v>
      </c>
      <c r="Y10" s="159" t="str">
        <f>IF(OR(B10="Origin Energy",B10="Red Energy",B10="Powershop"),"Inclusive","Exclusive")</f>
        <v>Inclusive</v>
      </c>
      <c r="Z10" s="185">
        <f>IF(AND(X10="Guaranteed off bill",Y10="Inclusive"),((R10*1.1)-((R10*1.1)*T10/100))/1.1,IF(AND(X10="Guaranteed off usage",Y10="Inclusive"),((R10*1.1)-((Q10*1.1)*U10/100))/1.1,IF(AND(X10="Guaranteed off bill",Y10="Exclusive"),R10-(R10*T10/100),IF(AND(X10="Guaranteed off usage",Y10="Exclusive"),R10-(Q10*U10/100),IF(Y10="Inclusive",((R10*1.1))/1.1,R10)))))</f>
        <v>2763.8692272727267</v>
      </c>
      <c r="AA10" s="150">
        <f>IF(AND(X10="Pay-on-time off bill",Y10="Inclusive"),((Z10*1.1)-((Z10*1.1)*V10/100))/1.1,IF(AND(X10="Pay-on-time off usage",Y10="Inclusive"),((Z10*1.1)-((Q10*1.1)*W10/100))/1.1,IF(AND(X10="Pay-on-time off bill",Y10="Exclusive"),Z10-(Z10*V10/100),IF(AND(X10="Pay-on-time off usage",Y10="Exclusive"),Z10-(Q10*W10/100),IF(Y10="Inclusive",((Z10*1.1))/1.1,Z10)))))</f>
        <v>2763.8692272727267</v>
      </c>
      <c r="AB10" s="88">
        <f t="shared" si="1"/>
        <v>3040.2561499999997</v>
      </c>
      <c r="AC10" s="88">
        <f t="shared" si="1"/>
        <v>3040.2561499999997</v>
      </c>
      <c r="AD10" s="89">
        <f>'ACT Apr 2021'!BF4</f>
        <v>12</v>
      </c>
      <c r="AE10" s="90" t="str">
        <f>'ACT Apr 2021'!BG4</f>
        <v>y</v>
      </c>
      <c r="AF10" s="190"/>
      <c r="AG10" s="190"/>
      <c r="AH10" s="190"/>
      <c r="AI10" s="190"/>
      <c r="AJ10" s="190"/>
      <c r="AK10" s="190"/>
      <c r="AL10" s="190"/>
      <c r="AM10" s="190"/>
      <c r="AN10" s="190"/>
      <c r="AO10" s="190"/>
    </row>
    <row r="11" spans="1:41" ht="20" customHeight="1" thickBot="1" x14ac:dyDescent="0.25">
      <c r="A11" s="186" t="str">
        <f>'ACT Apr 2021'!D5</f>
        <v>EvoEnergy</v>
      </c>
      <c r="B11" s="109" t="str">
        <f>'ACT Apr 2021'!F5</f>
        <v>Red Energy</v>
      </c>
      <c r="C11" s="109" t="str">
        <f>'ACT Apr 2021'!G5</f>
        <v>Red Business Saver</v>
      </c>
      <c r="D11" s="110">
        <f>365*'ACT Apr 2021'!H5/100</f>
        <v>397.81349999999998</v>
      </c>
      <c r="E11" s="156">
        <f>IF('ACT Apr 2021'!AQ5=3,0.5,IF('ACT Apr 2021'!AQ5=2,0.33,0))</f>
        <v>0.5</v>
      </c>
      <c r="F11" s="156">
        <f>1-E11</f>
        <v>0.5</v>
      </c>
      <c r="G11" s="111">
        <f>IF('ACT Apr 2021'!K5="",($C$5*E11/'ACT Apr 2021'!AQ5*'ACT Apr 2021'!W5/100)*'ACT Apr 2021'!AQ5,IF($C$5*E11/'ACT Apr 2021'!AQ5&gt;='ACT Apr 2021'!L5,('ACT Apr 2021'!L5*'ACT Apr 2021'!W5/100)*'ACT Apr 2021'!AQ5,($C$5*E11/'ACT Apr 2021'!AQ5*'ACT Apr 2021'!W5/100)*'ACT Apr 2021'!AQ5))</f>
        <v>353.62440000000004</v>
      </c>
      <c r="H11" s="110">
        <f>IF(AND('ACT Apr 2021'!L5&gt;0,'ACT Apr 2021'!M5&gt;0),IF($C$5*E11/'ACT Apr 2021'!AQ5&lt;'ACT Apr 2021'!L5,0,IF(($C$5*E11/'ACT Apr 2021'!AQ5-'ACT Apr 2021'!L5)&lt;=('ACT Apr 2021'!M5+'ACT Apr 2021'!L5),((($C$5*E11/'ACT Apr 2021'!AQ5-'ACT Apr 2021'!L5)*'ACT Apr 2021'!X5/100))*'ACT Apr 2021'!AQ5,((('ACT Apr 2021'!M5)*'ACT Apr 2021'!X5/100)*'ACT Apr 2021'!AQ5))),0)</f>
        <v>788.56960000000026</v>
      </c>
      <c r="I11" s="110">
        <f>IF(AND('ACT Apr 2021'!M5&gt;0,'ACT Apr 2021'!N5&gt;0),IF($C$5*E11/'ACT Apr 2021'!AQ5&lt;('ACT Apr 2021'!L5+'ACT Apr 2021'!M5),0,IF(($C$5*E11/'ACT Apr 2021'!AQ5-'ACT Apr 2021'!L5+'ACT Apr 2021'!M5)&lt;=('ACT Apr 2021'!L5+'ACT Apr 2021'!M5+'ACT Apr 2021'!N5),((($C$5*E11/'ACT Apr 2021'!AQ5-('ACT Apr 2021'!L5+'ACT Apr 2021'!M5))*'ACT Apr 2021'!Y5/100))*'ACT Apr 2021'!AQ5,('ACT Apr 2021'!N5*'ACT Apr 2021'!Y5/100)* 'ACT Apr 2021'!AQ5)),0)</f>
        <v>0</v>
      </c>
      <c r="J11" s="110">
        <f>IF(AND('ACT Apr 2021'!N5&gt;0,'ACT Apr 2021'!O5&gt;0),IF($C$5*E11/'ACT Apr 2021'!AQ5&lt;('ACT Apr 2021'!L5+'ACT Apr 2021'!M5+'ACT Apr 2021'!N5),0,IF(($C$5*E11/'ACT Apr 2021'!AQ5-'ACT Apr 2021'!L5+'ACT Apr 2021'!M5+'ACT Apr 2021'!N5)&lt;=('ACT Apr 2021'!L5+'ACT Apr 2021'!M5+'ACT Apr 2021'!N5+'ACT Apr 2021'!O5),(($C$5*E11/'ACT Apr 2021'!AQ5-('ACT Apr 2021'!L5+'ACT Apr 2021'!M5+'ACT Apr 2021'!N5))*'ACT Apr 2021'!Z5/100)*'ACT Apr 2021'!AQ5,('ACT Apr 2021'!O5*'ACT Apr 2021'!Z5/100)*'ACT Apr 2021'!AQ5)),0)</f>
        <v>0</v>
      </c>
      <c r="K11" s="110">
        <f>IF(AND('ACT Apr 2021'!P5&gt;0,'ACT Apr 2021'!O5&gt;0),IF(($C$5*E11/'ACT Apr 2021'!AQ5&lt;SUM('ACT Apr 2021'!L5:P5)),(0),($C$5*E11/'ACT Apr 2021'!AQ5-SUM('ACT Apr 2021'!L5:P5))*'ACT Apr 2021'!AB5/100)* 'ACT Apr 2021'!AQ5,IF(AND('ACT Apr 2021'!O5&gt;0,'ACT Apr 2021'!P5=""),IF(($C$5*E11/'ACT Apr 2021'!AQ5&lt; SUM('ACT Apr 2021'!L5:O5)),(0),($C$5*E11/'ACT Apr 2021'!AQ5-SUM('ACT Apr 2021'!L5:O5))*'ACT Apr 2021'!AA5/100)* 'ACT Apr 2021'!AQ5,IF(AND('ACT Apr 2021'!N5&gt;0,'ACT Apr 2021'!O5=""),IF(($C$5*E11/'ACT Apr 2021'!AQ5&lt; SUM('ACT Apr 2021'!L5:N5)),(0),($C$5*E11/'ACT Apr 2021'!AQ5-SUM('ACT Apr 2021'!L5:N5))*'ACT Apr 2021'!Z5/100)* 'ACT Apr 2021'!AQ5,IF(AND('ACT Apr 2021'!M5&gt;0,'ACT Apr 2021'!N5=""),IF(($C$5*E11/'ACT Apr 2021'!AQ5&lt;'ACT Apr 2021'!M5+'ACT Apr 2021'!L5),(0),(($C$5*E11/'ACT Apr 2021'!AQ5-('ACT Apr 2021'!M5+'ACT Apr 2021'!L5))*'ACT Apr 2021'!Y5/100))*'ACT Apr 2021'!AQ5,IF(AND('ACT Apr 2021'!L5&gt;0,'ACT Apr 2021'!M5=""&gt;0),IF(($C$5*E11/'ACT Apr 2021'!AQ5&lt;'ACT Apr 2021'!L5),(0),($C$5*E11/'ACT Apr 2021'!AQ5-'ACT Apr 2021'!L5)*'ACT Apr 2021'!X5/100)*'ACT Apr 2021'!AQ5,0)))))</f>
        <v>0</v>
      </c>
      <c r="L11" s="110">
        <f>IF('ACT Apr 2021'!K5="",($C$5*F11/'ACT Apr 2021'!AR5*'ACT Apr 2021'!AC5/100)*'ACT Apr 2021'!AR5,IF($C$5*F11/'ACT Apr 2021'!AR5&gt;='ACT Apr 2021'!L5,('ACT Apr 2021'!L5*'ACT Apr 2021'!AC5/100)*'ACT Apr 2021'!AR5,($C$5*F11/'ACT Apr 2021'!AR5*'ACT Apr 2021'!AC5/100)*'ACT Apr 2021'!AR5))</f>
        <v>353.62440000000004</v>
      </c>
      <c r="M11" s="110">
        <f>IF(AND('ACT Apr 2021'!L5&gt;0,'ACT Apr 2021'!M5&gt;0),IF($C$5*F11/'ACT Apr 2021'!AR5&lt;'ACT Apr 2021'!L5,0,IF(($C$5*F11/'ACT Apr 2021'!AR5-'ACT Apr 2021'!L5)&lt;=('ACT Apr 2021'!M5+'ACT Apr 2021'!L5),((($C$5*F11/'ACT Apr 2021'!AR5-'ACT Apr 2021'!L5)*'ACT Apr 2021'!AD5/100))*'ACT Apr 2021'!AR5,((('ACT Apr 2021'!M5)*'ACT Apr 2021'!AD5/100)*'ACT Apr 2021'!AR5))),0)</f>
        <v>788.56960000000026</v>
      </c>
      <c r="N11" s="110">
        <f>IF(AND('ACT Apr 2021'!M5&gt;0,'ACT Apr 2021'!N5&gt;0),IF($C$5*F11/'ACT Apr 2021'!AR5&lt;('ACT Apr 2021'!L5+'ACT Apr 2021'!M5),0,IF(($C$5*F11/'ACT Apr 2021'!AR5-'ACT Apr 2021'!L5+'ACT Apr 2021'!M5)&lt;=('ACT Apr 2021'!L5+'ACT Apr 2021'!M5+'ACT Apr 2021'!N5),((($C$5*F11/'ACT Apr 2021'!AR5-('ACT Apr 2021'!L5+'ACT Apr 2021'!M5))*'ACT Apr 2021'!AE5/100))*'ACT Apr 2021'!AR5,('ACT Apr 2021'!N5*'ACT Apr 2021'!AE5/100)*'ACT Apr 2021'!AR5)),0)</f>
        <v>0</v>
      </c>
      <c r="O11" s="110">
        <f>IF(AND('ACT Apr 2021'!N5&gt;0,'ACT Apr 2021'!O5&gt;0),IF($C$5*F11/'ACT Apr 2021'!AR5&lt;('ACT Apr 2021'!L5+'ACT Apr 2021'!M5+'ACT Apr 2021'!N5),0,IF(($C$5*F11/'ACT Apr 2021'!AR5-'ACT Apr 2021'!L5+'ACT Apr 2021'!M5+'ACT Apr 2021'!N5)&lt;=('ACT Apr 2021'!L5+'ACT Apr 2021'!M5+'ACT Apr 2021'!N5+'ACT Apr 2021'!O5),(($C$5*F11/'ACT Apr 2021'!AR5-('ACT Apr 2021'!L5+'ACT Apr 2021'!M5+'ACT Apr 2021'!N5))*'ACT Apr 2021'!AF5/100)*'ACT Apr 2021'!AR5,('ACT Apr 2021'!O5*'ACT Apr 2021'!AF5/100)*'ACT Apr 2021'!AR5)),0)</f>
        <v>0</v>
      </c>
      <c r="P11" s="110">
        <f>IF(AND('ACT Apr 2021'!P5&gt;0,'ACT Apr 2021'!O5&gt;0),IF(($C$5*F11/'ACT Apr 2021'!AR5&lt;SUM('ACT Apr 2021'!L5:P5)),(0),($C$5*F11/'ACT Apr 2021'!AR5-SUM('ACT Apr 2021'!L5:P5))*'ACT Apr 2021'!AB5/100)* 'ACT Apr 2021'!AR5,IF(AND('ACT Apr 2021'!O5&gt;0,'ACT Apr 2021'!P5=""),IF(($C$5*F11/'ACT Apr 2021'!AR5&lt; SUM('ACT Apr 2021'!L5:O5)),(0),($C$5*F11/'ACT Apr 2021'!AR5-SUM('ACT Apr 2021'!L5:O5))*'ACT Apr 2021'!AG5/100)* 'ACT Apr 2021'!AR5,IF(AND('ACT Apr 2021'!N5&gt;0,'ACT Apr 2021'!O5=""),IF(($C$5*F11/'ACT Apr 2021'!AR5&lt; SUM('ACT Apr 2021'!L5:N5)),(0),($C$5*F11/'ACT Apr 2021'!AR5-SUM('ACT Apr 2021'!L5:N5))*'ACT Apr 2021'!AF5/100)* 'ACT Apr 2021'!AR5,IF(AND('ACT Apr 2021'!M5&gt;0,'ACT Apr 2021'!N5=""),IF(($C$5*F11/'ACT Apr 2021'!AR5&lt;'ACT Apr 2021'!M5+'ACT Apr 2021'!L5),(0),(($C$5*F11/'ACT Apr 2021'!AR5-('ACT Apr 2021'!M5+'ACT Apr 2021'!L5))*'ACT Apr 2021'!AE5/100))*'ACT Apr 2021'!AR5,IF(AND('ACT Apr 2021'!L5&gt;0,'ACT Apr 2021'!M5=""&gt;0),IF(($C$5*F11/'ACT Apr 2021'!AR5&lt;'ACT Apr 2021'!L5),(0),($C$5*F11/'ACT Apr 2021'!AR5-'ACT Apr 2021'!L5)*'ACT Apr 2021'!AD5/100)*'ACT Apr 2021'!AR5,0)))))</f>
        <v>0</v>
      </c>
      <c r="Q11" s="148">
        <f>SUM(G11:P11)</f>
        <v>2284.3880000000008</v>
      </c>
      <c r="R11" s="158">
        <f>Q11+D11</f>
        <v>2682.201500000001</v>
      </c>
      <c r="S11" s="149">
        <f>R11*1.1</f>
        <v>2950.4216500000016</v>
      </c>
      <c r="T11" s="114">
        <f>'ACT Apr 2021'!AT5</f>
        <v>0</v>
      </c>
      <c r="U11" s="114">
        <f>'ACT Apr 2021'!AU5</f>
        <v>0</v>
      </c>
      <c r="V11" s="114">
        <f>'ACT Apr 2021'!AV5</f>
        <v>0</v>
      </c>
      <c r="W11" s="114">
        <f>'ACT Apr 2021'!AW5</f>
        <v>0</v>
      </c>
      <c r="X11" s="160" t="str">
        <f t="shared" si="0"/>
        <v>No discount</v>
      </c>
      <c r="Y11" s="160" t="str">
        <f>IF(OR(B11="Origin Energy",B11="Red Energy",B11="Powershop"),"Inclusive","Exclusive")</f>
        <v>Inclusive</v>
      </c>
      <c r="Z11" s="151">
        <f>IF(AND(X11="Guaranteed off bill",Y11="Inclusive"),((R11*1.1)-((R11*1.1)*T11/100))/1.1,IF(AND(X11="Guaranteed off usage",Y11="Inclusive"),((R11*1.1)-((Q11*1.1)*U11/100))/1.1,IF(AND(X11="Guaranteed off bill",Y11="Exclusive"),R11-(R11*T11/100),IF(AND(X11="Guaranteed off usage",Y11="Exclusive"),R11-(Q11*U11/100),IF(Y11="Inclusive",((R11*1.1))/1.1,R11)))))</f>
        <v>2682.201500000001</v>
      </c>
      <c r="AA11" s="152">
        <f>IF(AND(X11="Pay-on-time off bill",Y11="Inclusive"),((Z11*1.1)-((Z11*1.1)*V11/100))/1.1,IF(AND(X11="Pay-on-time off usage",Y11="Inclusive"),((Z11*1.1)-((Q11*1.1)*W11/100))/1.1,IF(AND(X11="Pay-on-time off bill",Y11="Exclusive"),Z11-(Z11*V11/100),IF(AND(X11="Pay-on-time off usage",Y11="Exclusive"),Z11-(Q11*W11/100),IF(Y11="Inclusive",((Z11*1.1))/1.1,Z11)))))</f>
        <v>2682.201500000001</v>
      </c>
      <c r="AB11" s="113">
        <f t="shared" si="1"/>
        <v>2950.4216500000016</v>
      </c>
      <c r="AC11" s="113">
        <f t="shared" si="1"/>
        <v>2950.4216500000016</v>
      </c>
      <c r="AD11" s="115">
        <f>'ACT Apr 2021'!BF5</f>
        <v>0</v>
      </c>
      <c r="AE11" s="116" t="str">
        <f>'ACT Apr 2021'!BG5</f>
        <v>n</v>
      </c>
      <c r="AF11" s="191"/>
      <c r="AG11" s="191"/>
      <c r="AH11" s="191"/>
      <c r="AI11" s="191"/>
      <c r="AJ11" s="191"/>
      <c r="AK11" s="191"/>
      <c r="AL11" s="191"/>
      <c r="AM11" s="191"/>
      <c r="AN11" s="191"/>
      <c r="AO11" s="191"/>
    </row>
    <row r="12" spans="1:41" x14ac:dyDescent="0.2">
      <c r="A12" s="191"/>
      <c r="B12" s="191"/>
      <c r="C12" s="191"/>
      <c r="D12" s="191"/>
      <c r="E12" s="191"/>
      <c r="F12" s="191"/>
      <c r="G12" s="191"/>
      <c r="H12" s="191"/>
      <c r="I12" s="191"/>
      <c r="J12" s="191"/>
      <c r="K12" s="191"/>
      <c r="L12" s="191"/>
      <c r="M12" s="191"/>
      <c r="N12" s="191"/>
      <c r="O12" s="191"/>
      <c r="P12" s="191"/>
      <c r="Q12" s="191"/>
      <c r="R12" s="191"/>
      <c r="S12" s="191"/>
      <c r="T12" s="191"/>
      <c r="U12" s="191"/>
      <c r="V12" s="191"/>
      <c r="W12" s="191"/>
      <c r="X12" s="191"/>
      <c r="Y12" s="191"/>
      <c r="Z12" s="191"/>
      <c r="AA12" s="191"/>
      <c r="AB12" s="191"/>
      <c r="AC12" s="191"/>
      <c r="AD12" s="191"/>
      <c r="AE12" s="191"/>
      <c r="AF12" s="191"/>
      <c r="AG12" s="191"/>
      <c r="AH12" s="191"/>
      <c r="AI12" s="191"/>
      <c r="AJ12" s="191"/>
      <c r="AK12" s="191"/>
      <c r="AL12" s="191"/>
      <c r="AM12" s="191"/>
      <c r="AN12" s="191"/>
      <c r="AO12" s="191"/>
    </row>
    <row r="13" spans="1:41" x14ac:dyDescent="0.2">
      <c r="A13" s="191"/>
      <c r="B13" s="191"/>
      <c r="C13" s="191"/>
      <c r="D13" s="191"/>
      <c r="E13" s="191"/>
      <c r="F13" s="191"/>
      <c r="G13" s="191"/>
      <c r="H13" s="191"/>
      <c r="I13" s="191"/>
      <c r="J13" s="191"/>
      <c r="K13" s="191"/>
      <c r="L13" s="191"/>
      <c r="M13" s="191"/>
      <c r="N13" s="191"/>
      <c r="O13" s="191"/>
      <c r="P13" s="191"/>
      <c r="Q13" s="191"/>
      <c r="R13" s="191"/>
      <c r="S13" s="191"/>
      <c r="T13" s="191"/>
      <c r="U13" s="191"/>
      <c r="V13" s="191"/>
      <c r="W13" s="191"/>
      <c r="X13" s="191"/>
      <c r="Y13" s="191"/>
      <c r="Z13" s="191"/>
      <c r="AA13" s="191"/>
      <c r="AB13" s="191"/>
      <c r="AC13" s="191"/>
      <c r="AD13" s="191"/>
      <c r="AE13" s="191"/>
      <c r="AF13" s="191"/>
      <c r="AG13" s="191"/>
      <c r="AH13" s="191"/>
      <c r="AI13" s="191"/>
      <c r="AJ13" s="191"/>
      <c r="AK13" s="191"/>
      <c r="AL13" s="191"/>
      <c r="AM13" s="191"/>
      <c r="AN13" s="191"/>
      <c r="AO13" s="191"/>
    </row>
    <row r="14" spans="1:41" x14ac:dyDescent="0.2">
      <c r="A14" s="191"/>
      <c r="B14" s="191"/>
      <c r="C14" s="191"/>
      <c r="D14" s="191"/>
      <c r="E14" s="191"/>
      <c r="F14" s="191"/>
      <c r="G14" s="191"/>
      <c r="H14" s="191"/>
      <c r="I14" s="191"/>
      <c r="J14" s="191"/>
      <c r="K14" s="191"/>
      <c r="L14" s="191"/>
      <c r="M14" s="191"/>
      <c r="N14" s="191"/>
      <c r="O14" s="191"/>
      <c r="P14" s="191"/>
      <c r="Q14" s="191"/>
      <c r="R14" s="191"/>
      <c r="S14" s="191"/>
      <c r="T14" s="191"/>
      <c r="U14" s="191"/>
      <c r="V14" s="191"/>
      <c r="W14" s="191"/>
      <c r="X14" s="191"/>
      <c r="Y14" s="191"/>
      <c r="Z14" s="191"/>
      <c r="AA14" s="191"/>
      <c r="AB14" s="191"/>
      <c r="AC14" s="191"/>
      <c r="AD14" s="191"/>
      <c r="AE14" s="191"/>
      <c r="AF14" s="191"/>
      <c r="AG14" s="191"/>
      <c r="AH14" s="191"/>
      <c r="AI14" s="191"/>
      <c r="AJ14" s="191"/>
      <c r="AK14" s="191"/>
      <c r="AL14" s="191"/>
      <c r="AM14" s="191"/>
      <c r="AN14" s="191"/>
      <c r="AO14" s="191"/>
    </row>
    <row r="15" spans="1:41" x14ac:dyDescent="0.2">
      <c r="A15" s="191"/>
      <c r="B15" s="191"/>
      <c r="C15" s="191"/>
      <c r="D15" s="191"/>
      <c r="E15" s="191"/>
      <c r="F15" s="191"/>
      <c r="G15" s="191"/>
      <c r="H15" s="191"/>
      <c r="I15" s="191"/>
      <c r="J15" s="191"/>
      <c r="K15" s="191"/>
      <c r="L15" s="191"/>
      <c r="M15" s="191"/>
      <c r="N15" s="191"/>
      <c r="O15" s="191"/>
      <c r="P15" s="191"/>
      <c r="Q15" s="191"/>
      <c r="R15" s="191"/>
      <c r="S15" s="191"/>
      <c r="T15" s="191"/>
      <c r="U15" s="191"/>
      <c r="V15" s="191"/>
      <c r="W15" s="191"/>
      <c r="X15" s="191"/>
      <c r="Y15" s="191"/>
      <c r="Z15" s="191"/>
      <c r="AA15" s="191"/>
      <c r="AB15" s="191"/>
      <c r="AC15" s="191"/>
      <c r="AD15" s="191"/>
      <c r="AE15" s="191"/>
      <c r="AF15" s="191"/>
      <c r="AG15" s="191"/>
      <c r="AH15" s="191"/>
      <c r="AI15" s="191"/>
      <c r="AJ15" s="191"/>
      <c r="AK15" s="191"/>
      <c r="AL15" s="191"/>
      <c r="AM15" s="191"/>
      <c r="AN15" s="191"/>
      <c r="AO15" s="191"/>
    </row>
    <row r="16" spans="1:41" x14ac:dyDescent="0.2">
      <c r="A16" s="191"/>
      <c r="B16" s="191"/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  <c r="P16" s="191"/>
      <c r="Q16" s="191"/>
      <c r="R16" s="191"/>
      <c r="S16" s="191"/>
      <c r="T16" s="191"/>
      <c r="U16" s="191"/>
      <c r="V16" s="191"/>
      <c r="W16" s="191"/>
      <c r="X16" s="191"/>
      <c r="Y16" s="191"/>
      <c r="Z16" s="191"/>
      <c r="AA16" s="191"/>
      <c r="AB16" s="191"/>
      <c r="AC16" s="191"/>
      <c r="AD16" s="191"/>
      <c r="AE16" s="191"/>
      <c r="AF16" s="191"/>
      <c r="AG16" s="191"/>
      <c r="AH16" s="191"/>
      <c r="AI16" s="191"/>
      <c r="AJ16" s="191"/>
      <c r="AK16" s="191"/>
      <c r="AL16" s="191"/>
      <c r="AM16" s="191"/>
      <c r="AN16" s="191"/>
      <c r="AO16" s="191"/>
    </row>
    <row r="17" spans="1:41" x14ac:dyDescent="0.2">
      <c r="A17" s="191"/>
      <c r="B17" s="191"/>
      <c r="C17" s="191"/>
      <c r="D17" s="191"/>
      <c r="E17" s="191"/>
      <c r="F17" s="191"/>
      <c r="G17" s="191"/>
      <c r="H17" s="191"/>
      <c r="I17" s="191"/>
      <c r="J17" s="191"/>
      <c r="K17" s="191"/>
      <c r="L17" s="191"/>
      <c r="M17" s="191"/>
      <c r="N17" s="191"/>
      <c r="O17" s="191"/>
      <c r="P17" s="191"/>
      <c r="Q17" s="191"/>
      <c r="R17" s="191"/>
      <c r="S17" s="191"/>
      <c r="T17" s="191"/>
      <c r="U17" s="191"/>
      <c r="V17" s="191"/>
      <c r="W17" s="191"/>
      <c r="X17" s="191"/>
      <c r="Y17" s="191"/>
      <c r="Z17" s="191"/>
      <c r="AA17" s="191"/>
      <c r="AB17" s="191"/>
      <c r="AC17" s="191"/>
      <c r="AD17" s="191"/>
      <c r="AE17" s="191"/>
      <c r="AF17" s="191"/>
      <c r="AG17" s="191"/>
      <c r="AH17" s="191"/>
      <c r="AI17" s="191"/>
      <c r="AJ17" s="191"/>
      <c r="AK17" s="191"/>
      <c r="AL17" s="191"/>
      <c r="AM17" s="191"/>
      <c r="AN17" s="191"/>
      <c r="AO17" s="191"/>
    </row>
    <row r="18" spans="1:41" x14ac:dyDescent="0.2">
      <c r="A18" s="191"/>
      <c r="B18" s="191"/>
      <c r="C18" s="191"/>
      <c r="D18" s="191"/>
      <c r="E18" s="191"/>
      <c r="F18" s="191"/>
      <c r="G18" s="191"/>
      <c r="H18" s="191"/>
      <c r="I18" s="191"/>
      <c r="J18" s="191"/>
      <c r="K18" s="191"/>
      <c r="L18" s="191"/>
      <c r="M18" s="191"/>
      <c r="N18" s="191"/>
      <c r="O18" s="191"/>
      <c r="P18" s="191"/>
      <c r="Q18" s="191"/>
      <c r="R18" s="191"/>
      <c r="S18" s="191"/>
      <c r="T18" s="191"/>
      <c r="U18" s="191"/>
      <c r="V18" s="191"/>
      <c r="W18" s="191"/>
      <c r="X18" s="191"/>
      <c r="Y18" s="191"/>
      <c r="Z18" s="191"/>
      <c r="AA18" s="191"/>
      <c r="AB18" s="191"/>
      <c r="AC18" s="191"/>
      <c r="AD18" s="191"/>
      <c r="AE18" s="191"/>
      <c r="AF18" s="191"/>
      <c r="AG18" s="191"/>
      <c r="AH18" s="191"/>
      <c r="AI18" s="191"/>
      <c r="AJ18" s="191"/>
      <c r="AK18" s="191"/>
      <c r="AL18" s="191"/>
      <c r="AM18" s="191"/>
      <c r="AN18" s="191"/>
      <c r="AO18" s="191"/>
    </row>
    <row r="19" spans="1:41" x14ac:dyDescent="0.2">
      <c r="A19" s="191"/>
      <c r="B19" s="191"/>
      <c r="C19" s="191"/>
      <c r="D19" s="191"/>
      <c r="E19" s="191"/>
      <c r="F19" s="191"/>
      <c r="G19" s="191"/>
      <c r="H19" s="191"/>
      <c r="I19" s="191"/>
      <c r="J19" s="191"/>
      <c r="K19" s="191"/>
      <c r="L19" s="191"/>
      <c r="M19" s="191"/>
      <c r="N19" s="191"/>
      <c r="O19" s="191"/>
      <c r="P19" s="191"/>
      <c r="Q19" s="191"/>
      <c r="R19" s="191"/>
      <c r="S19" s="191"/>
      <c r="T19" s="191"/>
      <c r="U19" s="191"/>
      <c r="V19" s="191"/>
      <c r="W19" s="191"/>
      <c r="X19" s="191"/>
      <c r="Y19" s="191"/>
      <c r="Z19" s="191"/>
      <c r="AA19" s="191"/>
      <c r="AB19" s="191"/>
      <c r="AC19" s="191"/>
      <c r="AD19" s="191"/>
      <c r="AE19" s="191"/>
      <c r="AF19" s="191"/>
      <c r="AG19" s="191"/>
      <c r="AH19" s="191"/>
      <c r="AI19" s="191"/>
      <c r="AJ19" s="191"/>
      <c r="AK19" s="191"/>
      <c r="AL19" s="191"/>
      <c r="AM19" s="191"/>
      <c r="AN19" s="191"/>
      <c r="AO19" s="191"/>
    </row>
    <row r="20" spans="1:41" x14ac:dyDescent="0.2">
      <c r="A20" s="191"/>
      <c r="B20" s="191"/>
      <c r="C20" s="191"/>
      <c r="D20" s="191"/>
      <c r="E20" s="191"/>
      <c r="F20" s="191"/>
      <c r="G20" s="191"/>
      <c r="H20" s="191"/>
      <c r="I20" s="191"/>
      <c r="J20" s="191"/>
      <c r="K20" s="191"/>
      <c r="L20" s="191"/>
      <c r="M20" s="191"/>
      <c r="N20" s="191"/>
      <c r="O20" s="191"/>
      <c r="P20" s="191"/>
      <c r="Q20" s="191"/>
      <c r="R20" s="191"/>
      <c r="S20" s="191"/>
      <c r="T20" s="191"/>
      <c r="U20" s="191"/>
      <c r="V20" s="191"/>
      <c r="W20" s="191"/>
      <c r="X20" s="191"/>
      <c r="Y20" s="191"/>
      <c r="Z20" s="191"/>
      <c r="AA20" s="191"/>
      <c r="AB20" s="191"/>
      <c r="AC20" s="191"/>
      <c r="AD20" s="191"/>
      <c r="AE20" s="191"/>
      <c r="AF20" s="191"/>
      <c r="AG20" s="191"/>
      <c r="AH20" s="191"/>
      <c r="AI20" s="191"/>
      <c r="AJ20" s="191"/>
      <c r="AK20" s="191"/>
      <c r="AL20" s="191"/>
      <c r="AM20" s="191"/>
      <c r="AN20" s="191"/>
      <c r="AO20" s="191"/>
    </row>
    <row r="21" spans="1:41" x14ac:dyDescent="0.2">
      <c r="A21" s="191"/>
      <c r="B21" s="191"/>
      <c r="C21" s="191"/>
      <c r="D21" s="191"/>
      <c r="E21" s="191"/>
      <c r="F21" s="191"/>
      <c r="G21" s="191"/>
      <c r="H21" s="191"/>
      <c r="I21" s="191"/>
      <c r="J21" s="191"/>
      <c r="K21" s="191"/>
      <c r="L21" s="191"/>
      <c r="M21" s="191"/>
      <c r="N21" s="191"/>
      <c r="O21" s="191"/>
      <c r="P21" s="191"/>
      <c r="Q21" s="191"/>
      <c r="R21" s="191"/>
      <c r="S21" s="191"/>
      <c r="T21" s="191"/>
      <c r="U21" s="191"/>
      <c r="V21" s="191"/>
      <c r="W21" s="191"/>
      <c r="X21" s="191"/>
      <c r="Y21" s="191"/>
      <c r="Z21" s="191"/>
      <c r="AA21" s="191"/>
      <c r="AB21" s="191"/>
      <c r="AC21" s="191"/>
      <c r="AD21" s="191"/>
      <c r="AE21" s="191"/>
      <c r="AF21" s="191"/>
      <c r="AG21" s="191"/>
      <c r="AH21" s="191"/>
      <c r="AI21" s="191"/>
      <c r="AJ21" s="191"/>
      <c r="AK21" s="191"/>
      <c r="AL21" s="191"/>
      <c r="AM21" s="191"/>
      <c r="AN21" s="191"/>
      <c r="AO21" s="191"/>
    </row>
    <row r="22" spans="1:41" x14ac:dyDescent="0.2">
      <c r="A22" s="191"/>
      <c r="B22" s="191"/>
      <c r="C22" s="191"/>
      <c r="D22" s="191"/>
      <c r="E22" s="191"/>
      <c r="F22" s="191"/>
      <c r="G22" s="191"/>
      <c r="H22" s="191"/>
      <c r="I22" s="191"/>
      <c r="J22" s="191"/>
      <c r="K22" s="191"/>
      <c r="L22" s="191"/>
      <c r="M22" s="191"/>
      <c r="N22" s="191"/>
      <c r="O22" s="191"/>
      <c r="P22" s="191"/>
      <c r="Q22" s="191"/>
      <c r="R22" s="191"/>
      <c r="S22" s="191"/>
      <c r="T22" s="191"/>
      <c r="U22" s="191"/>
      <c r="V22" s="191"/>
      <c r="W22" s="191"/>
      <c r="X22" s="191"/>
      <c r="Y22" s="191"/>
      <c r="Z22" s="191"/>
      <c r="AA22" s="191"/>
      <c r="AB22" s="191"/>
      <c r="AC22" s="191"/>
      <c r="AD22" s="191"/>
      <c r="AE22" s="191"/>
      <c r="AF22" s="191"/>
      <c r="AG22" s="191"/>
      <c r="AH22" s="191"/>
      <c r="AI22" s="191"/>
      <c r="AJ22" s="191"/>
      <c r="AK22" s="191"/>
      <c r="AL22" s="191"/>
      <c r="AM22" s="191"/>
      <c r="AN22" s="191"/>
      <c r="AO22" s="191"/>
    </row>
    <row r="23" spans="1:41" x14ac:dyDescent="0.2">
      <c r="A23" s="191"/>
      <c r="B23" s="191"/>
      <c r="C23" s="191"/>
      <c r="D23" s="191"/>
      <c r="E23" s="191"/>
      <c r="F23" s="191"/>
      <c r="G23" s="191"/>
      <c r="H23" s="191"/>
      <c r="I23" s="191"/>
      <c r="J23" s="191"/>
      <c r="K23" s="191"/>
      <c r="L23" s="191"/>
      <c r="M23" s="191"/>
      <c r="N23" s="191"/>
      <c r="O23" s="191"/>
      <c r="P23" s="191"/>
      <c r="Q23" s="191"/>
      <c r="R23" s="191"/>
      <c r="S23" s="191"/>
      <c r="T23" s="191"/>
      <c r="U23" s="191"/>
      <c r="V23" s="191"/>
      <c r="W23" s="191"/>
      <c r="X23" s="191"/>
      <c r="Y23" s="191"/>
      <c r="Z23" s="191"/>
      <c r="AA23" s="191"/>
      <c r="AB23" s="191"/>
      <c r="AC23" s="191"/>
      <c r="AD23" s="191"/>
      <c r="AE23" s="191"/>
      <c r="AF23" s="191"/>
      <c r="AG23" s="191"/>
      <c r="AH23" s="191"/>
      <c r="AI23" s="191"/>
      <c r="AJ23" s="191"/>
      <c r="AK23" s="191"/>
      <c r="AL23" s="191"/>
      <c r="AM23" s="191"/>
      <c r="AN23" s="191"/>
      <c r="AO23" s="191"/>
    </row>
    <row r="24" spans="1:41" x14ac:dyDescent="0.2">
      <c r="A24" s="191"/>
      <c r="B24" s="191"/>
      <c r="C24" s="191"/>
      <c r="D24" s="191"/>
      <c r="E24" s="191"/>
      <c r="F24" s="191"/>
      <c r="G24" s="191"/>
      <c r="H24" s="191"/>
      <c r="I24" s="191"/>
      <c r="J24" s="191"/>
      <c r="K24" s="191"/>
      <c r="L24" s="191"/>
      <c r="M24" s="191"/>
      <c r="N24" s="191"/>
      <c r="O24" s="191"/>
      <c r="P24" s="191"/>
      <c r="Q24" s="191"/>
      <c r="R24" s="191"/>
      <c r="S24" s="191"/>
      <c r="T24" s="191"/>
      <c r="U24" s="191"/>
      <c r="V24" s="191"/>
      <c r="W24" s="191"/>
      <c r="X24" s="191"/>
      <c r="Y24" s="191"/>
      <c r="Z24" s="191"/>
      <c r="AA24" s="191"/>
      <c r="AB24" s="191"/>
      <c r="AC24" s="191"/>
      <c r="AD24" s="191"/>
      <c r="AE24" s="191"/>
      <c r="AF24" s="191"/>
      <c r="AG24" s="191"/>
      <c r="AH24" s="191"/>
      <c r="AI24" s="191"/>
      <c r="AJ24" s="191"/>
      <c r="AK24" s="191"/>
      <c r="AL24" s="191"/>
      <c r="AM24" s="191"/>
      <c r="AN24" s="191"/>
      <c r="AO24" s="191"/>
    </row>
    <row r="25" spans="1:41" x14ac:dyDescent="0.2">
      <c r="A25" s="191"/>
      <c r="B25" s="191"/>
      <c r="C25" s="191"/>
      <c r="D25" s="191"/>
      <c r="E25" s="191"/>
      <c r="F25" s="191"/>
      <c r="G25" s="191"/>
      <c r="H25" s="191"/>
      <c r="I25" s="191"/>
      <c r="J25" s="191"/>
      <c r="K25" s="191"/>
      <c r="L25" s="191"/>
      <c r="M25" s="191"/>
      <c r="N25" s="191"/>
      <c r="O25" s="191"/>
      <c r="P25" s="191"/>
      <c r="Q25" s="191"/>
      <c r="R25" s="191"/>
      <c r="S25" s="191"/>
      <c r="T25" s="191"/>
      <c r="U25" s="191"/>
      <c r="V25" s="191"/>
      <c r="W25" s="191"/>
      <c r="X25" s="191"/>
      <c r="Y25" s="191"/>
      <c r="Z25" s="191"/>
      <c r="AA25" s="191"/>
      <c r="AB25" s="191"/>
      <c r="AC25" s="191"/>
      <c r="AD25" s="191"/>
      <c r="AE25" s="191"/>
      <c r="AF25" s="191"/>
      <c r="AG25" s="191"/>
      <c r="AH25" s="191"/>
      <c r="AI25" s="191"/>
      <c r="AJ25" s="191"/>
      <c r="AK25" s="191"/>
      <c r="AL25" s="191"/>
      <c r="AM25" s="191"/>
      <c r="AN25" s="191"/>
      <c r="AO25" s="191"/>
    </row>
    <row r="26" spans="1:41" x14ac:dyDescent="0.2">
      <c r="A26" s="191"/>
      <c r="B26" s="191"/>
      <c r="C26" s="191"/>
      <c r="D26" s="191"/>
      <c r="E26" s="191"/>
      <c r="F26" s="191"/>
      <c r="G26" s="191"/>
      <c r="H26" s="191"/>
      <c r="I26" s="191"/>
      <c r="J26" s="191"/>
      <c r="K26" s="191"/>
      <c r="L26" s="191"/>
      <c r="M26" s="191"/>
      <c r="N26" s="191"/>
      <c r="O26" s="191"/>
      <c r="P26" s="191"/>
      <c r="Q26" s="191"/>
      <c r="R26" s="191"/>
      <c r="S26" s="191"/>
      <c r="T26" s="191"/>
      <c r="U26" s="191"/>
      <c r="V26" s="191"/>
      <c r="W26" s="191"/>
      <c r="X26" s="191"/>
      <c r="Y26" s="191"/>
      <c r="Z26" s="191"/>
      <c r="AA26" s="191"/>
      <c r="AB26" s="191"/>
      <c r="AC26" s="191"/>
      <c r="AD26" s="191"/>
      <c r="AE26" s="191"/>
      <c r="AF26" s="191"/>
      <c r="AG26" s="191"/>
      <c r="AH26" s="191"/>
      <c r="AI26" s="191"/>
      <c r="AJ26" s="191"/>
      <c r="AK26" s="191"/>
      <c r="AL26" s="191"/>
      <c r="AM26" s="191"/>
      <c r="AN26" s="191"/>
      <c r="AO26" s="191"/>
    </row>
    <row r="27" spans="1:41" x14ac:dyDescent="0.2">
      <c r="A27" s="191"/>
      <c r="B27" s="191"/>
      <c r="C27" s="191"/>
      <c r="D27" s="191"/>
      <c r="E27" s="191"/>
      <c r="F27" s="191"/>
      <c r="G27" s="191"/>
      <c r="H27" s="191"/>
      <c r="I27" s="191"/>
      <c r="J27" s="191"/>
      <c r="K27" s="191"/>
      <c r="L27" s="191"/>
      <c r="M27" s="191"/>
      <c r="N27" s="191"/>
      <c r="O27" s="191"/>
      <c r="P27" s="191"/>
      <c r="Q27" s="191"/>
      <c r="R27" s="191"/>
      <c r="S27" s="191"/>
      <c r="T27" s="191"/>
      <c r="U27" s="191"/>
      <c r="V27" s="191"/>
      <c r="W27" s="191"/>
      <c r="X27" s="191"/>
      <c r="Y27" s="191"/>
      <c r="Z27" s="191"/>
      <c r="AA27" s="191"/>
      <c r="AB27" s="191"/>
      <c r="AC27" s="191"/>
      <c r="AD27" s="191"/>
      <c r="AE27" s="191"/>
      <c r="AF27" s="191"/>
      <c r="AG27" s="191"/>
      <c r="AH27" s="191"/>
      <c r="AI27" s="191"/>
      <c r="AJ27" s="191"/>
      <c r="AK27" s="191"/>
      <c r="AL27" s="191"/>
      <c r="AM27" s="191"/>
      <c r="AN27" s="191"/>
      <c r="AO27" s="191"/>
    </row>
    <row r="28" spans="1:41" x14ac:dyDescent="0.2">
      <c r="A28" s="191"/>
      <c r="B28" s="191"/>
      <c r="C28" s="191"/>
      <c r="D28" s="191"/>
      <c r="E28" s="191"/>
      <c r="F28" s="191"/>
      <c r="G28" s="191"/>
      <c r="H28" s="191"/>
      <c r="I28" s="191"/>
      <c r="J28" s="191"/>
      <c r="K28" s="191"/>
      <c r="L28" s="191"/>
      <c r="M28" s="191"/>
      <c r="N28" s="191"/>
      <c r="O28" s="191"/>
      <c r="P28" s="191"/>
      <c r="Q28" s="191"/>
      <c r="R28" s="191"/>
      <c r="S28" s="191"/>
      <c r="T28" s="191"/>
      <c r="U28" s="191"/>
      <c r="V28" s="191"/>
      <c r="W28" s="191"/>
      <c r="X28" s="191"/>
      <c r="Y28" s="191"/>
      <c r="Z28" s="191"/>
      <c r="AA28" s="191"/>
      <c r="AB28" s="191"/>
      <c r="AC28" s="191"/>
      <c r="AD28" s="191"/>
      <c r="AE28" s="191"/>
      <c r="AF28" s="191"/>
      <c r="AG28" s="191"/>
      <c r="AH28" s="191"/>
      <c r="AI28" s="191"/>
      <c r="AJ28" s="191"/>
      <c r="AK28" s="191"/>
      <c r="AL28" s="191"/>
      <c r="AM28" s="191"/>
      <c r="AN28" s="191"/>
      <c r="AO28" s="191"/>
    </row>
    <row r="29" spans="1:41" x14ac:dyDescent="0.2">
      <c r="A29" s="191"/>
      <c r="B29" s="191"/>
      <c r="C29" s="191"/>
      <c r="D29" s="191"/>
      <c r="E29" s="191"/>
      <c r="F29" s="191"/>
      <c r="G29" s="191"/>
      <c r="H29" s="191"/>
      <c r="I29" s="191"/>
      <c r="J29" s="191"/>
      <c r="K29" s="191"/>
      <c r="L29" s="191"/>
      <c r="M29" s="191"/>
      <c r="N29" s="191"/>
      <c r="O29" s="191"/>
      <c r="P29" s="191"/>
      <c r="Q29" s="191"/>
      <c r="R29" s="191"/>
      <c r="S29" s="191"/>
      <c r="T29" s="191"/>
      <c r="U29" s="191"/>
      <c r="V29" s="191"/>
      <c r="W29" s="191"/>
      <c r="X29" s="191"/>
      <c r="Y29" s="191"/>
      <c r="Z29" s="191"/>
      <c r="AA29" s="191"/>
      <c r="AB29" s="191"/>
      <c r="AC29" s="191"/>
      <c r="AD29" s="191"/>
      <c r="AE29" s="191"/>
      <c r="AF29" s="191"/>
      <c r="AG29" s="191"/>
      <c r="AH29" s="191"/>
      <c r="AI29" s="191"/>
      <c r="AJ29" s="191"/>
      <c r="AK29" s="191"/>
      <c r="AL29" s="191"/>
      <c r="AM29" s="191"/>
      <c r="AN29" s="191"/>
      <c r="AO29" s="191"/>
    </row>
    <row r="30" spans="1:41" x14ac:dyDescent="0.2">
      <c r="A30" s="191"/>
      <c r="B30" s="191"/>
      <c r="C30" s="191"/>
      <c r="D30" s="191"/>
      <c r="E30" s="191"/>
      <c r="F30" s="191"/>
      <c r="G30" s="191"/>
      <c r="H30" s="191"/>
      <c r="I30" s="191"/>
      <c r="J30" s="191"/>
      <c r="K30" s="191"/>
      <c r="L30" s="191"/>
      <c r="M30" s="191"/>
      <c r="N30" s="191"/>
      <c r="O30" s="191"/>
      <c r="P30" s="191"/>
      <c r="Q30" s="191"/>
      <c r="R30" s="191"/>
      <c r="S30" s="191"/>
      <c r="T30" s="191"/>
      <c r="U30" s="191"/>
      <c r="V30" s="191"/>
      <c r="W30" s="191"/>
      <c r="X30" s="191"/>
      <c r="Y30" s="191"/>
      <c r="Z30" s="191"/>
      <c r="AA30" s="191"/>
      <c r="AB30" s="191"/>
      <c r="AC30" s="191"/>
      <c r="AD30" s="191"/>
      <c r="AE30" s="191"/>
      <c r="AF30" s="191"/>
      <c r="AG30" s="191"/>
      <c r="AH30" s="191"/>
      <c r="AI30" s="191"/>
      <c r="AJ30" s="191"/>
      <c r="AK30" s="191"/>
      <c r="AL30" s="191"/>
      <c r="AM30" s="191"/>
      <c r="AN30" s="191"/>
      <c r="AO30" s="191"/>
    </row>
    <row r="31" spans="1:41" x14ac:dyDescent="0.2">
      <c r="A31" s="191"/>
      <c r="B31" s="191"/>
      <c r="C31" s="191"/>
      <c r="D31" s="191"/>
      <c r="E31" s="191"/>
      <c r="F31" s="191"/>
      <c r="G31" s="191"/>
      <c r="H31" s="191"/>
      <c r="I31" s="191"/>
      <c r="J31" s="191"/>
      <c r="K31" s="191"/>
      <c r="L31" s="191"/>
      <c r="M31" s="191"/>
      <c r="N31" s="191"/>
      <c r="O31" s="191"/>
      <c r="P31" s="191"/>
      <c r="Q31" s="191"/>
      <c r="R31" s="191"/>
      <c r="S31" s="191"/>
      <c r="T31" s="191"/>
      <c r="U31" s="191"/>
      <c r="V31" s="191"/>
      <c r="W31" s="191"/>
      <c r="X31" s="191"/>
      <c r="Y31" s="191"/>
      <c r="Z31" s="191"/>
      <c r="AA31" s="191"/>
      <c r="AB31" s="191"/>
      <c r="AC31" s="191"/>
      <c r="AD31" s="191"/>
      <c r="AE31" s="191"/>
      <c r="AF31" s="191"/>
      <c r="AG31" s="191"/>
      <c r="AH31" s="191"/>
      <c r="AI31" s="191"/>
      <c r="AJ31" s="191"/>
      <c r="AK31" s="191"/>
      <c r="AL31" s="191"/>
      <c r="AM31" s="191"/>
      <c r="AN31" s="191"/>
      <c r="AO31" s="191"/>
    </row>
    <row r="32" spans="1:41" x14ac:dyDescent="0.2">
      <c r="A32" s="191"/>
      <c r="B32" s="191"/>
      <c r="C32" s="191"/>
      <c r="D32" s="191"/>
      <c r="E32" s="191"/>
      <c r="F32" s="191"/>
      <c r="G32" s="191"/>
      <c r="H32" s="191"/>
      <c r="I32" s="191"/>
      <c r="J32" s="191"/>
      <c r="K32" s="191"/>
      <c r="L32" s="191"/>
      <c r="M32" s="191"/>
      <c r="N32" s="191"/>
      <c r="O32" s="191"/>
      <c r="P32" s="191"/>
      <c r="Q32" s="191"/>
      <c r="R32" s="191"/>
      <c r="S32" s="191"/>
      <c r="T32" s="191"/>
      <c r="U32" s="191"/>
      <c r="V32" s="191"/>
      <c r="W32" s="191"/>
      <c r="X32" s="191"/>
      <c r="Y32" s="191"/>
      <c r="Z32" s="191"/>
      <c r="AA32" s="191"/>
      <c r="AB32" s="191"/>
      <c r="AC32" s="191"/>
      <c r="AD32" s="191"/>
      <c r="AE32" s="191"/>
      <c r="AF32" s="191"/>
      <c r="AG32" s="191"/>
      <c r="AH32" s="191"/>
      <c r="AI32" s="191"/>
      <c r="AJ32" s="191"/>
      <c r="AK32" s="191"/>
      <c r="AL32" s="191"/>
      <c r="AM32" s="191"/>
      <c r="AN32" s="191"/>
      <c r="AO32" s="191"/>
    </row>
    <row r="33" spans="1:41" x14ac:dyDescent="0.2">
      <c r="A33" s="191"/>
      <c r="B33" s="191"/>
      <c r="C33" s="191"/>
      <c r="D33" s="191"/>
      <c r="E33" s="191"/>
      <c r="F33" s="191"/>
      <c r="G33" s="191"/>
      <c r="H33" s="191"/>
      <c r="I33" s="191"/>
      <c r="J33" s="191"/>
      <c r="K33" s="191"/>
      <c r="L33" s="191"/>
      <c r="M33" s="191"/>
      <c r="N33" s="191"/>
      <c r="O33" s="191"/>
      <c r="P33" s="191"/>
      <c r="Q33" s="191"/>
      <c r="R33" s="191"/>
      <c r="S33" s="191"/>
      <c r="T33" s="191"/>
      <c r="U33" s="191"/>
      <c r="V33" s="191"/>
      <c r="W33" s="191"/>
      <c r="X33" s="191"/>
      <c r="Y33" s="191"/>
      <c r="Z33" s="191"/>
      <c r="AA33" s="191"/>
      <c r="AB33" s="191"/>
      <c r="AC33" s="191"/>
      <c r="AD33" s="191"/>
      <c r="AE33" s="191"/>
      <c r="AF33" s="191"/>
      <c r="AG33" s="191"/>
      <c r="AH33" s="191"/>
      <c r="AI33" s="191"/>
      <c r="AJ33" s="191"/>
      <c r="AK33" s="191"/>
      <c r="AL33" s="191"/>
      <c r="AM33" s="191"/>
      <c r="AN33" s="191"/>
      <c r="AO33" s="191"/>
    </row>
    <row r="34" spans="1:41" x14ac:dyDescent="0.2">
      <c r="A34" s="191"/>
      <c r="B34" s="191"/>
      <c r="C34" s="191"/>
      <c r="D34" s="191"/>
      <c r="E34" s="191"/>
      <c r="F34" s="191"/>
      <c r="G34" s="191"/>
      <c r="H34" s="191"/>
      <c r="I34" s="191"/>
      <c r="J34" s="191"/>
      <c r="K34" s="191"/>
      <c r="L34" s="191"/>
      <c r="M34" s="191"/>
      <c r="N34" s="191"/>
      <c r="O34" s="191"/>
      <c r="P34" s="191"/>
      <c r="Q34" s="191"/>
      <c r="R34" s="191"/>
      <c r="S34" s="191"/>
      <c r="T34" s="191"/>
      <c r="U34" s="191"/>
      <c r="V34" s="191"/>
      <c r="W34" s="191"/>
      <c r="X34" s="191"/>
      <c r="Y34" s="191"/>
      <c r="Z34" s="191"/>
      <c r="AA34" s="191"/>
      <c r="AB34" s="191"/>
      <c r="AC34" s="191"/>
      <c r="AD34" s="191"/>
      <c r="AE34" s="191"/>
      <c r="AF34" s="191"/>
      <c r="AG34" s="191"/>
      <c r="AH34" s="191"/>
      <c r="AI34" s="191"/>
      <c r="AJ34" s="191"/>
      <c r="AK34" s="191"/>
      <c r="AL34" s="191"/>
      <c r="AM34" s="191"/>
      <c r="AN34" s="191"/>
      <c r="AO34" s="191"/>
    </row>
    <row r="35" spans="1:41" x14ac:dyDescent="0.2">
      <c r="A35" s="191"/>
      <c r="B35" s="191"/>
      <c r="C35" s="191"/>
      <c r="D35" s="191"/>
      <c r="E35" s="191"/>
      <c r="F35" s="191"/>
      <c r="G35" s="191"/>
      <c r="H35" s="191"/>
      <c r="I35" s="191"/>
      <c r="J35" s="191"/>
      <c r="K35" s="191"/>
      <c r="L35" s="191"/>
      <c r="M35" s="191"/>
      <c r="N35" s="191"/>
      <c r="O35" s="191"/>
      <c r="P35" s="191"/>
      <c r="Q35" s="191"/>
      <c r="R35" s="191"/>
      <c r="S35" s="191"/>
      <c r="T35" s="191"/>
      <c r="U35" s="191"/>
      <c r="V35" s="191"/>
      <c r="W35" s="191"/>
      <c r="X35" s="191"/>
      <c r="Y35" s="191"/>
      <c r="Z35" s="191"/>
      <c r="AA35" s="191"/>
      <c r="AB35" s="191"/>
      <c r="AC35" s="191"/>
      <c r="AD35" s="191"/>
      <c r="AE35" s="191"/>
      <c r="AF35" s="191"/>
      <c r="AG35" s="191"/>
      <c r="AH35" s="191"/>
      <c r="AI35" s="191"/>
      <c r="AJ35" s="191"/>
      <c r="AK35" s="191"/>
      <c r="AL35" s="191"/>
      <c r="AM35" s="191"/>
      <c r="AN35" s="191"/>
      <c r="AO35" s="191"/>
    </row>
    <row r="36" spans="1:41" x14ac:dyDescent="0.2">
      <c r="A36" s="191"/>
      <c r="B36" s="191"/>
      <c r="C36" s="191"/>
      <c r="D36" s="191"/>
      <c r="E36" s="191"/>
      <c r="F36" s="191"/>
      <c r="G36" s="191"/>
      <c r="H36" s="191"/>
      <c r="I36" s="191"/>
      <c r="J36" s="191"/>
      <c r="K36" s="191"/>
      <c r="L36" s="191"/>
      <c r="M36" s="191"/>
      <c r="N36" s="191"/>
      <c r="O36" s="191"/>
      <c r="P36" s="191"/>
      <c r="Q36" s="191"/>
      <c r="R36" s="191"/>
      <c r="S36" s="191"/>
      <c r="T36" s="191"/>
      <c r="U36" s="191"/>
      <c r="V36" s="191"/>
      <c r="W36" s="191"/>
      <c r="X36" s="191"/>
      <c r="Y36" s="191"/>
      <c r="Z36" s="191"/>
      <c r="AA36" s="191"/>
      <c r="AB36" s="191"/>
      <c r="AC36" s="191"/>
      <c r="AD36" s="191"/>
      <c r="AE36" s="191"/>
      <c r="AF36" s="191"/>
      <c r="AG36" s="191"/>
      <c r="AH36" s="191"/>
      <c r="AI36" s="191"/>
      <c r="AJ36" s="191"/>
      <c r="AK36" s="191"/>
      <c r="AL36" s="191"/>
      <c r="AM36" s="191"/>
      <c r="AN36" s="191"/>
      <c r="AO36" s="191"/>
    </row>
    <row r="37" spans="1:41" x14ac:dyDescent="0.2">
      <c r="A37" s="191"/>
      <c r="B37" s="191"/>
      <c r="C37" s="191"/>
      <c r="D37" s="191"/>
      <c r="E37" s="191"/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  <c r="Q37" s="191"/>
      <c r="R37" s="191"/>
      <c r="S37" s="191"/>
      <c r="T37" s="191"/>
      <c r="U37" s="191"/>
      <c r="V37" s="191"/>
      <c r="W37" s="191"/>
      <c r="X37" s="191"/>
      <c r="Y37" s="191"/>
      <c r="Z37" s="191"/>
      <c r="AA37" s="191"/>
      <c r="AB37" s="191"/>
      <c r="AC37" s="191"/>
      <c r="AD37" s="191"/>
      <c r="AE37" s="191"/>
      <c r="AF37" s="191"/>
      <c r="AG37" s="191"/>
      <c r="AH37" s="191"/>
      <c r="AI37" s="191"/>
      <c r="AJ37" s="191"/>
      <c r="AK37" s="191"/>
      <c r="AL37" s="191"/>
      <c r="AM37" s="191"/>
      <c r="AN37" s="191"/>
      <c r="AO37" s="191"/>
    </row>
    <row r="38" spans="1:41" x14ac:dyDescent="0.2">
      <c r="A38" s="191"/>
      <c r="B38" s="191"/>
      <c r="C38" s="191"/>
      <c r="D38" s="191"/>
      <c r="E38" s="191"/>
      <c r="F38" s="191"/>
      <c r="G38" s="191"/>
      <c r="H38" s="191"/>
      <c r="I38" s="191"/>
      <c r="J38" s="191"/>
      <c r="K38" s="191"/>
      <c r="L38" s="191"/>
      <c r="M38" s="191"/>
      <c r="N38" s="191"/>
      <c r="O38" s="191"/>
      <c r="P38" s="191"/>
      <c r="Q38" s="191"/>
      <c r="R38" s="191"/>
      <c r="S38" s="191"/>
      <c r="T38" s="191"/>
      <c r="U38" s="191"/>
      <c r="V38" s="191"/>
      <c r="W38" s="191"/>
      <c r="X38" s="191"/>
      <c r="Y38" s="191"/>
      <c r="Z38" s="191"/>
      <c r="AA38" s="191"/>
      <c r="AB38" s="191"/>
      <c r="AC38" s="191"/>
      <c r="AD38" s="191"/>
      <c r="AE38" s="191"/>
      <c r="AF38" s="191"/>
      <c r="AG38" s="191"/>
      <c r="AH38" s="191"/>
      <c r="AI38" s="191"/>
      <c r="AJ38" s="191"/>
      <c r="AK38" s="191"/>
      <c r="AL38" s="191"/>
      <c r="AM38" s="191"/>
      <c r="AN38" s="191"/>
      <c r="AO38" s="191"/>
    </row>
    <row r="39" spans="1:41" x14ac:dyDescent="0.2">
      <c r="A39" s="191"/>
      <c r="B39" s="191"/>
      <c r="C39" s="191"/>
      <c r="D39" s="191"/>
      <c r="E39" s="191"/>
      <c r="F39" s="191"/>
      <c r="G39" s="191"/>
      <c r="H39" s="191"/>
      <c r="I39" s="191"/>
      <c r="J39" s="191"/>
      <c r="K39" s="191"/>
      <c r="L39" s="191"/>
      <c r="M39" s="191"/>
      <c r="N39" s="191"/>
      <c r="O39" s="191"/>
      <c r="P39" s="191"/>
      <c r="Q39" s="191"/>
      <c r="R39" s="191"/>
      <c r="S39" s="191"/>
      <c r="T39" s="191"/>
      <c r="U39" s="191"/>
      <c r="V39" s="191"/>
      <c r="W39" s="191"/>
      <c r="X39" s="191"/>
      <c r="Y39" s="191"/>
      <c r="Z39" s="191"/>
      <c r="AA39" s="191"/>
      <c r="AB39" s="191"/>
      <c r="AC39" s="191"/>
      <c r="AD39" s="191"/>
      <c r="AE39" s="191"/>
      <c r="AF39" s="191"/>
      <c r="AG39" s="191"/>
      <c r="AH39" s="191"/>
      <c r="AI39" s="191"/>
      <c r="AJ39" s="191"/>
      <c r="AK39" s="191"/>
      <c r="AL39" s="191"/>
      <c r="AM39" s="191"/>
      <c r="AN39" s="191"/>
      <c r="AO39" s="191"/>
    </row>
    <row r="40" spans="1:41" x14ac:dyDescent="0.2">
      <c r="A40" s="191"/>
      <c r="B40" s="191"/>
      <c r="C40" s="191"/>
      <c r="D40" s="191"/>
      <c r="E40" s="191"/>
      <c r="F40" s="191"/>
      <c r="G40" s="191"/>
      <c r="H40" s="191"/>
      <c r="I40" s="191"/>
      <c r="J40" s="191"/>
      <c r="K40" s="191"/>
      <c r="L40" s="191"/>
      <c r="M40" s="191"/>
      <c r="N40" s="191"/>
      <c r="O40" s="191"/>
      <c r="P40" s="191"/>
      <c r="Q40" s="191"/>
      <c r="R40" s="191"/>
      <c r="S40" s="191"/>
      <c r="T40" s="191"/>
      <c r="U40" s="191"/>
      <c r="V40" s="191"/>
      <c r="W40" s="191"/>
      <c r="X40" s="191"/>
      <c r="Y40" s="191"/>
      <c r="Z40" s="191"/>
      <c r="AA40" s="191"/>
      <c r="AB40" s="191"/>
      <c r="AC40" s="191"/>
      <c r="AD40" s="191"/>
      <c r="AE40" s="191"/>
      <c r="AF40" s="191"/>
      <c r="AG40" s="191"/>
      <c r="AH40" s="191"/>
      <c r="AI40" s="191"/>
      <c r="AJ40" s="191"/>
      <c r="AK40" s="191"/>
      <c r="AL40" s="191"/>
      <c r="AM40" s="191"/>
      <c r="AN40" s="191"/>
      <c r="AO40" s="191"/>
    </row>
    <row r="41" spans="1:41" x14ac:dyDescent="0.2">
      <c r="A41" s="191"/>
      <c r="B41" s="191"/>
      <c r="C41" s="191"/>
      <c r="D41" s="191"/>
      <c r="E41" s="191"/>
      <c r="F41" s="191"/>
      <c r="G41" s="191"/>
      <c r="H41" s="191"/>
      <c r="I41" s="191"/>
      <c r="J41" s="191"/>
      <c r="K41" s="191"/>
      <c r="L41" s="191"/>
      <c r="M41" s="191"/>
      <c r="N41" s="191"/>
      <c r="O41" s="191"/>
      <c r="P41" s="191"/>
      <c r="Q41" s="191"/>
      <c r="R41" s="191"/>
      <c r="S41" s="191"/>
      <c r="T41" s="191"/>
      <c r="U41" s="191"/>
      <c r="V41" s="191"/>
      <c r="W41" s="191"/>
      <c r="X41" s="191"/>
      <c r="Y41" s="191"/>
      <c r="Z41" s="191"/>
      <c r="AA41" s="191"/>
      <c r="AB41" s="191"/>
      <c r="AC41" s="191"/>
      <c r="AD41" s="191"/>
      <c r="AE41" s="191"/>
      <c r="AF41" s="191"/>
      <c r="AG41" s="191"/>
      <c r="AH41" s="191"/>
      <c r="AI41" s="191"/>
      <c r="AJ41" s="191"/>
      <c r="AK41" s="191"/>
      <c r="AL41" s="191"/>
      <c r="AM41" s="191"/>
      <c r="AN41" s="191"/>
      <c r="AO41" s="191"/>
    </row>
    <row r="42" spans="1:41" x14ac:dyDescent="0.2">
      <c r="A42" s="191"/>
      <c r="B42" s="191"/>
      <c r="C42" s="191"/>
      <c r="D42" s="191"/>
      <c r="E42" s="191"/>
      <c r="F42" s="191"/>
      <c r="G42" s="191"/>
      <c r="H42" s="191"/>
      <c r="I42" s="191"/>
      <c r="J42" s="191"/>
      <c r="K42" s="191"/>
      <c r="L42" s="191"/>
      <c r="M42" s="191"/>
      <c r="N42" s="191"/>
      <c r="O42" s="191"/>
      <c r="P42" s="191"/>
      <c r="Q42" s="191"/>
      <c r="R42" s="191"/>
      <c r="S42" s="191"/>
      <c r="T42" s="191"/>
      <c r="U42" s="191"/>
      <c r="V42" s="191"/>
      <c r="W42" s="191"/>
      <c r="X42" s="191"/>
      <c r="Y42" s="191"/>
      <c r="Z42" s="191"/>
      <c r="AA42" s="191"/>
      <c r="AB42" s="191"/>
      <c r="AC42" s="191"/>
      <c r="AD42" s="191"/>
      <c r="AE42" s="191"/>
      <c r="AF42" s="191"/>
      <c r="AG42" s="191"/>
      <c r="AH42" s="191"/>
      <c r="AI42" s="191"/>
      <c r="AJ42" s="191"/>
      <c r="AK42" s="191"/>
      <c r="AL42" s="191"/>
      <c r="AM42" s="191"/>
      <c r="AN42" s="191"/>
      <c r="AO42" s="191"/>
    </row>
    <row r="43" spans="1:41" x14ac:dyDescent="0.2">
      <c r="A43" s="191"/>
      <c r="B43" s="191"/>
      <c r="C43" s="191"/>
      <c r="D43" s="191"/>
      <c r="E43" s="191"/>
      <c r="F43" s="191"/>
      <c r="G43" s="191"/>
      <c r="H43" s="191"/>
      <c r="I43" s="191"/>
      <c r="J43" s="191"/>
      <c r="K43" s="191"/>
      <c r="L43" s="191"/>
      <c r="M43" s="191"/>
      <c r="N43" s="191"/>
      <c r="O43" s="191"/>
      <c r="P43" s="191"/>
      <c r="Q43" s="191"/>
      <c r="R43" s="191"/>
      <c r="S43" s="191"/>
      <c r="T43" s="191"/>
      <c r="U43" s="191"/>
      <c r="V43" s="191"/>
      <c r="W43" s="191"/>
      <c r="X43" s="191"/>
      <c r="Y43" s="191"/>
      <c r="Z43" s="191"/>
      <c r="AA43" s="191"/>
      <c r="AB43" s="191"/>
      <c r="AC43" s="191"/>
      <c r="AD43" s="191"/>
      <c r="AE43" s="191"/>
      <c r="AF43" s="191"/>
      <c r="AG43" s="191"/>
      <c r="AH43" s="191"/>
      <c r="AI43" s="191"/>
      <c r="AJ43" s="191"/>
      <c r="AK43" s="191"/>
      <c r="AL43" s="191"/>
      <c r="AM43" s="191"/>
      <c r="AN43" s="191"/>
      <c r="AO43" s="191"/>
    </row>
    <row r="44" spans="1:41" x14ac:dyDescent="0.2">
      <c r="A44" s="191"/>
      <c r="B44" s="191"/>
      <c r="C44" s="191"/>
      <c r="D44" s="191"/>
      <c r="E44" s="191"/>
      <c r="F44" s="191"/>
      <c r="G44" s="191"/>
      <c r="H44" s="191"/>
      <c r="I44" s="191"/>
      <c r="J44" s="191"/>
      <c r="K44" s="191"/>
      <c r="L44" s="191"/>
      <c r="M44" s="191"/>
      <c r="N44" s="191"/>
      <c r="O44" s="191"/>
      <c r="P44" s="191"/>
      <c r="Q44" s="191"/>
      <c r="R44" s="191"/>
      <c r="S44" s="191"/>
      <c r="T44" s="191"/>
      <c r="U44" s="191"/>
      <c r="V44" s="191"/>
      <c r="W44" s="191"/>
      <c r="X44" s="191"/>
      <c r="Y44" s="191"/>
      <c r="Z44" s="191"/>
      <c r="AA44" s="191"/>
      <c r="AB44" s="191"/>
      <c r="AC44" s="191"/>
      <c r="AD44" s="191"/>
      <c r="AE44" s="191"/>
      <c r="AF44" s="191"/>
      <c r="AG44" s="191"/>
      <c r="AH44" s="191"/>
      <c r="AI44" s="191"/>
      <c r="AJ44" s="191"/>
      <c r="AK44" s="191"/>
      <c r="AL44" s="191"/>
      <c r="AM44" s="191"/>
      <c r="AN44" s="191"/>
      <c r="AO44" s="191"/>
    </row>
    <row r="45" spans="1:41" x14ac:dyDescent="0.2">
      <c r="A45" s="191"/>
      <c r="B45" s="191"/>
      <c r="C45" s="191"/>
      <c r="D45" s="191"/>
      <c r="E45" s="191"/>
      <c r="F45" s="191"/>
      <c r="G45" s="191"/>
      <c r="H45" s="191"/>
      <c r="I45" s="191"/>
      <c r="J45" s="191"/>
      <c r="K45" s="191"/>
      <c r="L45" s="191"/>
      <c r="M45" s="191"/>
      <c r="N45" s="191"/>
      <c r="O45" s="191"/>
      <c r="P45" s="191"/>
      <c r="Q45" s="191"/>
      <c r="R45" s="191"/>
      <c r="S45" s="191"/>
      <c r="T45" s="191"/>
      <c r="U45" s="191"/>
      <c r="V45" s="191"/>
      <c r="W45" s="191"/>
      <c r="X45" s="191"/>
      <c r="Y45" s="191"/>
      <c r="Z45" s="191"/>
      <c r="AA45" s="191"/>
      <c r="AB45" s="191"/>
      <c r="AC45" s="191"/>
      <c r="AD45" s="191"/>
      <c r="AE45" s="191"/>
      <c r="AF45" s="191"/>
      <c r="AG45" s="191"/>
      <c r="AH45" s="191"/>
      <c r="AI45" s="191"/>
      <c r="AJ45" s="191"/>
      <c r="AK45" s="191"/>
      <c r="AL45" s="191"/>
      <c r="AM45" s="191"/>
      <c r="AN45" s="191"/>
      <c r="AO45" s="191"/>
    </row>
    <row r="46" spans="1:41" x14ac:dyDescent="0.2">
      <c r="A46" s="191"/>
      <c r="B46" s="191"/>
      <c r="C46" s="191"/>
      <c r="D46" s="191"/>
      <c r="E46" s="191"/>
      <c r="F46" s="191"/>
      <c r="G46" s="191"/>
      <c r="H46" s="191"/>
      <c r="I46" s="191"/>
      <c r="J46" s="191"/>
      <c r="K46" s="191"/>
      <c r="L46" s="191"/>
      <c r="M46" s="191"/>
      <c r="N46" s="191"/>
      <c r="O46" s="191"/>
      <c r="P46" s="191"/>
      <c r="Q46" s="191"/>
      <c r="R46" s="191"/>
      <c r="S46" s="191"/>
      <c r="T46" s="191"/>
      <c r="U46" s="191"/>
      <c r="V46" s="191"/>
      <c r="W46" s="191"/>
      <c r="X46" s="191"/>
      <c r="Y46" s="191"/>
      <c r="Z46" s="191"/>
      <c r="AA46" s="191"/>
      <c r="AB46" s="191"/>
      <c r="AC46" s="191"/>
      <c r="AD46" s="191"/>
      <c r="AE46" s="191"/>
      <c r="AF46" s="191"/>
      <c r="AG46" s="191"/>
      <c r="AH46" s="191"/>
      <c r="AI46" s="191"/>
      <c r="AJ46" s="191"/>
      <c r="AK46" s="191"/>
      <c r="AL46" s="191"/>
      <c r="AM46" s="191"/>
      <c r="AN46" s="191"/>
      <c r="AO46" s="191"/>
    </row>
    <row r="47" spans="1:41" x14ac:dyDescent="0.2">
      <c r="A47" s="191"/>
      <c r="B47" s="191"/>
      <c r="C47" s="191"/>
      <c r="D47" s="191"/>
      <c r="E47" s="191"/>
      <c r="F47" s="191"/>
      <c r="G47" s="191"/>
      <c r="H47" s="191"/>
      <c r="I47" s="191"/>
      <c r="J47" s="191"/>
      <c r="K47" s="191"/>
      <c r="L47" s="191"/>
      <c r="M47" s="191"/>
      <c r="N47" s="191"/>
      <c r="O47" s="191"/>
      <c r="P47" s="191"/>
      <c r="Q47" s="191"/>
      <c r="R47" s="191"/>
      <c r="S47" s="191"/>
      <c r="T47" s="191"/>
      <c r="U47" s="191"/>
      <c r="V47" s="191"/>
      <c r="W47" s="191"/>
      <c r="X47" s="191"/>
      <c r="Y47" s="191"/>
      <c r="Z47" s="191"/>
      <c r="AA47" s="191"/>
      <c r="AB47" s="191"/>
      <c r="AC47" s="191"/>
      <c r="AD47" s="191"/>
      <c r="AE47" s="191"/>
      <c r="AF47" s="191"/>
      <c r="AG47" s="191"/>
      <c r="AH47" s="191"/>
      <c r="AI47" s="191"/>
      <c r="AJ47" s="191"/>
      <c r="AK47" s="191"/>
      <c r="AL47" s="191"/>
      <c r="AM47" s="191"/>
      <c r="AN47" s="191"/>
      <c r="AO47" s="191"/>
    </row>
    <row r="48" spans="1:41" x14ac:dyDescent="0.2">
      <c r="A48" s="191"/>
      <c r="B48" s="191"/>
      <c r="C48" s="191"/>
      <c r="D48" s="191"/>
      <c r="E48" s="191"/>
      <c r="F48" s="191"/>
      <c r="G48" s="191"/>
      <c r="H48" s="191"/>
      <c r="I48" s="191"/>
      <c r="J48" s="191"/>
      <c r="K48" s="191"/>
      <c r="L48" s="191"/>
      <c r="M48" s="191"/>
      <c r="N48" s="191"/>
      <c r="O48" s="191"/>
      <c r="P48" s="191"/>
      <c r="Q48" s="191"/>
      <c r="R48" s="191"/>
      <c r="S48" s="191"/>
      <c r="T48" s="191"/>
      <c r="U48" s="191"/>
      <c r="V48" s="191"/>
      <c r="W48" s="191"/>
      <c r="X48" s="191"/>
      <c r="Y48" s="191"/>
      <c r="Z48" s="191"/>
      <c r="AA48" s="191"/>
      <c r="AB48" s="191"/>
      <c r="AC48" s="191"/>
      <c r="AD48" s="191"/>
      <c r="AE48" s="191"/>
      <c r="AF48" s="191"/>
      <c r="AG48" s="191"/>
      <c r="AH48" s="191"/>
      <c r="AI48" s="191"/>
      <c r="AJ48" s="191"/>
      <c r="AK48" s="191"/>
      <c r="AL48" s="191"/>
      <c r="AM48" s="191"/>
      <c r="AN48" s="191"/>
      <c r="AO48" s="191"/>
    </row>
    <row r="49" spans="1:41" x14ac:dyDescent="0.2">
      <c r="A49" s="191"/>
      <c r="B49" s="191"/>
      <c r="C49" s="191"/>
      <c r="D49" s="191"/>
      <c r="E49" s="191"/>
      <c r="F49" s="191"/>
      <c r="G49" s="191"/>
      <c r="H49" s="191"/>
      <c r="I49" s="191"/>
      <c r="J49" s="191"/>
      <c r="K49" s="191"/>
      <c r="L49" s="191"/>
      <c r="M49" s="191"/>
      <c r="N49" s="191"/>
      <c r="O49" s="191"/>
      <c r="P49" s="191"/>
      <c r="Q49" s="191"/>
      <c r="R49" s="191"/>
      <c r="S49" s="191"/>
      <c r="T49" s="191"/>
      <c r="U49" s="191"/>
      <c r="V49" s="191"/>
      <c r="W49" s="191"/>
      <c r="X49" s="191"/>
      <c r="Y49" s="191"/>
      <c r="Z49" s="191"/>
      <c r="AA49" s="191"/>
      <c r="AB49" s="191"/>
      <c r="AC49" s="191"/>
      <c r="AD49" s="191"/>
      <c r="AE49" s="191"/>
      <c r="AF49" s="191"/>
      <c r="AG49" s="191"/>
      <c r="AH49" s="191"/>
      <c r="AI49" s="191"/>
      <c r="AJ49" s="191"/>
      <c r="AK49" s="191"/>
      <c r="AL49" s="191"/>
      <c r="AM49" s="191"/>
      <c r="AN49" s="191"/>
      <c r="AO49" s="191"/>
    </row>
    <row r="50" spans="1:41" x14ac:dyDescent="0.2">
      <c r="A50" s="191"/>
      <c r="B50" s="191"/>
      <c r="C50" s="191"/>
      <c r="D50" s="191"/>
      <c r="E50" s="191"/>
      <c r="F50" s="191"/>
      <c r="G50" s="191"/>
      <c r="H50" s="191"/>
      <c r="I50" s="191"/>
      <c r="J50" s="191"/>
      <c r="K50" s="191"/>
      <c r="L50" s="191"/>
      <c r="M50" s="191"/>
      <c r="N50" s="191"/>
      <c r="O50" s="191"/>
      <c r="P50" s="191"/>
      <c r="Q50" s="191"/>
      <c r="R50" s="191"/>
      <c r="S50" s="191"/>
      <c r="T50" s="191"/>
      <c r="U50" s="191"/>
      <c r="V50" s="191"/>
      <c r="W50" s="191"/>
      <c r="X50" s="191"/>
      <c r="Y50" s="191"/>
      <c r="Z50" s="191"/>
      <c r="AA50" s="191"/>
      <c r="AB50" s="191"/>
      <c r="AC50" s="191"/>
      <c r="AD50" s="191"/>
      <c r="AE50" s="191"/>
      <c r="AF50" s="191"/>
      <c r="AG50" s="191"/>
      <c r="AH50" s="191"/>
      <c r="AI50" s="191"/>
      <c r="AJ50" s="191"/>
      <c r="AK50" s="191"/>
      <c r="AL50" s="191"/>
      <c r="AM50" s="191"/>
      <c r="AN50" s="191"/>
      <c r="AO50" s="191"/>
    </row>
  </sheetData>
  <sheetProtection algorithmName="SHA-512" hashValue="iharq8/oiZJ61ssSs0IPn5bh2XtiBxsuj5OyE5quMJZ/a7OBAvj7yu3g42mZRtRJ2Job9xyoYJxe7bIWPU8ETA==" saltValue="/Pz4KKuqqm/nntdqjY7A8Q==" spinCount="100000" sheet="1" objects="1" scenarios="1"/>
  <pageMargins left="0.75" right="0.75" top="1" bottom="1" header="0.5" footer="0.5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01080E-2D79-FB44-9CCB-B18C12DCC42A}">
  <sheetPr codeName="Sheet19">
    <tabColor theme="7" tint="0.59999389629810485"/>
  </sheetPr>
  <dimension ref="A1:BT373"/>
  <sheetViews>
    <sheetView zoomScale="90" zoomScaleNormal="90" workbookViewId="0">
      <selection activeCell="M44" sqref="M44"/>
    </sheetView>
  </sheetViews>
  <sheetFormatPr baseColWidth="10" defaultRowHeight="15" x14ac:dyDescent="0.2"/>
  <cols>
    <col min="1" max="1" width="14.83203125" style="176" customWidth="1"/>
    <col min="2" max="2" width="14.5" style="176" customWidth="1"/>
    <col min="3" max="3" width="22.33203125" style="176" bestFit="1" customWidth="1"/>
    <col min="4" max="4" width="14.1640625" style="176" customWidth="1"/>
    <col min="5" max="6" width="14.1640625" style="176" hidden="1" customWidth="1"/>
    <col min="7" max="16" width="14.1640625" style="176" customWidth="1"/>
    <col min="17" max="18" width="14.1640625" style="176" hidden="1" customWidth="1"/>
    <col min="19" max="23" width="14.1640625" style="176" customWidth="1"/>
    <col min="24" max="27" width="14.1640625" style="176" hidden="1" customWidth="1"/>
    <col min="28" max="28" width="14.33203125" style="176" customWidth="1"/>
    <col min="29" max="41" width="14.1640625" style="176" customWidth="1"/>
    <col min="42" max="72" width="12.5" style="176" customWidth="1"/>
    <col min="73" max="16384" width="10.83203125" style="176"/>
  </cols>
  <sheetData>
    <row r="1" spans="1:72" x14ac:dyDescent="0.2">
      <c r="A1" s="175" t="s">
        <v>31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  <c r="Q1" s="175"/>
      <c r="R1" s="175"/>
      <c r="S1" s="175"/>
      <c r="T1" s="175"/>
      <c r="U1" s="175"/>
      <c r="V1" s="175"/>
      <c r="W1" s="175"/>
      <c r="X1" s="175"/>
      <c r="Y1" s="175"/>
      <c r="Z1" s="175"/>
      <c r="AA1" s="175"/>
      <c r="AB1" s="175"/>
      <c r="AC1" s="175"/>
      <c r="AD1" s="175"/>
      <c r="AE1" s="175"/>
      <c r="AF1" s="175"/>
      <c r="AG1" s="175"/>
      <c r="AH1" s="175"/>
      <c r="AI1" s="175"/>
      <c r="AJ1" s="175"/>
      <c r="AK1" s="175"/>
      <c r="AL1" s="175"/>
      <c r="AM1" s="175"/>
      <c r="AN1" s="175"/>
      <c r="AO1" s="175"/>
      <c r="AP1" s="175"/>
      <c r="AQ1" s="175"/>
      <c r="AR1" s="175"/>
      <c r="AS1" s="175"/>
      <c r="AT1" s="175"/>
      <c r="AU1" s="175"/>
      <c r="AV1" s="175"/>
      <c r="AW1" s="175"/>
      <c r="AX1" s="175"/>
      <c r="AY1" s="175"/>
      <c r="AZ1" s="175"/>
      <c r="BA1" s="175"/>
      <c r="BB1" s="175"/>
      <c r="BC1" s="175"/>
      <c r="BD1" s="175"/>
      <c r="BE1" s="175"/>
      <c r="BF1" s="175"/>
      <c r="BG1" s="175"/>
      <c r="BH1" s="175"/>
      <c r="BI1" s="175"/>
      <c r="BJ1" s="175"/>
      <c r="BK1" s="175"/>
      <c r="BL1" s="175"/>
      <c r="BM1" s="175"/>
      <c r="BN1" s="175"/>
      <c r="BO1" s="175"/>
      <c r="BP1" s="175"/>
      <c r="BQ1" s="175"/>
      <c r="BR1" s="175"/>
      <c r="BS1" s="175"/>
      <c r="BT1" s="175"/>
    </row>
    <row r="2" spans="1:72" x14ac:dyDescent="0.2">
      <c r="A2" s="177" t="s">
        <v>92</v>
      </c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  <c r="Q2" s="175"/>
      <c r="R2" s="175"/>
      <c r="S2" s="175"/>
      <c r="T2" s="175"/>
      <c r="U2" s="175"/>
      <c r="V2" s="175"/>
      <c r="W2" s="175"/>
      <c r="X2" s="175"/>
      <c r="Y2" s="175"/>
      <c r="Z2" s="175"/>
      <c r="AA2" s="175"/>
      <c r="AB2" s="175"/>
      <c r="AC2" s="175"/>
      <c r="AD2" s="175"/>
      <c r="AE2" s="175"/>
      <c r="AF2" s="175"/>
      <c r="AG2" s="175"/>
      <c r="AH2" s="175"/>
      <c r="AI2" s="175"/>
      <c r="AJ2" s="175"/>
      <c r="AK2" s="175"/>
      <c r="AL2" s="175"/>
      <c r="AM2" s="175"/>
      <c r="AN2" s="175"/>
      <c r="AO2" s="175"/>
      <c r="AP2" s="175"/>
      <c r="AQ2" s="175"/>
      <c r="AR2" s="175"/>
      <c r="AS2" s="175"/>
      <c r="AT2" s="175"/>
      <c r="AU2" s="175"/>
      <c r="AV2" s="175"/>
      <c r="AW2" s="175"/>
      <c r="AX2" s="175"/>
      <c r="AY2" s="175"/>
      <c r="AZ2" s="175"/>
      <c r="BA2" s="175"/>
      <c r="BB2" s="175"/>
      <c r="BC2" s="175"/>
      <c r="BD2" s="175"/>
      <c r="BE2" s="175"/>
      <c r="BF2" s="175"/>
      <c r="BG2" s="175"/>
      <c r="BH2" s="175"/>
      <c r="BI2" s="175"/>
      <c r="BJ2" s="175"/>
      <c r="BK2" s="175"/>
      <c r="BL2" s="175"/>
      <c r="BM2" s="175"/>
      <c r="BN2" s="175"/>
      <c r="BO2" s="175"/>
      <c r="BP2" s="175"/>
      <c r="BQ2" s="175"/>
      <c r="BR2" s="175"/>
      <c r="BS2" s="175"/>
      <c r="BT2" s="175"/>
    </row>
    <row r="3" spans="1:72" ht="16" thickBot="1" x14ac:dyDescent="0.25">
      <c r="A3" s="175"/>
      <c r="B3" s="178"/>
      <c r="C3" s="175"/>
      <c r="D3" s="175"/>
      <c r="E3" s="175"/>
      <c r="F3" s="175"/>
      <c r="G3" s="175"/>
      <c r="H3" s="175"/>
      <c r="I3" s="175"/>
      <c r="J3" s="175"/>
      <c r="K3" s="175"/>
      <c r="L3" s="175"/>
      <c r="M3" s="175"/>
      <c r="N3" s="175"/>
      <c r="O3" s="175"/>
      <c r="P3" s="175"/>
      <c r="Q3" s="175"/>
      <c r="R3" s="175"/>
      <c r="S3" s="175"/>
      <c r="T3" s="175"/>
      <c r="U3" s="175"/>
      <c r="V3" s="175"/>
      <c r="W3" s="175"/>
      <c r="X3" s="175"/>
      <c r="Y3" s="175"/>
      <c r="Z3" s="175"/>
      <c r="AA3" s="175"/>
      <c r="AB3" s="175"/>
      <c r="AC3" s="175"/>
      <c r="AD3" s="175"/>
      <c r="AE3" s="175"/>
      <c r="AF3" s="175"/>
      <c r="AG3" s="175"/>
      <c r="AH3" s="175"/>
      <c r="AI3" s="175"/>
      <c r="AJ3" s="175"/>
      <c r="AK3" s="175"/>
      <c r="AL3" s="175"/>
      <c r="AM3" s="175"/>
      <c r="AN3" s="175"/>
      <c r="AO3" s="175"/>
      <c r="AP3" s="175"/>
      <c r="AQ3" s="175"/>
      <c r="AR3" s="175"/>
      <c r="AS3" s="175"/>
      <c r="AT3" s="175"/>
      <c r="AU3" s="175"/>
      <c r="AV3" s="175"/>
      <c r="AW3" s="175"/>
      <c r="AX3" s="175"/>
      <c r="AY3" s="175"/>
      <c r="AZ3" s="175"/>
      <c r="BA3" s="175"/>
      <c r="BB3" s="175"/>
      <c r="BC3" s="175"/>
      <c r="BD3" s="175"/>
      <c r="BE3" s="175"/>
      <c r="BF3" s="175"/>
      <c r="BG3" s="175"/>
      <c r="BH3" s="175"/>
      <c r="BI3" s="175"/>
      <c r="BJ3" s="175"/>
      <c r="BK3" s="175"/>
      <c r="BL3" s="175"/>
      <c r="BM3" s="175"/>
      <c r="BN3" s="175"/>
      <c r="BO3" s="175"/>
      <c r="BP3" s="175"/>
      <c r="BQ3" s="175"/>
      <c r="BR3" s="175"/>
      <c r="BS3" s="175"/>
      <c r="BT3" s="175"/>
    </row>
    <row r="4" spans="1:72" x14ac:dyDescent="0.2">
      <c r="A4" s="66" t="s">
        <v>60</v>
      </c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8"/>
      <c r="AF4" s="175"/>
      <c r="AG4" s="175"/>
      <c r="AH4" s="175"/>
      <c r="AI4" s="175"/>
      <c r="AJ4" s="175"/>
      <c r="AK4" s="175"/>
      <c r="AL4" s="175"/>
      <c r="AM4" s="175"/>
      <c r="AN4" s="175"/>
      <c r="AO4" s="175"/>
      <c r="AP4" s="175"/>
      <c r="AQ4" s="175"/>
      <c r="AR4" s="175"/>
      <c r="AS4" s="175"/>
      <c r="AT4" s="175"/>
      <c r="AU4" s="175"/>
      <c r="AV4" s="175"/>
      <c r="AW4" s="175"/>
      <c r="AX4" s="175"/>
      <c r="AY4" s="175"/>
      <c r="AZ4" s="175"/>
      <c r="BA4" s="175"/>
      <c r="BB4" s="175"/>
      <c r="BC4" s="175"/>
      <c r="BD4" s="175"/>
      <c r="BE4" s="175"/>
      <c r="BF4" s="175"/>
      <c r="BG4" s="175"/>
      <c r="BH4" s="175"/>
      <c r="BI4" s="175"/>
      <c r="BJ4" s="175"/>
      <c r="BK4" s="175"/>
      <c r="BL4" s="175"/>
      <c r="BM4" s="175"/>
      <c r="BN4" s="175"/>
      <c r="BO4" s="175"/>
      <c r="BP4" s="175"/>
      <c r="BQ4" s="175"/>
      <c r="BR4" s="175"/>
      <c r="BS4" s="175"/>
      <c r="BT4" s="175"/>
    </row>
    <row r="5" spans="1:72" x14ac:dyDescent="0.2">
      <c r="A5" s="69" t="s">
        <v>228</v>
      </c>
      <c r="B5" s="70"/>
      <c r="C5" s="74">
        <v>100000</v>
      </c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1"/>
      <c r="AF5" s="175"/>
      <c r="AG5" s="175"/>
      <c r="AH5" s="175"/>
      <c r="AI5" s="175"/>
      <c r="AJ5" s="175"/>
      <c r="AK5" s="175"/>
      <c r="AL5" s="175"/>
      <c r="AM5" s="175"/>
      <c r="AN5" s="175"/>
      <c r="AO5" s="175"/>
      <c r="AP5" s="175"/>
      <c r="AQ5" s="175"/>
      <c r="AR5" s="175"/>
      <c r="AS5" s="175"/>
      <c r="AT5" s="175"/>
      <c r="AU5" s="175"/>
      <c r="AV5" s="175"/>
      <c r="AW5" s="175"/>
      <c r="AX5" s="175"/>
      <c r="AY5" s="175"/>
      <c r="AZ5" s="175"/>
      <c r="BA5" s="175"/>
      <c r="BB5" s="175"/>
      <c r="BC5" s="175"/>
      <c r="BD5" s="175"/>
      <c r="BE5" s="175"/>
      <c r="BF5" s="175"/>
      <c r="BG5" s="175"/>
      <c r="BH5" s="175"/>
      <c r="BI5" s="175"/>
      <c r="BJ5" s="175"/>
      <c r="BK5" s="175"/>
      <c r="BL5" s="175"/>
      <c r="BM5" s="175"/>
      <c r="BN5" s="175"/>
      <c r="BO5" s="175"/>
      <c r="BP5" s="175"/>
      <c r="BQ5" s="175"/>
      <c r="BR5" s="175"/>
      <c r="BS5" s="175"/>
      <c r="BT5" s="175"/>
    </row>
    <row r="6" spans="1:72" x14ac:dyDescent="0.2">
      <c r="A6" s="25"/>
      <c r="B6" s="70"/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1"/>
      <c r="AF6" s="175"/>
      <c r="AG6" s="175"/>
      <c r="AH6" s="175"/>
      <c r="AI6" s="175"/>
      <c r="AJ6" s="175"/>
      <c r="AK6" s="175"/>
      <c r="AL6" s="175"/>
      <c r="AM6" s="175"/>
      <c r="AN6" s="175"/>
      <c r="AO6" s="175"/>
      <c r="AP6" s="175"/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5"/>
      <c r="BB6" s="175"/>
      <c r="BC6" s="175"/>
      <c r="BD6" s="175"/>
      <c r="BE6" s="175"/>
      <c r="BF6" s="175"/>
      <c r="BG6" s="175"/>
      <c r="BH6" s="175"/>
      <c r="BI6" s="175"/>
      <c r="BJ6" s="175"/>
      <c r="BK6" s="175"/>
      <c r="BL6" s="175"/>
      <c r="BM6" s="175"/>
      <c r="BN6" s="175"/>
      <c r="BO6" s="175"/>
      <c r="BP6" s="175"/>
      <c r="BQ6" s="175"/>
      <c r="BR6" s="175"/>
      <c r="BS6" s="175"/>
      <c r="BT6" s="175"/>
    </row>
    <row r="7" spans="1:72" ht="76" x14ac:dyDescent="0.2">
      <c r="A7" s="164" t="s">
        <v>67</v>
      </c>
      <c r="B7" s="118" t="s">
        <v>68</v>
      </c>
      <c r="C7" s="118" t="s">
        <v>69</v>
      </c>
      <c r="D7" s="119" t="s">
        <v>70</v>
      </c>
      <c r="E7" s="162" t="s">
        <v>213</v>
      </c>
      <c r="F7" s="162" t="s">
        <v>214</v>
      </c>
      <c r="G7" s="119" t="s">
        <v>71</v>
      </c>
      <c r="H7" s="119" t="s">
        <v>72</v>
      </c>
      <c r="I7" s="119" t="s">
        <v>73</v>
      </c>
      <c r="J7" s="119" t="s">
        <v>215</v>
      </c>
      <c r="K7" s="119" t="s">
        <v>75</v>
      </c>
      <c r="L7" s="119" t="s">
        <v>76</v>
      </c>
      <c r="M7" s="119" t="s">
        <v>77</v>
      </c>
      <c r="N7" s="119" t="s">
        <v>78</v>
      </c>
      <c r="O7" s="119" t="s">
        <v>74</v>
      </c>
      <c r="P7" s="119" t="s">
        <v>79</v>
      </c>
      <c r="Q7" s="161" t="s">
        <v>216</v>
      </c>
      <c r="R7" s="161" t="s">
        <v>80</v>
      </c>
      <c r="S7" s="120" t="s">
        <v>217</v>
      </c>
      <c r="T7" s="121" t="s">
        <v>81</v>
      </c>
      <c r="U7" s="121" t="s">
        <v>82</v>
      </c>
      <c r="V7" s="121" t="s">
        <v>0</v>
      </c>
      <c r="W7" s="121" t="s">
        <v>87</v>
      </c>
      <c r="X7" s="163" t="s">
        <v>218</v>
      </c>
      <c r="Y7" s="163" t="s">
        <v>219</v>
      </c>
      <c r="Z7" s="122" t="s">
        <v>88</v>
      </c>
      <c r="AA7" s="122" t="s">
        <v>89</v>
      </c>
      <c r="AB7" s="123" t="s">
        <v>32</v>
      </c>
      <c r="AC7" s="123" t="s">
        <v>33</v>
      </c>
      <c r="AD7" s="124" t="s">
        <v>90</v>
      </c>
      <c r="AE7" s="125" t="s">
        <v>91</v>
      </c>
      <c r="AF7" s="179"/>
      <c r="AG7" s="179"/>
      <c r="AH7" s="179"/>
      <c r="AI7" s="179"/>
      <c r="AJ7" s="179"/>
      <c r="AK7" s="179"/>
      <c r="AL7" s="179"/>
      <c r="AM7" s="179"/>
      <c r="AN7" s="179"/>
      <c r="AO7" s="179"/>
      <c r="AP7" s="179"/>
      <c r="AQ7" s="179"/>
      <c r="AR7" s="179"/>
      <c r="AS7" s="179"/>
      <c r="AT7" s="179"/>
      <c r="AU7" s="179"/>
      <c r="AV7" s="179"/>
      <c r="AW7" s="179"/>
      <c r="AX7" s="179"/>
      <c r="AY7" s="179"/>
      <c r="AZ7" s="179"/>
      <c r="BA7" s="179"/>
      <c r="BB7" s="179"/>
      <c r="BC7" s="179"/>
      <c r="BD7" s="179"/>
      <c r="BE7" s="179"/>
      <c r="BF7" s="179"/>
      <c r="BG7" s="179"/>
      <c r="BH7" s="179"/>
      <c r="BI7" s="179"/>
      <c r="BJ7" s="179"/>
      <c r="BK7" s="179"/>
      <c r="BL7" s="179"/>
      <c r="BM7" s="179"/>
      <c r="BN7" s="179"/>
      <c r="BO7" s="179"/>
      <c r="BP7" s="179"/>
      <c r="BQ7" s="179"/>
      <c r="BR7" s="179"/>
      <c r="BS7" s="179"/>
      <c r="BT7" s="179"/>
    </row>
    <row r="8" spans="1:72" ht="20" customHeight="1" x14ac:dyDescent="0.2">
      <c r="A8" s="180" t="str">
        <f>'ACT Oct 2020'!D2</f>
        <v>EvoEnergy</v>
      </c>
      <c r="B8" s="81" t="str">
        <f>'ACT Oct 2020'!F2</f>
        <v>ActewAGL</v>
      </c>
      <c r="C8" s="81" t="str">
        <f>'ACT Oct 2020'!G2</f>
        <v>Standard Business Plan</v>
      </c>
      <c r="D8" s="82">
        <f>365*'ACT Oct 2020'!H2/100</f>
        <v>606.33800000000008</v>
      </c>
      <c r="E8" s="155">
        <f>IF('ACT Oct 2020'!AQ2=3,0.5,IF('ACT Oct 2020'!AQ2=2,0.33,0))</f>
        <v>0.5</v>
      </c>
      <c r="F8" s="155">
        <f>1-E8</f>
        <v>0.5</v>
      </c>
      <c r="G8" s="83">
        <f>IF('ACT Oct 2020'!K2="",($C$5*E8/'ACT Oct 2020'!AQ2*'ACT Oct 2020'!W2/100)*'ACT Oct 2020'!AQ2,IF($C$5*E8/'ACT Oct 2020'!AQ2&gt;='ACT Oct 2020'!L2,('ACT Oct 2020'!L2*'ACT Oct 2020'!W2/100)*'ACT Oct 2020'!AQ2,($C$5*E8/'ACT Oct 2020'!AQ2*'ACT Oct 2020'!W2/100)*'ACT Oct 2020'!AQ2))</f>
        <v>443.79</v>
      </c>
      <c r="H8" s="84">
        <f>IF(AND('ACT Oct 2020'!L2&gt;0,'ACT Oct 2020'!M2&gt;0),IF($C$5*E8/'ACT Oct 2020'!AQ2&lt;'ACT Oct 2020'!L2,0,IF(($C$5*E8/'ACT Oct 2020'!AQ2-'ACT Oct 2020'!L2)&lt;=('ACT Oct 2020'!M2+'ACT Oct 2020'!L2),((($C$5*E8/'ACT Oct 2020'!AQ2-'ACT Oct 2020'!L2)*'ACT Oct 2020'!X2/100))*'ACT Oct 2020'!AQ2,((('ACT Oct 2020'!M2)*'ACT Oct 2020'!X2/100)*'ACT Oct 2020'!AQ2))),0)</f>
        <v>964.6718000000003</v>
      </c>
      <c r="I8" s="82">
        <f>IF(AND('ACT Oct 2020'!M2&gt;0,'ACT Oct 2020'!N2&gt;0),IF($C$5*E8/'ACT Oct 2020'!AQ2&lt;('ACT Oct 2020'!L2+'ACT Oct 2020'!M2),0,IF(($C$5*E8/'ACT Oct 2020'!AQ2-'ACT Oct 2020'!L2+'ACT Oct 2020'!M2)&lt;=('ACT Oct 2020'!L2+'ACT Oct 2020'!M2+'ACT Oct 2020'!N2),((($C$5*E8/'ACT Oct 2020'!AQ2-('ACT Oct 2020'!L2+'ACT Oct 2020'!M2))*'ACT Oct 2020'!Y2/100))*'ACT Oct 2020'!AQ2,('ACT Oct 2020'!N2*'ACT Oct 2020'!Y2/100)* 'ACT Oct 2020'!AQ2)),0)</f>
        <v>0</v>
      </c>
      <c r="J8" s="82">
        <f>IF(AND('ACT Oct 2020'!N2&gt;0,'ACT Oct 2020'!O2&gt;0),IF($C$5*E8/'ACT Oct 2020'!AQ2&lt;('ACT Oct 2020'!L2+'ACT Oct 2020'!M2+'ACT Oct 2020'!N2),0,IF(($C$5*E8/'ACT Oct 2020'!AQ2-'ACT Oct 2020'!L2+'ACT Oct 2020'!M2+'ACT Oct 2020'!N2)&lt;=('ACT Oct 2020'!L2+'ACT Oct 2020'!M2+'ACT Oct 2020'!N2+'ACT Oct 2020'!O2),(($C$5*E8/'ACT Oct 2020'!AQ2-('ACT Oct 2020'!L2+'ACT Oct 2020'!M2+'ACT Oct 2020'!N2))*'ACT Oct 2020'!Z2/100)*'ACT Oct 2020'!AQ2,('ACT Oct 2020'!O2*'ACT Oct 2020'!Z2/100)*'ACT Oct 2020'!AQ2)),0)</f>
        <v>0</v>
      </c>
      <c r="K8" s="82">
        <f>IF(AND('ACT Oct 2020'!P2&gt;0,'ACT Oct 2020'!O2&gt;0),IF(($C$5*E8/'ACT Oct 2020'!AQ2&lt;SUM('ACT Oct 2020'!L2:P2)),(0),($C$5*E8/'ACT Oct 2020'!AQ2-SUM('ACT Oct 2020'!L2:P2))*'ACT Oct 2020'!AB2/100)* 'ACT Oct 2020'!AQ2,IF(AND('ACT Oct 2020'!O2&gt;0,'ACT Oct 2020'!P2=""),IF(($C$5*E8/'ACT Oct 2020'!AQ2&lt; SUM('ACT Oct 2020'!L2:O2)),(0),($C$5*E8/'ACT Oct 2020'!AQ2-SUM('ACT Oct 2020'!L2:O2))*'ACT Oct 2020'!AA2/100)* 'ACT Oct 2020'!AQ2,IF(AND('ACT Oct 2020'!N2&gt;0,'ACT Oct 2020'!O2=""),IF(($C$5*E8/'ACT Oct 2020'!AQ2&lt; SUM('ACT Oct 2020'!L2:N2)),(0),($C$5*E8/'ACT Oct 2020'!AQ2-SUM('ACT Oct 2020'!L2:N2))*'ACT Oct 2020'!Z2/100)* 'ACT Oct 2020'!AQ2,IF(AND('ACT Oct 2020'!M2&gt;0,'ACT Oct 2020'!N2=""),IF(($C$5*E8/'ACT Oct 2020'!AQ2&lt;'ACT Oct 2020'!M2+'ACT Oct 2020'!L2),(0),(($C$5*E8/'ACT Oct 2020'!AQ2-('ACT Oct 2020'!M2+'ACT Oct 2020'!L2))*'ACT Oct 2020'!Y2/100))*'ACT Oct 2020'!AQ2,IF(AND('ACT Oct 2020'!L2&gt;0,'ACT Oct 2020'!M2=""&gt;0),IF(($C$5*E8/'ACT Oct 2020'!AQ2&lt;'ACT Oct 2020'!L2),(0),($C$5*E8/'ACT Oct 2020'!AQ2-'ACT Oct 2020'!L2)*'ACT Oct 2020'!X2/100)*'ACT Oct 2020'!AQ2,0)))))</f>
        <v>0</v>
      </c>
      <c r="L8" s="84">
        <f>IF('ACT Oct 2020'!K2="",($C$5*F8/'ACT Oct 2020'!AR2*'ACT Oct 2020'!AC2/100)*'ACT Oct 2020'!AR2,IF($C$5*F8/'ACT Oct 2020'!AR2&gt;='ACT Oct 2020'!L2,('ACT Oct 2020'!L2*'ACT Oct 2020'!AC2/100)*'ACT Oct 2020'!AR2,($C$5*F8/'ACT Oct 2020'!AR2*'ACT Oct 2020'!AC2/100)*'ACT Oct 2020'!AR2))</f>
        <v>443.79</v>
      </c>
      <c r="M8" s="84">
        <f>IF(AND('ACT Oct 2020'!L2&gt;0,'ACT Oct 2020'!M2&gt;0),IF($C$5*F8/'ACT Oct 2020'!AR2&lt;'ACT Oct 2020'!L2,0,IF(($C$5*F8/'ACT Oct 2020'!AR2-'ACT Oct 2020'!L2)&lt;=('ACT Oct 2020'!M2+'ACT Oct 2020'!L2),((($C$5*F8/'ACT Oct 2020'!AR2-'ACT Oct 2020'!L2)*'ACT Oct 2020'!AD2/100))*'ACT Oct 2020'!AR2,((('ACT Oct 2020'!M2)*'ACT Oct 2020'!AD2/100)*'ACT Oct 2020'!AR2))),0)</f>
        <v>964.6718000000003</v>
      </c>
      <c r="N8" s="82">
        <f>IF(AND('ACT Oct 2020'!M2&gt;0,'ACT Oct 2020'!N2&gt;0),IF($C$5*F8/'ACT Oct 2020'!AR2&lt;('ACT Oct 2020'!L2+'ACT Oct 2020'!M2),0,IF(($C$5*F8/'ACT Oct 2020'!AR2-'ACT Oct 2020'!L2+'ACT Oct 2020'!M2)&lt;=('ACT Oct 2020'!L2+'ACT Oct 2020'!M2+'ACT Oct 2020'!N2),((($C$5*F8/'ACT Oct 2020'!AR2-('ACT Oct 2020'!L2+'ACT Oct 2020'!M2))*'ACT Oct 2020'!AE2/100))*'ACT Oct 2020'!AR2,('ACT Oct 2020'!N2*'ACT Oct 2020'!AE2/100)*'ACT Oct 2020'!AR2)),0)</f>
        <v>0</v>
      </c>
      <c r="O8" s="82">
        <f>IF(AND('ACT Oct 2020'!N2&gt;0,'ACT Oct 2020'!O2&gt;0),IF($C$5*F8/'ACT Oct 2020'!AR2&lt;('ACT Oct 2020'!L2+'ACT Oct 2020'!M2+'ACT Oct 2020'!N2),0,IF(($C$5*F8/'ACT Oct 2020'!AR2-'ACT Oct 2020'!L2+'ACT Oct 2020'!M2+'ACT Oct 2020'!N2)&lt;=('ACT Oct 2020'!L2+'ACT Oct 2020'!M2+'ACT Oct 2020'!N2+'ACT Oct 2020'!O2),(($C$5*F8/'ACT Oct 2020'!AR2-('ACT Oct 2020'!L2+'ACT Oct 2020'!M2+'ACT Oct 2020'!N2))*'ACT Oct 2020'!AF2/100)*'ACT Oct 2020'!AR2,('ACT Oct 2020'!O2*'ACT Oct 2020'!AF2/100)*'ACT Oct 2020'!AR2)),0)</f>
        <v>0</v>
      </c>
      <c r="P8" s="85">
        <f>IF(AND('ACT Oct 2020'!P2&gt;0,'ACT Oct 2020'!O2&gt;0),IF(($C$5*F8/'ACT Oct 2020'!AR2&lt;SUM('ACT Oct 2020'!L2:P2)),(0),($C$5*F8/'ACT Oct 2020'!AR2-SUM('ACT Oct 2020'!L2:P2))*'ACT Oct 2020'!AB2/100)* 'ACT Oct 2020'!AR2,IF(AND('ACT Oct 2020'!O2&gt;0,'ACT Oct 2020'!P2=""),IF(($C$5*F8/'ACT Oct 2020'!AR2&lt; SUM('ACT Oct 2020'!L2:O2)),(0),($C$5*F8/'ACT Oct 2020'!AR2-SUM('ACT Oct 2020'!L2:O2))*'ACT Oct 2020'!AG2/100)* 'ACT Oct 2020'!AR2,IF(AND('ACT Oct 2020'!N2&gt;0,'ACT Oct 2020'!O2=""),IF(($C$5*F8/'ACT Oct 2020'!AR2&lt; SUM('ACT Oct 2020'!L2:N2)),(0),($C$5*F8/'ACT Oct 2020'!AR2-SUM('ACT Oct 2020'!L2:N2))*'ACT Oct 2020'!AF2/100)* 'ACT Oct 2020'!AR2,IF(AND('ACT Oct 2020'!M2&gt;0,'ACT Oct 2020'!N2=""),IF(($C$5*F8/'ACT Oct 2020'!AR2&lt;'ACT Oct 2020'!M2+'ACT Oct 2020'!L2),(0),(($C$5*F8/'ACT Oct 2020'!AR2-('ACT Oct 2020'!M2+'ACT Oct 2020'!L2))*'ACT Oct 2020'!AE2/100))*'ACT Oct 2020'!AR2,IF(AND('ACT Oct 2020'!L2&gt;0,'ACT Oct 2020'!M2=""&gt;0),IF(($C$5*F8/'ACT Oct 2020'!AR2&lt;'ACT Oct 2020'!L2),(0),($C$5*F8/'ACT Oct 2020'!AR2-'ACT Oct 2020'!L2)*'ACT Oct 2020'!AD2/100)*'ACT Oct 2020'!AR2,0)))))</f>
        <v>0</v>
      </c>
      <c r="Q8" s="147">
        <f>SUM(G8:P8)</f>
        <v>2816.9236000000005</v>
      </c>
      <c r="R8" s="157">
        <f>Q8+D8</f>
        <v>3423.2616000000007</v>
      </c>
      <c r="S8" s="86">
        <f>R8*1.1</f>
        <v>3765.5877600000013</v>
      </c>
      <c r="T8" s="87">
        <f>'ACT Oct 2020'!AT2</f>
        <v>0</v>
      </c>
      <c r="U8" s="87">
        <f>'ACT Oct 2020'!AU2</f>
        <v>0</v>
      </c>
      <c r="V8" s="87">
        <f>'ACT Oct 2020'!AV2</f>
        <v>0</v>
      </c>
      <c r="W8" s="87">
        <f>'ACT Oct 2020'!AW2</f>
        <v>0</v>
      </c>
      <c r="X8" s="159" t="str">
        <f t="shared" ref="X8:X10" si="0">IF(SUM(T8:W8)=0,"No discount",IF(T8&gt;0,"Guaranteed off bill",IF(U8&gt;0,"Guaranteed off usage",IF(V8&gt;0,"Pay-on-time off bill","Pay-on-time off usage"))))</f>
        <v>No discount</v>
      </c>
      <c r="Y8" s="159" t="str">
        <f>IF(OR(B8="Origin Energy",B8="Red Energy",B8="Powershop"),"Inclusive","Exclusive")</f>
        <v>Exclusive</v>
      </c>
      <c r="Z8" s="150">
        <f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3423.2616000000007</v>
      </c>
      <c r="AA8" s="150">
        <f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3423.2616000000007</v>
      </c>
      <c r="AB8" s="88">
        <f t="shared" ref="AB8:AC10" si="1">Z8*1.1</f>
        <v>3765.5877600000013</v>
      </c>
      <c r="AC8" s="88">
        <f t="shared" si="1"/>
        <v>3765.5877600000013</v>
      </c>
      <c r="AD8" s="89">
        <f>'ACT Oct 2020'!BF2</f>
        <v>0</v>
      </c>
      <c r="AE8" s="90" t="str">
        <f>'ACT Oct 2020'!BG2</f>
        <v>n</v>
      </c>
      <c r="AF8" s="179"/>
      <c r="AG8" s="179"/>
      <c r="AH8" s="179"/>
      <c r="AI8" s="179"/>
      <c r="AJ8" s="179"/>
      <c r="AK8" s="179"/>
      <c r="AL8" s="179"/>
      <c r="AM8" s="179"/>
      <c r="AN8" s="179"/>
      <c r="AO8" s="179"/>
      <c r="AP8" s="179"/>
      <c r="AQ8" s="179"/>
      <c r="AR8" s="179"/>
      <c r="AS8" s="179"/>
      <c r="AT8" s="179"/>
      <c r="AU8" s="179"/>
      <c r="AV8" s="179"/>
      <c r="AW8" s="179"/>
      <c r="AX8" s="179"/>
      <c r="AY8" s="179"/>
      <c r="AZ8" s="179"/>
      <c r="BA8" s="179"/>
      <c r="BB8" s="179"/>
      <c r="BC8" s="179"/>
      <c r="BD8" s="179"/>
      <c r="BE8" s="179"/>
      <c r="BF8" s="179"/>
      <c r="BG8" s="179"/>
      <c r="BH8" s="179"/>
      <c r="BI8" s="179"/>
      <c r="BJ8" s="179"/>
      <c r="BK8" s="179"/>
      <c r="BL8" s="179"/>
      <c r="BM8" s="179"/>
      <c r="BN8" s="179"/>
      <c r="BO8" s="179"/>
      <c r="BP8" s="179"/>
      <c r="BQ8" s="179"/>
      <c r="BR8" s="179"/>
      <c r="BS8" s="179"/>
      <c r="BT8" s="179"/>
    </row>
    <row r="9" spans="1:72" ht="20" customHeight="1" x14ac:dyDescent="0.2">
      <c r="A9" s="180" t="str">
        <f>'ACT Oct 2020'!D3</f>
        <v>EvoEnergy</v>
      </c>
      <c r="B9" s="81" t="str">
        <f>'ACT Oct 2020'!F3</f>
        <v>EnergyAustralia</v>
      </c>
      <c r="C9" s="81" t="str">
        <f>'ACT Oct 2020'!G3</f>
        <v>Toatal Plan</v>
      </c>
      <c r="D9" s="82">
        <f>365*'ACT Oct 2020'!H3/100</f>
        <v>512.46</v>
      </c>
      <c r="E9" s="155">
        <f>IF('ACT Oct 2020'!AQ3=3,0.5,IF('ACT Oct 2020'!AQ3=2,0.33,0))</f>
        <v>0.5</v>
      </c>
      <c r="F9" s="155">
        <f>1-E9</f>
        <v>0.5</v>
      </c>
      <c r="G9" s="83">
        <f>IF('ACT Oct 2020'!K3="",($C$5*E9/'ACT Oct 2020'!AQ3*'ACT Oct 2020'!W3/100)*'ACT Oct 2020'!AQ3,IF($C$5*E9/'ACT Oct 2020'!AQ3&gt;='ACT Oct 2020'!L3,('ACT Oct 2020'!L3*'ACT Oct 2020'!W3/100)*'ACT Oct 2020'!AQ3,($C$5*E9/'ACT Oct 2020'!AQ3*'ACT Oct 2020'!W3/100)*'ACT Oct 2020'!AQ3))</f>
        <v>221.17867200000001</v>
      </c>
      <c r="H9" s="84">
        <f>IF(AND('ACT Oct 2020'!L3&gt;0,'ACT Oct 2020'!M3&gt;0),IF($C$5*E9/'ACT Oct 2020'!AQ3&lt;'ACT Oct 2020'!L3,0,IF(($C$5*E9/'ACT Oct 2020'!AQ3-'ACT Oct 2020'!L3)&lt;=('ACT Oct 2020'!M3+'ACT Oct 2020'!L3),((($C$5*E9/'ACT Oct 2020'!AQ3-'ACT Oct 2020'!L3)*'ACT Oct 2020'!X3/100))*'ACT Oct 2020'!AQ3,((('ACT Oct 2020'!M3)*'ACT Oct 2020'!X3/100)*'ACT Oct 2020'!AQ3))),0)</f>
        <v>1180.0953440000003</v>
      </c>
      <c r="I9" s="82">
        <f>IF(AND('ACT Oct 2020'!M3&gt;0,'ACT Oct 2020'!N3&gt;0),IF($C$5*E9/'ACT Oct 2020'!AQ3&lt;('ACT Oct 2020'!L3+'ACT Oct 2020'!M3),0,IF(($C$5*E9/'ACT Oct 2020'!AQ3-'ACT Oct 2020'!L3+'ACT Oct 2020'!M3)&lt;=('ACT Oct 2020'!L3+'ACT Oct 2020'!M3+'ACT Oct 2020'!N3),((($C$5*E9/'ACT Oct 2020'!AQ3-('ACT Oct 2020'!L3+'ACT Oct 2020'!M3))*'ACT Oct 2020'!Y3/100))*'ACT Oct 2020'!AQ3,('ACT Oct 2020'!N3*'ACT Oct 2020'!Y3/100)* 'ACT Oct 2020'!AQ3)),0)</f>
        <v>0</v>
      </c>
      <c r="J9" s="82">
        <f>IF(AND('ACT Oct 2020'!N3&gt;0,'ACT Oct 2020'!O3&gt;0),IF($C$5*E9/'ACT Oct 2020'!AQ3&lt;('ACT Oct 2020'!L3+'ACT Oct 2020'!M3+'ACT Oct 2020'!N3),0,IF(($C$5*E9/'ACT Oct 2020'!AQ3-'ACT Oct 2020'!L3+'ACT Oct 2020'!M3+'ACT Oct 2020'!N3)&lt;=('ACT Oct 2020'!L3+'ACT Oct 2020'!M3+'ACT Oct 2020'!N3+'ACT Oct 2020'!O3),(($C$5*E9/'ACT Oct 2020'!AQ3-('ACT Oct 2020'!L3+'ACT Oct 2020'!M3+'ACT Oct 2020'!N3))*'ACT Oct 2020'!Z3/100)*'ACT Oct 2020'!AQ3,('ACT Oct 2020'!O3*'ACT Oct 2020'!Z3/100)*'ACT Oct 2020'!AQ3)),0)</f>
        <v>0</v>
      </c>
      <c r="K9" s="82">
        <f>IF(AND('ACT Oct 2020'!P3&gt;0,'ACT Oct 2020'!O3&gt;0),IF(($C$5*E9/'ACT Oct 2020'!AQ3&lt;SUM('ACT Oct 2020'!L3:P3)),(0),($C$5*E9/'ACT Oct 2020'!AQ3-SUM('ACT Oct 2020'!L3:P3))*'ACT Oct 2020'!AB3/100)* 'ACT Oct 2020'!AQ3,IF(AND('ACT Oct 2020'!O3&gt;0,'ACT Oct 2020'!P3=""),IF(($C$5*E9/'ACT Oct 2020'!AQ3&lt; SUM('ACT Oct 2020'!L3:O3)),(0),($C$5*E9/'ACT Oct 2020'!AQ3-SUM('ACT Oct 2020'!L3:O3))*'ACT Oct 2020'!AA3/100)* 'ACT Oct 2020'!AQ3,IF(AND('ACT Oct 2020'!N3&gt;0,'ACT Oct 2020'!O3=""),IF(($C$5*E9/'ACT Oct 2020'!AQ3&lt; SUM('ACT Oct 2020'!L3:N3)),(0),($C$5*E9/'ACT Oct 2020'!AQ3-SUM('ACT Oct 2020'!L3:N3))*'ACT Oct 2020'!Z3/100)* 'ACT Oct 2020'!AQ3,IF(AND('ACT Oct 2020'!M3&gt;0,'ACT Oct 2020'!N3=""),IF(($C$5*E9/'ACT Oct 2020'!AQ3&lt;'ACT Oct 2020'!M3+'ACT Oct 2020'!L3),(0),(($C$5*E9/'ACT Oct 2020'!AQ3-('ACT Oct 2020'!M3+'ACT Oct 2020'!L3))*'ACT Oct 2020'!Y3/100))*'ACT Oct 2020'!AQ3,IF(AND('ACT Oct 2020'!L3&gt;0,'ACT Oct 2020'!M3=""&gt;0),IF(($C$5*E9/'ACT Oct 2020'!AQ3&lt;'ACT Oct 2020'!L3),(0),($C$5*E9/'ACT Oct 2020'!AQ3-'ACT Oct 2020'!L3)*'ACT Oct 2020'!X3/100)*'ACT Oct 2020'!AQ3,0)))))</f>
        <v>0</v>
      </c>
      <c r="L9" s="84">
        <f>IF('ACT Oct 2020'!K3="",($C$5*F9/'ACT Oct 2020'!AR3*'ACT Oct 2020'!AC3/100)*'ACT Oct 2020'!AR3,IF($C$5*F9/'ACT Oct 2020'!AR3&gt;='ACT Oct 2020'!L3,('ACT Oct 2020'!L3*'ACT Oct 2020'!AC3/100)*'ACT Oct 2020'!AR3,($C$5*F9/'ACT Oct 2020'!AR3*'ACT Oct 2020'!AC3/100)*'ACT Oct 2020'!AR3))</f>
        <v>221.17867200000001</v>
      </c>
      <c r="M9" s="84">
        <f>IF(AND('ACT Oct 2020'!L3&gt;0,'ACT Oct 2020'!M3&gt;0),IF($C$5*F9/'ACT Oct 2020'!AR3&lt;'ACT Oct 2020'!L3,0,IF(($C$5*F9/'ACT Oct 2020'!AR3-'ACT Oct 2020'!L3)&lt;=('ACT Oct 2020'!M3+'ACT Oct 2020'!L3),((($C$5*F9/'ACT Oct 2020'!AR3-'ACT Oct 2020'!L3)*'ACT Oct 2020'!AD3/100))*'ACT Oct 2020'!AR3,((('ACT Oct 2020'!M3)*'ACT Oct 2020'!AD3/100)*'ACT Oct 2020'!AR3))),0)</f>
        <v>1180.0953440000003</v>
      </c>
      <c r="N9" s="82">
        <f>IF(AND('ACT Oct 2020'!M3&gt;0,'ACT Oct 2020'!N3&gt;0),IF($C$5*F9/'ACT Oct 2020'!AR3&lt;('ACT Oct 2020'!L3+'ACT Oct 2020'!M3),0,IF(($C$5*F9/'ACT Oct 2020'!AR3-'ACT Oct 2020'!L3+'ACT Oct 2020'!M3)&lt;=('ACT Oct 2020'!L3+'ACT Oct 2020'!M3+'ACT Oct 2020'!N3),((($C$5*F9/'ACT Oct 2020'!AR3-('ACT Oct 2020'!L3+'ACT Oct 2020'!M3))*'ACT Oct 2020'!AE3/100))*'ACT Oct 2020'!AR3,('ACT Oct 2020'!N3*'ACT Oct 2020'!AE3/100)*'ACT Oct 2020'!AR3)),0)</f>
        <v>0</v>
      </c>
      <c r="O9" s="82">
        <f>IF(AND('ACT Oct 2020'!N3&gt;0,'ACT Oct 2020'!O3&gt;0),IF($C$5*F9/'ACT Oct 2020'!AR3&lt;('ACT Oct 2020'!L3+'ACT Oct 2020'!M3+'ACT Oct 2020'!N3),0,IF(($C$5*F9/'ACT Oct 2020'!AR3-'ACT Oct 2020'!L3+'ACT Oct 2020'!M3+'ACT Oct 2020'!N3)&lt;=('ACT Oct 2020'!L3+'ACT Oct 2020'!M3+'ACT Oct 2020'!N3+'ACT Oct 2020'!O3),(($C$5*F9/'ACT Oct 2020'!AR3-('ACT Oct 2020'!L3+'ACT Oct 2020'!M3+'ACT Oct 2020'!N3))*'ACT Oct 2020'!AF3/100)*'ACT Oct 2020'!AR3,('ACT Oct 2020'!O3*'ACT Oct 2020'!AF3/100)*'ACT Oct 2020'!AR3)),0)</f>
        <v>0</v>
      </c>
      <c r="P9" s="85">
        <f>IF(AND('ACT Oct 2020'!P3&gt;0,'ACT Oct 2020'!O3&gt;0),IF(($C$5*F9/'ACT Oct 2020'!AR3&lt;SUM('ACT Oct 2020'!L3:P3)),(0),($C$5*F9/'ACT Oct 2020'!AR3-SUM('ACT Oct 2020'!L3:P3))*'ACT Oct 2020'!AB3/100)* 'ACT Oct 2020'!AR3,IF(AND('ACT Oct 2020'!O3&gt;0,'ACT Oct 2020'!P3=""),IF(($C$5*F9/'ACT Oct 2020'!AR3&lt; SUM('ACT Oct 2020'!L3:O3)),(0),($C$5*F9/'ACT Oct 2020'!AR3-SUM('ACT Oct 2020'!L3:O3))*'ACT Oct 2020'!AG3/100)* 'ACT Oct 2020'!AR3,IF(AND('ACT Oct 2020'!N3&gt;0,'ACT Oct 2020'!O3=""),IF(($C$5*F9/'ACT Oct 2020'!AR3&lt; SUM('ACT Oct 2020'!L3:N3)),(0),($C$5*F9/'ACT Oct 2020'!AR3-SUM('ACT Oct 2020'!L3:N3))*'ACT Oct 2020'!AF3/100)* 'ACT Oct 2020'!AR3,IF(AND('ACT Oct 2020'!M3&gt;0,'ACT Oct 2020'!N3=""),IF(($C$5*F9/'ACT Oct 2020'!AR3&lt;'ACT Oct 2020'!M3+'ACT Oct 2020'!L3),(0),(($C$5*F9/'ACT Oct 2020'!AR3-('ACT Oct 2020'!M3+'ACT Oct 2020'!L3))*'ACT Oct 2020'!AE3/100))*'ACT Oct 2020'!AR3,IF(AND('ACT Oct 2020'!L3&gt;0,'ACT Oct 2020'!M3=""&gt;0),IF(($C$5*F9/'ACT Oct 2020'!AR3&lt;'ACT Oct 2020'!L3),(0),($C$5*F9/'ACT Oct 2020'!AR3-'ACT Oct 2020'!L3)*'ACT Oct 2020'!AD3/100)*'ACT Oct 2020'!AR3,0)))))</f>
        <v>0</v>
      </c>
      <c r="Q9" s="147">
        <f>SUM(G9:P9)</f>
        <v>2802.5480320000006</v>
      </c>
      <c r="R9" s="157">
        <f>Q9+D9</f>
        <v>3315.0080320000006</v>
      </c>
      <c r="S9" s="86">
        <f>R9*1.1</f>
        <v>3646.5088352000012</v>
      </c>
      <c r="T9" s="87">
        <f>'ACT Oct 2020'!AT3</f>
        <v>19</v>
      </c>
      <c r="U9" s="87">
        <f>'ACT Oct 2020'!AU3</f>
        <v>0</v>
      </c>
      <c r="V9" s="87">
        <f>'ACT Oct 2020'!AV3</f>
        <v>0</v>
      </c>
      <c r="W9" s="87">
        <f>'ACT Oct 2020'!AW3</f>
        <v>0</v>
      </c>
      <c r="X9" s="159" t="str">
        <f t="shared" si="0"/>
        <v>Guaranteed off bill</v>
      </c>
      <c r="Y9" s="159" t="str">
        <f>IF(OR(B9="Origin Energy",B9="Red Energy",B9="Powershop"),"Inclusive","Exclusive")</f>
        <v>Exclusive</v>
      </c>
      <c r="Z9" s="150">
        <f>IF(AND(X9="Guaranteed off bill",Y9="Inclusive"),((R9*1.1)-((R9*1.1)*T9/100))/1.1,IF(AND(X9="Guaranteed off usage",Y9="Inclusive"),((R9*1.1)-((Q9*1.1)*U9/100))/1.1,IF(AND(X9="Guaranteed off bill",Y9="Exclusive"),R9-(R9*T9/100),IF(AND(X9="Guaranteed off usage",Y9="Exclusive"),R9-(Q9*U9/100),IF(Y9="Inclusive",((R9*1.1))/1.1,R9)))))</f>
        <v>2685.1565059200007</v>
      </c>
      <c r="AA9" s="150">
        <f>IF(AND(X9="Pay-on-time off bill",Y9="Inclusive"),((Z9*1.1)-((Z9*1.1)*V9/100))/1.1,IF(AND(X9="Pay-on-time off usage",Y9="Inclusive"),((Z9*1.1)-((Q9*1.1)*W9/100))/1.1,IF(AND(X9="Pay-on-time off bill",Y9="Exclusive"),Z9-(Z9*V9/100),IF(AND(X9="Pay-on-time off usage",Y9="Exclusive"),Z9-(Q9*W9/100),IF(Y9="Inclusive",((Z9*1.1))/1.1,Z9)))))</f>
        <v>2685.1565059200007</v>
      </c>
      <c r="AB9" s="88">
        <f t="shared" si="1"/>
        <v>2953.672156512001</v>
      </c>
      <c r="AC9" s="88">
        <f t="shared" si="1"/>
        <v>2953.672156512001</v>
      </c>
      <c r="AD9" s="89">
        <f>'ACT Oct 2020'!BF3</f>
        <v>0</v>
      </c>
      <c r="AE9" s="90" t="str">
        <f>'ACT Oct 2020'!BG3</f>
        <v>n</v>
      </c>
      <c r="AF9" s="179"/>
      <c r="AG9" s="179"/>
      <c r="AH9" s="179"/>
      <c r="AI9" s="179"/>
      <c r="AJ9" s="179"/>
      <c r="AK9" s="179"/>
      <c r="AL9" s="179"/>
      <c r="AM9" s="179"/>
      <c r="AN9" s="179"/>
      <c r="AO9" s="179"/>
      <c r="AP9" s="179"/>
      <c r="AQ9" s="179"/>
      <c r="AR9" s="179"/>
      <c r="AS9" s="179"/>
      <c r="AT9" s="179"/>
      <c r="AU9" s="179"/>
      <c r="AV9" s="179"/>
      <c r="AW9" s="179"/>
      <c r="AX9" s="179"/>
      <c r="AY9" s="179"/>
      <c r="AZ9" s="179"/>
      <c r="BA9" s="179"/>
      <c r="BB9" s="179"/>
      <c r="BC9" s="179"/>
      <c r="BD9" s="179"/>
      <c r="BE9" s="179"/>
      <c r="BF9" s="179"/>
      <c r="BG9" s="179"/>
      <c r="BH9" s="179"/>
      <c r="BI9" s="179"/>
      <c r="BJ9" s="179"/>
      <c r="BK9" s="179"/>
      <c r="BL9" s="179"/>
      <c r="BM9" s="179"/>
      <c r="BN9" s="179"/>
      <c r="BO9" s="179"/>
      <c r="BP9" s="179"/>
      <c r="BQ9" s="179"/>
      <c r="BR9" s="179"/>
      <c r="BS9" s="179"/>
      <c r="BT9" s="179"/>
    </row>
    <row r="10" spans="1:72" ht="20" customHeight="1" x14ac:dyDescent="0.2">
      <c r="A10" s="180" t="str">
        <f>'ACT Oct 2020'!D4</f>
        <v>EvoEnergy</v>
      </c>
      <c r="B10" s="81" t="str">
        <f>'ACT Oct 2020'!F4</f>
        <v>Origin Energy</v>
      </c>
      <c r="C10" s="81" t="str">
        <f>'ACT Oct 2020'!G4</f>
        <v>Business  Flexi</v>
      </c>
      <c r="D10" s="82">
        <f>365*'ACT Oct 2020'!H4/100</f>
        <v>539.3605</v>
      </c>
      <c r="E10" s="155">
        <f>IF('ACT Oct 2020'!AQ4=3,0.5,IF('ACT Oct 2020'!AQ4=2,0.33,0))</f>
        <v>0.5</v>
      </c>
      <c r="F10" s="155">
        <f>1-E10</f>
        <v>0.5</v>
      </c>
      <c r="G10" s="83">
        <f>IF('ACT Oct 2020'!K4="",($C$5*E10/'ACT Oct 2020'!AQ4*'ACT Oct 2020'!W4/100)*'ACT Oct 2020'!AQ4,IF($C$5*E10/'ACT Oct 2020'!AQ4&gt;='ACT Oct 2020'!L4,('ACT Oct 2020'!L4*'ACT Oct 2020'!W4/100)*'ACT Oct 2020'!AQ4,($C$5*E10/'ACT Oct 2020'!AQ4*'ACT Oct 2020'!W4/100)*'ACT Oct 2020'!AQ4))</f>
        <v>415.63309090909081</v>
      </c>
      <c r="H10" s="82">
        <f>IF(AND('ACT Oct 2020'!L4&gt;0,'ACT Oct 2020'!M4&gt;0),IF($C$5*E10/'ACT Oct 2020'!AQ4&lt;'ACT Oct 2020'!L4,0,IF(($C$5*E10/'ACT Oct 2020'!AQ4-'ACT Oct 2020'!L4)&lt;=('ACT Oct 2020'!M4+'ACT Oct 2020'!L4),((($C$5*E10/'ACT Oct 2020'!AQ4-'ACT Oct 2020'!L4)*'ACT Oct 2020'!X4/100))*'ACT Oct 2020'!AQ4,((('ACT Oct 2020'!M4)*'ACT Oct 2020'!X4/100)*'ACT Oct 2020'!AQ4))),0)</f>
        <v>892.9014545454545</v>
      </c>
      <c r="I10" s="82">
        <f>IF(AND('ACT Oct 2020'!M4&gt;0,'ACT Oct 2020'!N4&gt;0),IF($C$5*E10/'ACT Oct 2020'!AQ4&lt;('ACT Oct 2020'!L4+'ACT Oct 2020'!M4),0,IF(($C$5*E10/'ACT Oct 2020'!AQ4-'ACT Oct 2020'!L4+'ACT Oct 2020'!M4)&lt;=('ACT Oct 2020'!L4+'ACT Oct 2020'!M4+'ACT Oct 2020'!N4),((($C$5*E10/'ACT Oct 2020'!AQ4-('ACT Oct 2020'!L4+'ACT Oct 2020'!M4))*'ACT Oct 2020'!Y4/100))*'ACT Oct 2020'!AQ4,('ACT Oct 2020'!N4*'ACT Oct 2020'!Y4/100)* 'ACT Oct 2020'!AQ4)),0)</f>
        <v>0</v>
      </c>
      <c r="J10" s="82">
        <f>IF(AND('ACT Oct 2020'!N4&gt;0,'ACT Oct 2020'!O4&gt;0),IF($C$5*E10/'ACT Oct 2020'!AQ4&lt;('ACT Oct 2020'!L4+'ACT Oct 2020'!M4+'ACT Oct 2020'!N4),0,IF(($C$5*E10/'ACT Oct 2020'!AQ4-'ACT Oct 2020'!L4+'ACT Oct 2020'!M4+'ACT Oct 2020'!N4)&lt;=('ACT Oct 2020'!L4+'ACT Oct 2020'!M4+'ACT Oct 2020'!N4+'ACT Oct 2020'!O4),(($C$5*E10/'ACT Oct 2020'!AQ4-('ACT Oct 2020'!L4+'ACT Oct 2020'!M4+'ACT Oct 2020'!N4))*'ACT Oct 2020'!Z4/100)*'ACT Oct 2020'!AQ4,('ACT Oct 2020'!O4*'ACT Oct 2020'!Z4/100)*'ACT Oct 2020'!AQ4)),0)</f>
        <v>0</v>
      </c>
      <c r="K10" s="82">
        <f>IF(AND('ACT Oct 2020'!P4&gt;0,'ACT Oct 2020'!O4&gt;0),IF(($C$5*E10/'ACT Oct 2020'!AQ4&lt;SUM('ACT Oct 2020'!L4:P4)),(0),($C$5*E10/'ACT Oct 2020'!AQ4-SUM('ACT Oct 2020'!L4:P4))*'ACT Oct 2020'!AB4/100)* 'ACT Oct 2020'!AQ4,IF(AND('ACT Oct 2020'!O4&gt;0,'ACT Oct 2020'!P4=""),IF(($C$5*E10/'ACT Oct 2020'!AQ4&lt; SUM('ACT Oct 2020'!L4:O4)),(0),($C$5*E10/'ACT Oct 2020'!AQ4-SUM('ACT Oct 2020'!L4:O4))*'ACT Oct 2020'!AA4/100)* 'ACT Oct 2020'!AQ4,IF(AND('ACT Oct 2020'!N4&gt;0,'ACT Oct 2020'!O4=""),IF(($C$5*E10/'ACT Oct 2020'!AQ4&lt; SUM('ACT Oct 2020'!L4:N4)),(0),($C$5*E10/'ACT Oct 2020'!AQ4-SUM('ACT Oct 2020'!L4:N4))*'ACT Oct 2020'!Z4/100)* 'ACT Oct 2020'!AQ4,IF(AND('ACT Oct 2020'!M4&gt;0,'ACT Oct 2020'!N4=""),IF(($C$5*E10/'ACT Oct 2020'!AQ4&lt;'ACT Oct 2020'!M4+'ACT Oct 2020'!L4),(0),(($C$5*E10/'ACT Oct 2020'!AQ4-('ACT Oct 2020'!M4+'ACT Oct 2020'!L4))*'ACT Oct 2020'!Y4/100))*'ACT Oct 2020'!AQ4,IF(AND('ACT Oct 2020'!L4&gt;0,'ACT Oct 2020'!M4=""&gt;0),IF(($C$5*E10/'ACT Oct 2020'!AQ4&lt;'ACT Oct 2020'!L4),(0),($C$5*E10/'ACT Oct 2020'!AQ4-'ACT Oct 2020'!L4)*'ACT Oct 2020'!X4/100)*'ACT Oct 2020'!AQ4,0)))))</f>
        <v>0</v>
      </c>
      <c r="L10" s="82">
        <f>IF('ACT Oct 2020'!K4="",($C$5*F10/'ACT Oct 2020'!AR4*'ACT Oct 2020'!AC4/100)*'ACT Oct 2020'!AR4,IF($C$5*F10/'ACT Oct 2020'!AR4&gt;='ACT Oct 2020'!L4,('ACT Oct 2020'!L4*'ACT Oct 2020'!AC4/100)*'ACT Oct 2020'!AR4,($C$5*F10/'ACT Oct 2020'!AR4*'ACT Oct 2020'!AC4/100)*'ACT Oct 2020'!AR4))</f>
        <v>415.63309090909081</v>
      </c>
      <c r="M10" s="82">
        <f>IF(AND('ACT Oct 2020'!L4&gt;0,'ACT Oct 2020'!M4&gt;0),IF($C$5*F10/'ACT Oct 2020'!AR4&lt;'ACT Oct 2020'!L4,0,IF(($C$5*F10/'ACT Oct 2020'!AR4-'ACT Oct 2020'!L4)&lt;=('ACT Oct 2020'!M4+'ACT Oct 2020'!L4),((($C$5*F10/'ACT Oct 2020'!AR4-'ACT Oct 2020'!L4)*'ACT Oct 2020'!AD4/100))*'ACT Oct 2020'!AR4,((('ACT Oct 2020'!M4)*'ACT Oct 2020'!AD4/100)*'ACT Oct 2020'!AR4))),0)</f>
        <v>892.9014545454545</v>
      </c>
      <c r="N10" s="82">
        <f>IF(AND('ACT Oct 2020'!M4&gt;0,'ACT Oct 2020'!N4&gt;0),IF($C$5*F10/'ACT Oct 2020'!AR4&lt;('ACT Oct 2020'!L4+'ACT Oct 2020'!M4),0,IF(($C$5*F10/'ACT Oct 2020'!AR4-'ACT Oct 2020'!L4+'ACT Oct 2020'!M4)&lt;=('ACT Oct 2020'!L4+'ACT Oct 2020'!M4+'ACT Oct 2020'!N4),((($C$5*F10/'ACT Oct 2020'!AR4-('ACT Oct 2020'!L4+'ACT Oct 2020'!M4))*'ACT Oct 2020'!AE4/100))*'ACT Oct 2020'!AR4,('ACT Oct 2020'!N4*'ACT Oct 2020'!AE4/100)*'ACT Oct 2020'!AR4)),0)</f>
        <v>0</v>
      </c>
      <c r="O10" s="82">
        <f>IF(AND('ACT Oct 2020'!N4&gt;0,'ACT Oct 2020'!O4&gt;0),IF($C$5*F10/'ACT Oct 2020'!AR4&lt;('ACT Oct 2020'!L4+'ACT Oct 2020'!M4+'ACT Oct 2020'!N4),0,IF(($C$5*F10/'ACT Oct 2020'!AR4-'ACT Oct 2020'!L4+'ACT Oct 2020'!M4+'ACT Oct 2020'!N4)&lt;=('ACT Oct 2020'!L4+'ACT Oct 2020'!M4+'ACT Oct 2020'!N4+'ACT Oct 2020'!O4),(($C$5*F10/'ACT Oct 2020'!AR4-('ACT Oct 2020'!L4+'ACT Oct 2020'!M4+'ACT Oct 2020'!N4))*'ACT Oct 2020'!AF4/100)*'ACT Oct 2020'!AR4,('ACT Oct 2020'!O4*'ACT Oct 2020'!AF4/100)*'ACT Oct 2020'!AR4)),0)</f>
        <v>0</v>
      </c>
      <c r="P10" s="82">
        <f>IF(AND('ACT Oct 2020'!P4&gt;0,'ACT Oct 2020'!O4&gt;0),IF(($C$5*F10/'ACT Oct 2020'!AR4&lt;SUM('ACT Oct 2020'!L4:P4)),(0),($C$5*F10/'ACT Oct 2020'!AR4-SUM('ACT Oct 2020'!L4:P4))*'ACT Oct 2020'!AB4/100)* 'ACT Oct 2020'!AR4,IF(AND('ACT Oct 2020'!O4&gt;0,'ACT Oct 2020'!P4=""),IF(($C$5*F10/'ACT Oct 2020'!AR4&lt; SUM('ACT Oct 2020'!L4:O4)),(0),($C$5*F10/'ACT Oct 2020'!AR4-SUM('ACT Oct 2020'!L4:O4))*'ACT Oct 2020'!AG4/100)* 'ACT Oct 2020'!AR4,IF(AND('ACT Oct 2020'!N4&gt;0,'ACT Oct 2020'!O4=""),IF(($C$5*F10/'ACT Oct 2020'!AR4&lt; SUM('ACT Oct 2020'!L4:N4)),(0),($C$5*F10/'ACT Oct 2020'!AR4-SUM('ACT Oct 2020'!L4:N4))*'ACT Oct 2020'!AF4/100)* 'ACT Oct 2020'!AR4,IF(AND('ACT Oct 2020'!M4&gt;0,'ACT Oct 2020'!N4=""),IF(($C$5*F10/'ACT Oct 2020'!AR4&lt;'ACT Oct 2020'!M4+'ACT Oct 2020'!L4),(0),(($C$5*F10/'ACT Oct 2020'!AR4-('ACT Oct 2020'!M4+'ACT Oct 2020'!L4))*'ACT Oct 2020'!AE4/100))*'ACT Oct 2020'!AR4,IF(AND('ACT Oct 2020'!L4&gt;0,'ACT Oct 2020'!M4=""&gt;0),IF(($C$5*F10/'ACT Oct 2020'!AR4&lt;'ACT Oct 2020'!L4),(0),($C$5*F10/'ACT Oct 2020'!AR4-'ACT Oct 2020'!L4)*'ACT Oct 2020'!AD4/100)*'ACT Oct 2020'!AR4,0)))))</f>
        <v>0</v>
      </c>
      <c r="Q10" s="183">
        <f>SUM(G10:P10)</f>
        <v>2617.0690909090908</v>
      </c>
      <c r="R10" s="184">
        <f>Q10+D10</f>
        <v>3156.4295909090906</v>
      </c>
      <c r="S10" s="86">
        <f>R10*1.1</f>
        <v>3472.0725499999999</v>
      </c>
      <c r="T10" s="87">
        <f>'ACT Oct 2020'!AT4</f>
        <v>13</v>
      </c>
      <c r="U10" s="87">
        <f>'ACT Oct 2020'!AU4</f>
        <v>0</v>
      </c>
      <c r="V10" s="87">
        <f>'ACT Oct 2020'!AV4</f>
        <v>0</v>
      </c>
      <c r="W10" s="87">
        <f>'ACT Oct 2020'!AW4</f>
        <v>0</v>
      </c>
      <c r="X10" s="159" t="str">
        <f t="shared" si="0"/>
        <v>Guaranteed off bill</v>
      </c>
      <c r="Y10" s="159" t="str">
        <f>IF(OR(B10="Origin Energy",B10="Red Energy",B10="Powershop"),"Inclusive","Exclusive")</f>
        <v>Inclusive</v>
      </c>
      <c r="Z10" s="185">
        <f>IF(AND(X10="Guaranteed off bill",Y10="Inclusive"),((R10*1.1)-((R10*1.1)*T10/100))/1.1,IF(AND(X10="Guaranteed off usage",Y10="Inclusive"),((R10*1.1)-((Q10*1.1)*U10/100))/1.1,IF(AND(X10="Guaranteed off bill",Y10="Exclusive"),R10-(R10*T10/100),IF(AND(X10="Guaranteed off usage",Y10="Exclusive"),R10-(Q10*U10/100),IF(Y10="Inclusive",((R10*1.1))/1.1,R10)))))</f>
        <v>2746.0937440909083</v>
      </c>
      <c r="AA10" s="150">
        <f>IF(AND(X10="Pay-on-time off bill",Y10="Inclusive"),((Z10*1.1)-((Z10*1.1)*V10/100))/1.1,IF(AND(X10="Pay-on-time off usage",Y10="Inclusive"),((Z10*1.1)-((Q10*1.1)*W10/100))/1.1,IF(AND(X10="Pay-on-time off bill",Y10="Exclusive"),Z10-(Z10*V10/100),IF(AND(X10="Pay-on-time off usage",Y10="Exclusive"),Z10-(Q10*W10/100),IF(Y10="Inclusive",((Z10*1.1))/1.1,Z10)))))</f>
        <v>2746.0937440909083</v>
      </c>
      <c r="AB10" s="88">
        <f t="shared" si="1"/>
        <v>3020.7031184999996</v>
      </c>
      <c r="AC10" s="88">
        <f t="shared" si="1"/>
        <v>3020.7031184999996</v>
      </c>
      <c r="AD10" s="89">
        <f>'ACT Oct 2020'!BF4</f>
        <v>12</v>
      </c>
      <c r="AE10" s="90" t="str">
        <f>'ACT Oct 2020'!BG4</f>
        <v>y</v>
      </c>
      <c r="AF10" s="179"/>
      <c r="AG10" s="179"/>
      <c r="AH10" s="179"/>
      <c r="AI10" s="179"/>
      <c r="AJ10" s="179"/>
      <c r="AK10" s="179"/>
      <c r="AL10" s="179"/>
      <c r="AM10" s="179"/>
      <c r="AN10" s="179"/>
      <c r="AO10" s="179"/>
      <c r="AP10" s="179"/>
      <c r="AQ10" s="179"/>
      <c r="AR10" s="179"/>
      <c r="AS10" s="179"/>
      <c r="AT10" s="179"/>
      <c r="AU10" s="179"/>
      <c r="AV10" s="179"/>
      <c r="AW10" s="179"/>
      <c r="AX10" s="179"/>
      <c r="AY10" s="179"/>
      <c r="AZ10" s="179"/>
      <c r="BA10" s="179"/>
      <c r="BB10" s="179"/>
      <c r="BC10" s="179"/>
      <c r="BD10" s="179"/>
      <c r="BE10" s="179"/>
      <c r="BF10" s="179"/>
      <c r="BG10" s="179"/>
      <c r="BH10" s="179"/>
      <c r="BI10" s="179"/>
      <c r="BJ10" s="179"/>
      <c r="BK10" s="179"/>
      <c r="BL10" s="179"/>
      <c r="BM10" s="179"/>
      <c r="BN10" s="179"/>
      <c r="BO10" s="179"/>
      <c r="BP10" s="179"/>
      <c r="BQ10" s="179"/>
      <c r="BR10" s="179"/>
      <c r="BS10" s="179"/>
      <c r="BT10" s="179"/>
    </row>
    <row r="11" spans="1:72" ht="20" customHeight="1" thickBot="1" x14ac:dyDescent="0.25">
      <c r="A11" s="186" t="str">
        <f>'ACT Oct 2020'!D5</f>
        <v>EvoEnergy</v>
      </c>
      <c r="B11" s="109" t="str">
        <f>'ACT Oct 2020'!F5</f>
        <v>Red Energy</v>
      </c>
      <c r="C11" s="109" t="str">
        <f>'ACT Oct 2020'!G5</f>
        <v>Red Business Saver</v>
      </c>
      <c r="D11" s="110">
        <f>365*'ACT Oct 2020'!H5/100</f>
        <v>364.92700000000002</v>
      </c>
      <c r="E11" s="156">
        <f>IF('ACT Oct 2020'!AQ5=3,0.5,IF('ACT Oct 2020'!AQ5=2,0.33,0))</f>
        <v>0.5</v>
      </c>
      <c r="F11" s="156">
        <f>1-E11</f>
        <v>0.5</v>
      </c>
      <c r="G11" s="111">
        <f>IF('ACT Oct 2020'!K5="",($C$5*E11/'ACT Oct 2020'!AQ5*'ACT Oct 2020'!W5/100)*'ACT Oct 2020'!AQ5,IF($C$5*E11/'ACT Oct 2020'!AQ5&gt;='ACT Oct 2020'!L5,('ACT Oct 2020'!L5*'ACT Oct 2020'!W5/100)*'ACT Oct 2020'!AQ5,($C$5*E11/'ACT Oct 2020'!AQ5*'ACT Oct 2020'!W5/100)*'ACT Oct 2020'!AQ5))</f>
        <v>427.73890909090903</v>
      </c>
      <c r="H11" s="110">
        <f>IF(AND('ACT Oct 2020'!L5&gt;0,'ACT Oct 2020'!M5&gt;0),IF($C$5*E11/'ACT Oct 2020'!AQ5&lt;'ACT Oct 2020'!L5,0,IF(($C$5*E11/'ACT Oct 2020'!AQ5-'ACT Oct 2020'!L5)&lt;=('ACT Oct 2020'!M5+'ACT Oct 2020'!L5),((($C$5*E11/'ACT Oct 2020'!AQ5-'ACT Oct 2020'!L5)*'ACT Oct 2020'!X5/100))*'ACT Oct 2020'!AQ5,((('ACT Oct 2020'!M5)*'ACT Oct 2020'!X5/100)*'ACT Oct 2020'!AQ5))),0)</f>
        <v>841.69563636363637</v>
      </c>
      <c r="I11" s="110">
        <f>IF(AND('ACT Oct 2020'!M5&gt;0,'ACT Oct 2020'!N5&gt;0),IF($C$5*E11/'ACT Oct 2020'!AQ5&lt;('ACT Oct 2020'!L5+'ACT Oct 2020'!M5),0,IF(($C$5*E11/'ACT Oct 2020'!AQ5-'ACT Oct 2020'!L5+'ACT Oct 2020'!M5)&lt;=('ACT Oct 2020'!L5+'ACT Oct 2020'!M5+'ACT Oct 2020'!N5),((($C$5*E11/'ACT Oct 2020'!AQ5-('ACT Oct 2020'!L5+'ACT Oct 2020'!M5))*'ACT Oct 2020'!Y5/100))*'ACT Oct 2020'!AQ5,('ACT Oct 2020'!N5*'ACT Oct 2020'!Y5/100)* 'ACT Oct 2020'!AQ5)),0)</f>
        <v>0</v>
      </c>
      <c r="J11" s="110">
        <f>IF(AND('ACT Oct 2020'!N5&gt;0,'ACT Oct 2020'!O5&gt;0),IF($C$5*E11/'ACT Oct 2020'!AQ5&lt;('ACT Oct 2020'!L5+'ACT Oct 2020'!M5+'ACT Oct 2020'!N5),0,IF(($C$5*E11/'ACT Oct 2020'!AQ5-'ACT Oct 2020'!L5+'ACT Oct 2020'!M5+'ACT Oct 2020'!N5)&lt;=('ACT Oct 2020'!L5+'ACT Oct 2020'!M5+'ACT Oct 2020'!N5+'ACT Oct 2020'!O5),(($C$5*E11/'ACT Oct 2020'!AQ5-('ACT Oct 2020'!L5+'ACT Oct 2020'!M5+'ACT Oct 2020'!N5))*'ACT Oct 2020'!Z5/100)*'ACT Oct 2020'!AQ5,('ACT Oct 2020'!O5*'ACT Oct 2020'!Z5/100)*'ACT Oct 2020'!AQ5)),0)</f>
        <v>0</v>
      </c>
      <c r="K11" s="110">
        <f>IF(AND('ACT Oct 2020'!P5&gt;0,'ACT Oct 2020'!O5&gt;0),IF(($C$5*E11/'ACT Oct 2020'!AQ5&lt;SUM('ACT Oct 2020'!L5:P5)),(0),($C$5*E11/'ACT Oct 2020'!AQ5-SUM('ACT Oct 2020'!L5:P5))*'ACT Oct 2020'!AB5/100)* 'ACT Oct 2020'!AQ5,IF(AND('ACT Oct 2020'!O5&gt;0,'ACT Oct 2020'!P5=""),IF(($C$5*E11/'ACT Oct 2020'!AQ5&lt; SUM('ACT Oct 2020'!L5:O5)),(0),($C$5*E11/'ACT Oct 2020'!AQ5-SUM('ACT Oct 2020'!L5:O5))*'ACT Oct 2020'!AA5/100)* 'ACT Oct 2020'!AQ5,IF(AND('ACT Oct 2020'!N5&gt;0,'ACT Oct 2020'!O5=""),IF(($C$5*E11/'ACT Oct 2020'!AQ5&lt; SUM('ACT Oct 2020'!L5:N5)),(0),($C$5*E11/'ACT Oct 2020'!AQ5-SUM('ACT Oct 2020'!L5:N5))*'ACT Oct 2020'!Z5/100)* 'ACT Oct 2020'!AQ5,IF(AND('ACT Oct 2020'!M5&gt;0,'ACT Oct 2020'!N5=""),IF(($C$5*E11/'ACT Oct 2020'!AQ5&lt;'ACT Oct 2020'!M5+'ACT Oct 2020'!L5),(0),(($C$5*E11/'ACT Oct 2020'!AQ5-('ACT Oct 2020'!M5+'ACT Oct 2020'!L5))*'ACT Oct 2020'!Y5/100))*'ACT Oct 2020'!AQ5,IF(AND('ACT Oct 2020'!L5&gt;0,'ACT Oct 2020'!M5=""&gt;0),IF(($C$5*E11/'ACT Oct 2020'!AQ5&lt;'ACT Oct 2020'!L5),(0),($C$5*E11/'ACT Oct 2020'!AQ5-'ACT Oct 2020'!L5)*'ACT Oct 2020'!X5/100)*'ACT Oct 2020'!AQ5,0)))))</f>
        <v>0</v>
      </c>
      <c r="L11" s="110">
        <f>IF('ACT Oct 2020'!K5="",($C$5*F11/'ACT Oct 2020'!AR5*'ACT Oct 2020'!AC5/100)*'ACT Oct 2020'!AR5,IF($C$5*F11/'ACT Oct 2020'!AR5&gt;='ACT Oct 2020'!L5,('ACT Oct 2020'!L5*'ACT Oct 2020'!AC5/100)*'ACT Oct 2020'!AR5,($C$5*F11/'ACT Oct 2020'!AR5*'ACT Oct 2020'!AC5/100)*'ACT Oct 2020'!AR5))</f>
        <v>427.73890909090903</v>
      </c>
      <c r="M11" s="110">
        <f>IF(AND('ACT Oct 2020'!L5&gt;0,'ACT Oct 2020'!M5&gt;0),IF($C$5*F11/'ACT Oct 2020'!AR5&lt;'ACT Oct 2020'!L5,0,IF(($C$5*F11/'ACT Oct 2020'!AR5-'ACT Oct 2020'!L5)&lt;=('ACT Oct 2020'!M5+'ACT Oct 2020'!L5),((($C$5*F11/'ACT Oct 2020'!AR5-'ACT Oct 2020'!L5)*'ACT Oct 2020'!AD5/100))*'ACT Oct 2020'!AR5,((('ACT Oct 2020'!M5)*'ACT Oct 2020'!AD5/100)*'ACT Oct 2020'!AR5))),0)</f>
        <v>841.69563636363637</v>
      </c>
      <c r="N11" s="110">
        <f>IF(AND('ACT Oct 2020'!M5&gt;0,'ACT Oct 2020'!N5&gt;0),IF($C$5*F11/'ACT Oct 2020'!AR5&lt;('ACT Oct 2020'!L5+'ACT Oct 2020'!M5),0,IF(($C$5*F11/'ACT Oct 2020'!AR5-'ACT Oct 2020'!L5+'ACT Oct 2020'!M5)&lt;=('ACT Oct 2020'!L5+'ACT Oct 2020'!M5+'ACT Oct 2020'!N5),((($C$5*F11/'ACT Oct 2020'!AR5-('ACT Oct 2020'!L5+'ACT Oct 2020'!M5))*'ACT Oct 2020'!AE5/100))*'ACT Oct 2020'!AR5,('ACT Oct 2020'!N5*'ACT Oct 2020'!AE5/100)*'ACT Oct 2020'!AR5)),0)</f>
        <v>0</v>
      </c>
      <c r="O11" s="110">
        <f>IF(AND('ACT Oct 2020'!N5&gt;0,'ACT Oct 2020'!O5&gt;0),IF($C$5*F11/'ACT Oct 2020'!AR5&lt;('ACT Oct 2020'!L5+'ACT Oct 2020'!M5+'ACT Oct 2020'!N5),0,IF(($C$5*F11/'ACT Oct 2020'!AR5-'ACT Oct 2020'!L5+'ACT Oct 2020'!M5+'ACT Oct 2020'!N5)&lt;=('ACT Oct 2020'!L5+'ACT Oct 2020'!M5+'ACT Oct 2020'!N5+'ACT Oct 2020'!O5),(($C$5*F11/'ACT Oct 2020'!AR5-('ACT Oct 2020'!L5+'ACT Oct 2020'!M5+'ACT Oct 2020'!N5))*'ACT Oct 2020'!AF5/100)*'ACT Oct 2020'!AR5,('ACT Oct 2020'!O5*'ACT Oct 2020'!AF5/100)*'ACT Oct 2020'!AR5)),0)</f>
        <v>0</v>
      </c>
      <c r="P11" s="110">
        <f>IF(AND('ACT Oct 2020'!P5&gt;0,'ACT Oct 2020'!O5&gt;0),IF(($C$5*F11/'ACT Oct 2020'!AR5&lt;SUM('ACT Oct 2020'!L5:P5)),(0),($C$5*F11/'ACT Oct 2020'!AR5-SUM('ACT Oct 2020'!L5:P5))*'ACT Oct 2020'!AB5/100)* 'ACT Oct 2020'!AR5,IF(AND('ACT Oct 2020'!O5&gt;0,'ACT Oct 2020'!P5=""),IF(($C$5*F11/'ACT Oct 2020'!AR5&lt; SUM('ACT Oct 2020'!L5:O5)),(0),($C$5*F11/'ACT Oct 2020'!AR5-SUM('ACT Oct 2020'!L5:O5))*'ACT Oct 2020'!AG5/100)* 'ACT Oct 2020'!AR5,IF(AND('ACT Oct 2020'!N5&gt;0,'ACT Oct 2020'!O5=""),IF(($C$5*F11/'ACT Oct 2020'!AR5&lt; SUM('ACT Oct 2020'!L5:N5)),(0),($C$5*F11/'ACT Oct 2020'!AR5-SUM('ACT Oct 2020'!L5:N5))*'ACT Oct 2020'!AF5/100)* 'ACT Oct 2020'!AR5,IF(AND('ACT Oct 2020'!M5&gt;0,'ACT Oct 2020'!N5=""),IF(($C$5*F11/'ACT Oct 2020'!AR5&lt;'ACT Oct 2020'!M5+'ACT Oct 2020'!L5),(0),(($C$5*F11/'ACT Oct 2020'!AR5-('ACT Oct 2020'!M5+'ACT Oct 2020'!L5))*'ACT Oct 2020'!AE5/100))*'ACT Oct 2020'!AR5,IF(AND('ACT Oct 2020'!L5&gt;0,'ACT Oct 2020'!M5=""&gt;0),IF(($C$5*F11/'ACT Oct 2020'!AR5&lt;'ACT Oct 2020'!L5),(0),($C$5*F11/'ACT Oct 2020'!AR5-'ACT Oct 2020'!L5)*'ACT Oct 2020'!AD5/100)*'ACT Oct 2020'!AR5,0)))))</f>
        <v>0</v>
      </c>
      <c r="Q11" s="148">
        <f>SUM(G11:P11)</f>
        <v>2538.869090909091</v>
      </c>
      <c r="R11" s="158">
        <f>Q11+D11</f>
        <v>2903.7960909090912</v>
      </c>
      <c r="S11" s="149">
        <f>R11*1.1</f>
        <v>3194.1757000000007</v>
      </c>
      <c r="T11" s="114">
        <f>'ACT Oct 2020'!AT5</f>
        <v>0</v>
      </c>
      <c r="U11" s="114">
        <f>'ACT Oct 2020'!AU5</f>
        <v>0</v>
      </c>
      <c r="V11" s="114">
        <f>'ACT Oct 2020'!AV5</f>
        <v>0</v>
      </c>
      <c r="W11" s="114">
        <f>'ACT Oct 2020'!AW5</f>
        <v>0</v>
      </c>
      <c r="X11" s="160" t="str">
        <f t="shared" ref="X11" si="2">IF(SUM(T11:W11)=0,"No discount",IF(T11&gt;0,"Guaranteed off bill",IF(U11&gt;0,"Guaranteed off usage",IF(V11&gt;0,"Pay-on-time off bill","Pay-on-time off usage"))))</f>
        <v>No discount</v>
      </c>
      <c r="Y11" s="160" t="str">
        <f>IF(OR(B11="Origin Energy",B11="Red Energy",B11="Powershop"),"Inclusive","Exclusive")</f>
        <v>Inclusive</v>
      </c>
      <c r="Z11" s="151">
        <f>IF(AND(X11="Guaranteed off bill",Y11="Inclusive"),((R11*1.1)-((R11*1.1)*T11/100))/1.1,IF(AND(X11="Guaranteed off usage",Y11="Inclusive"),((R11*1.1)-((Q11*1.1)*U11/100))/1.1,IF(AND(X11="Guaranteed off bill",Y11="Exclusive"),R11-(R11*T11/100),IF(AND(X11="Guaranteed off usage",Y11="Exclusive"),R11-(Q11*U11/100),IF(Y11="Inclusive",((R11*1.1))/1.1,R11)))))</f>
        <v>2903.7960909090912</v>
      </c>
      <c r="AA11" s="152">
        <f>IF(AND(X11="Pay-on-time off bill",Y11="Inclusive"),((Z11*1.1)-((Z11*1.1)*V11/100))/1.1,IF(AND(X11="Pay-on-time off usage",Y11="Inclusive"),((Z11*1.1)-((Q11*1.1)*W11/100))/1.1,IF(AND(X11="Pay-on-time off bill",Y11="Exclusive"),Z11-(Z11*V11/100),IF(AND(X11="Pay-on-time off usage",Y11="Exclusive"),Z11-(Q11*W11/100),IF(Y11="Inclusive",((Z11*1.1))/1.1,Z11)))))</f>
        <v>2903.7960909090912</v>
      </c>
      <c r="AB11" s="113">
        <f t="shared" ref="AB11" si="3">Z11*1.1</f>
        <v>3194.1757000000007</v>
      </c>
      <c r="AC11" s="113">
        <f t="shared" ref="AC11" si="4">AA11*1.1</f>
        <v>3194.1757000000007</v>
      </c>
      <c r="AD11" s="115">
        <f>'ACT Oct 2020'!BF5</f>
        <v>0</v>
      </c>
      <c r="AE11" s="116" t="str">
        <f>'ACT Oct 2020'!BG5</f>
        <v>n</v>
      </c>
      <c r="BL11" s="179"/>
      <c r="BM11" s="179"/>
      <c r="BN11" s="179"/>
      <c r="BO11" s="179"/>
      <c r="BP11" s="179"/>
      <c r="BQ11" s="179"/>
      <c r="BR11" s="179"/>
      <c r="BS11" s="179"/>
      <c r="BT11" s="179"/>
    </row>
    <row r="12" spans="1:72" x14ac:dyDescent="0.2">
      <c r="BL12" s="179"/>
      <c r="BM12" s="179"/>
      <c r="BN12" s="179"/>
      <c r="BO12" s="179"/>
      <c r="BP12" s="179"/>
      <c r="BQ12" s="179"/>
      <c r="BR12" s="179"/>
      <c r="BS12" s="179"/>
      <c r="BT12" s="179"/>
    </row>
    <row r="13" spans="1:72" x14ac:dyDescent="0.2">
      <c r="BL13" s="179"/>
      <c r="BM13" s="179"/>
      <c r="BN13" s="179"/>
      <c r="BO13" s="179"/>
      <c r="BP13" s="179"/>
      <c r="BQ13" s="179"/>
      <c r="BR13" s="179"/>
      <c r="BS13" s="179"/>
      <c r="BT13" s="179"/>
    </row>
    <row r="14" spans="1:72" x14ac:dyDescent="0.2">
      <c r="BL14" s="179"/>
      <c r="BM14" s="179"/>
      <c r="BN14" s="179"/>
      <c r="BO14" s="179"/>
      <c r="BP14" s="179"/>
      <c r="BQ14" s="179"/>
      <c r="BR14" s="179"/>
      <c r="BS14" s="179"/>
      <c r="BT14" s="179"/>
    </row>
    <row r="15" spans="1:72" x14ac:dyDescent="0.2">
      <c r="BL15" s="179"/>
      <c r="BM15" s="179"/>
      <c r="BN15" s="179"/>
      <c r="BO15" s="179"/>
      <c r="BP15" s="179"/>
      <c r="BQ15" s="179"/>
      <c r="BR15" s="179"/>
      <c r="BS15" s="179"/>
      <c r="BT15" s="179"/>
    </row>
    <row r="16" spans="1:72" x14ac:dyDescent="0.2">
      <c r="BL16" s="179"/>
      <c r="BM16" s="179"/>
      <c r="BN16" s="179"/>
      <c r="BO16" s="179"/>
      <c r="BP16" s="179"/>
      <c r="BQ16" s="179"/>
      <c r="BR16" s="179"/>
      <c r="BS16" s="179"/>
      <c r="BT16" s="179"/>
    </row>
    <row r="17" spans="64:72" x14ac:dyDescent="0.2">
      <c r="BL17" s="179"/>
      <c r="BM17" s="179"/>
      <c r="BN17" s="179"/>
      <c r="BO17" s="179"/>
      <c r="BP17" s="179"/>
      <c r="BQ17" s="179"/>
      <c r="BR17" s="179"/>
      <c r="BS17" s="179"/>
      <c r="BT17" s="179"/>
    </row>
    <row r="18" spans="64:72" x14ac:dyDescent="0.2">
      <c r="BL18" s="179"/>
      <c r="BM18" s="179"/>
      <c r="BN18" s="179"/>
      <c r="BO18" s="179"/>
      <c r="BP18" s="179"/>
      <c r="BQ18" s="179"/>
      <c r="BR18" s="179"/>
      <c r="BS18" s="179"/>
      <c r="BT18" s="179"/>
    </row>
    <row r="19" spans="64:72" x14ac:dyDescent="0.2">
      <c r="BL19" s="179"/>
      <c r="BM19" s="179"/>
      <c r="BN19" s="179"/>
      <c r="BO19" s="179"/>
      <c r="BP19" s="179"/>
      <c r="BQ19" s="179"/>
      <c r="BR19" s="179"/>
      <c r="BS19" s="179"/>
      <c r="BT19" s="179"/>
    </row>
    <row r="20" spans="64:72" x14ac:dyDescent="0.2">
      <c r="BL20" s="179"/>
      <c r="BM20" s="179"/>
      <c r="BN20" s="179"/>
      <c r="BO20" s="179"/>
      <c r="BP20" s="179"/>
      <c r="BQ20" s="179"/>
      <c r="BR20" s="179"/>
      <c r="BS20" s="179"/>
      <c r="BT20" s="179"/>
    </row>
    <row r="21" spans="64:72" x14ac:dyDescent="0.2">
      <c r="BL21" s="179"/>
      <c r="BM21" s="179"/>
      <c r="BN21" s="179"/>
      <c r="BO21" s="179"/>
      <c r="BP21" s="179"/>
      <c r="BQ21" s="179"/>
      <c r="BR21" s="179"/>
      <c r="BS21" s="179"/>
      <c r="BT21" s="179"/>
    </row>
    <row r="22" spans="64:72" x14ac:dyDescent="0.2">
      <c r="BL22" s="179"/>
      <c r="BM22" s="179"/>
      <c r="BN22" s="179"/>
      <c r="BO22" s="179"/>
      <c r="BP22" s="179"/>
      <c r="BQ22" s="179"/>
      <c r="BR22" s="179"/>
      <c r="BS22" s="179"/>
      <c r="BT22" s="179"/>
    </row>
    <row r="23" spans="64:72" x14ac:dyDescent="0.2">
      <c r="BL23" s="179"/>
      <c r="BM23" s="179"/>
      <c r="BN23" s="179"/>
      <c r="BO23" s="179"/>
      <c r="BP23" s="179"/>
      <c r="BQ23" s="179"/>
      <c r="BR23" s="179"/>
      <c r="BS23" s="179"/>
      <c r="BT23" s="179"/>
    </row>
    <row r="24" spans="64:72" x14ac:dyDescent="0.2">
      <c r="BL24" s="179"/>
      <c r="BM24" s="179"/>
      <c r="BN24" s="179"/>
      <c r="BO24" s="179"/>
      <c r="BP24" s="179"/>
      <c r="BQ24" s="179"/>
      <c r="BR24" s="179"/>
      <c r="BS24" s="179"/>
      <c r="BT24" s="179"/>
    </row>
    <row r="25" spans="64:72" x14ac:dyDescent="0.2">
      <c r="BL25" s="179"/>
      <c r="BM25" s="179"/>
      <c r="BN25" s="179"/>
      <c r="BO25" s="179"/>
      <c r="BP25" s="179"/>
      <c r="BQ25" s="179"/>
      <c r="BR25" s="179"/>
      <c r="BS25" s="179"/>
      <c r="BT25" s="179"/>
    </row>
    <row r="26" spans="64:72" x14ac:dyDescent="0.2">
      <c r="BL26" s="179"/>
      <c r="BM26" s="179"/>
      <c r="BN26" s="179"/>
      <c r="BO26" s="179"/>
      <c r="BP26" s="179"/>
      <c r="BQ26" s="179"/>
      <c r="BR26" s="179"/>
      <c r="BS26" s="179"/>
      <c r="BT26" s="179"/>
    </row>
    <row r="27" spans="64:72" x14ac:dyDescent="0.2">
      <c r="BL27" s="179"/>
      <c r="BM27" s="179"/>
      <c r="BN27" s="179"/>
      <c r="BO27" s="179"/>
      <c r="BP27" s="179"/>
      <c r="BQ27" s="179"/>
      <c r="BR27" s="179"/>
      <c r="BS27" s="179"/>
      <c r="BT27" s="179"/>
    </row>
    <row r="28" spans="64:72" x14ac:dyDescent="0.2">
      <c r="BL28" s="179"/>
      <c r="BM28" s="179"/>
      <c r="BN28" s="179"/>
      <c r="BO28" s="179"/>
      <c r="BP28" s="179"/>
      <c r="BQ28" s="179"/>
      <c r="BR28" s="179"/>
      <c r="BS28" s="179"/>
      <c r="BT28" s="179"/>
    </row>
    <row r="29" spans="64:72" x14ac:dyDescent="0.2">
      <c r="BL29" s="179"/>
      <c r="BM29" s="179"/>
      <c r="BN29" s="179"/>
      <c r="BO29" s="179"/>
      <c r="BP29" s="179"/>
      <c r="BQ29" s="179"/>
      <c r="BR29" s="179"/>
      <c r="BS29" s="179"/>
      <c r="BT29" s="179"/>
    </row>
    <row r="30" spans="64:72" x14ac:dyDescent="0.2">
      <c r="BL30" s="179"/>
      <c r="BM30" s="179"/>
      <c r="BN30" s="179"/>
      <c r="BO30" s="179"/>
      <c r="BP30" s="179"/>
      <c r="BQ30" s="179"/>
      <c r="BR30" s="179"/>
      <c r="BS30" s="179"/>
      <c r="BT30" s="179"/>
    </row>
    <row r="31" spans="64:72" x14ac:dyDescent="0.2">
      <c r="BL31" s="179"/>
      <c r="BM31" s="179"/>
      <c r="BN31" s="179"/>
      <c r="BO31" s="179"/>
      <c r="BP31" s="179"/>
      <c r="BQ31" s="179"/>
      <c r="BR31" s="179"/>
      <c r="BS31" s="179"/>
      <c r="BT31" s="179"/>
    </row>
    <row r="32" spans="64:72" x14ac:dyDescent="0.2">
      <c r="BL32" s="179"/>
      <c r="BM32" s="179"/>
      <c r="BN32" s="179"/>
      <c r="BO32" s="179"/>
      <c r="BP32" s="179"/>
      <c r="BQ32" s="179"/>
      <c r="BR32" s="179"/>
      <c r="BS32" s="179"/>
      <c r="BT32" s="179"/>
    </row>
    <row r="33" spans="64:72" x14ac:dyDescent="0.2">
      <c r="BL33" s="179"/>
      <c r="BM33" s="179"/>
      <c r="BN33" s="179"/>
      <c r="BO33" s="179"/>
      <c r="BP33" s="179"/>
      <c r="BQ33" s="179"/>
      <c r="BR33" s="179"/>
      <c r="BS33" s="179"/>
      <c r="BT33" s="179"/>
    </row>
    <row r="34" spans="64:72" x14ac:dyDescent="0.2">
      <c r="BL34" s="179"/>
      <c r="BM34" s="179"/>
      <c r="BN34" s="179"/>
      <c r="BO34" s="179"/>
      <c r="BP34" s="179"/>
      <c r="BQ34" s="179"/>
      <c r="BR34" s="179"/>
      <c r="BS34" s="179"/>
      <c r="BT34" s="179"/>
    </row>
    <row r="35" spans="64:72" x14ac:dyDescent="0.2">
      <c r="BL35" s="179"/>
      <c r="BM35" s="179"/>
      <c r="BN35" s="179"/>
      <c r="BO35" s="179"/>
      <c r="BP35" s="179"/>
      <c r="BQ35" s="179"/>
      <c r="BR35" s="179"/>
      <c r="BS35" s="179"/>
      <c r="BT35" s="179"/>
    </row>
    <row r="36" spans="64:72" x14ac:dyDescent="0.2">
      <c r="BL36" s="179"/>
      <c r="BM36" s="179"/>
      <c r="BN36" s="179"/>
      <c r="BO36" s="179"/>
      <c r="BP36" s="179"/>
      <c r="BQ36" s="179"/>
      <c r="BR36" s="179"/>
      <c r="BS36" s="179"/>
      <c r="BT36" s="179"/>
    </row>
    <row r="37" spans="64:72" x14ac:dyDescent="0.2">
      <c r="BL37" s="179"/>
      <c r="BM37" s="179"/>
      <c r="BN37" s="179"/>
      <c r="BO37" s="179"/>
      <c r="BP37" s="179"/>
      <c r="BQ37" s="179"/>
      <c r="BR37" s="179"/>
      <c r="BS37" s="179"/>
      <c r="BT37" s="179"/>
    </row>
    <row r="38" spans="64:72" x14ac:dyDescent="0.2">
      <c r="BL38" s="179"/>
      <c r="BM38" s="179"/>
      <c r="BN38" s="179"/>
      <c r="BO38" s="179"/>
      <c r="BP38" s="179"/>
      <c r="BQ38" s="179"/>
      <c r="BR38" s="179"/>
      <c r="BS38" s="179"/>
      <c r="BT38" s="179"/>
    </row>
    <row r="39" spans="64:72" x14ac:dyDescent="0.2">
      <c r="BL39" s="179"/>
      <c r="BM39" s="179"/>
      <c r="BN39" s="179"/>
      <c r="BO39" s="179"/>
      <c r="BP39" s="179"/>
      <c r="BQ39" s="179"/>
      <c r="BR39" s="179"/>
      <c r="BS39" s="179"/>
      <c r="BT39" s="179"/>
    </row>
    <row r="40" spans="64:72" x14ac:dyDescent="0.2">
      <c r="BL40" s="179"/>
      <c r="BM40" s="179"/>
      <c r="BN40" s="179"/>
      <c r="BO40" s="179"/>
      <c r="BP40" s="179"/>
      <c r="BQ40" s="179"/>
      <c r="BR40" s="179"/>
      <c r="BS40" s="179"/>
      <c r="BT40" s="179"/>
    </row>
    <row r="41" spans="64:72" x14ac:dyDescent="0.2">
      <c r="BL41" s="179"/>
      <c r="BM41" s="179"/>
      <c r="BN41" s="179"/>
      <c r="BO41" s="179"/>
      <c r="BP41" s="179"/>
      <c r="BQ41" s="179"/>
      <c r="BR41" s="179"/>
      <c r="BS41" s="179"/>
      <c r="BT41" s="179"/>
    </row>
    <row r="42" spans="64:72" x14ac:dyDescent="0.2">
      <c r="BL42" s="179"/>
      <c r="BM42" s="179"/>
      <c r="BN42" s="179"/>
      <c r="BO42" s="179"/>
      <c r="BP42" s="179"/>
      <c r="BQ42" s="179"/>
      <c r="BR42" s="179"/>
      <c r="BS42" s="179"/>
      <c r="BT42" s="179"/>
    </row>
    <row r="43" spans="64:72" x14ac:dyDescent="0.2">
      <c r="BL43" s="179"/>
      <c r="BM43" s="179"/>
      <c r="BN43" s="179"/>
      <c r="BO43" s="179"/>
      <c r="BP43" s="179"/>
      <c r="BQ43" s="179"/>
      <c r="BR43" s="179"/>
      <c r="BS43" s="179"/>
      <c r="BT43" s="179"/>
    </row>
    <row r="44" spans="64:72" x14ac:dyDescent="0.2">
      <c r="BL44" s="179"/>
      <c r="BM44" s="179"/>
      <c r="BN44" s="179"/>
      <c r="BO44" s="179"/>
      <c r="BP44" s="179"/>
      <c r="BQ44" s="179"/>
      <c r="BR44" s="179"/>
      <c r="BS44" s="179"/>
      <c r="BT44" s="179"/>
    </row>
    <row r="45" spans="64:72" x14ac:dyDescent="0.2">
      <c r="BL45" s="179"/>
      <c r="BM45" s="179"/>
      <c r="BN45" s="179"/>
      <c r="BO45" s="179"/>
      <c r="BP45" s="179"/>
      <c r="BQ45" s="179"/>
      <c r="BR45" s="179"/>
      <c r="BS45" s="179"/>
      <c r="BT45" s="179"/>
    </row>
    <row r="46" spans="64:72" x14ac:dyDescent="0.2">
      <c r="BL46" s="179"/>
      <c r="BM46" s="179"/>
      <c r="BN46" s="179"/>
      <c r="BO46" s="179"/>
      <c r="BP46" s="179"/>
      <c r="BQ46" s="179"/>
      <c r="BR46" s="179"/>
      <c r="BS46" s="179"/>
      <c r="BT46" s="179"/>
    </row>
    <row r="47" spans="64:72" x14ac:dyDescent="0.2">
      <c r="BL47" s="179"/>
      <c r="BM47" s="179"/>
      <c r="BN47" s="179"/>
      <c r="BO47" s="179"/>
      <c r="BP47" s="179"/>
      <c r="BQ47" s="179"/>
      <c r="BR47" s="179"/>
      <c r="BS47" s="179"/>
      <c r="BT47" s="179"/>
    </row>
    <row r="48" spans="64:72" x14ac:dyDescent="0.2">
      <c r="BL48" s="179"/>
      <c r="BM48" s="179"/>
      <c r="BN48" s="179"/>
      <c r="BO48" s="179"/>
      <c r="BP48" s="179"/>
      <c r="BQ48" s="179"/>
      <c r="BR48" s="179"/>
      <c r="BS48" s="179"/>
      <c r="BT48" s="179"/>
    </row>
    <row r="49" spans="64:72" x14ac:dyDescent="0.2">
      <c r="BL49" s="179"/>
      <c r="BM49" s="179"/>
      <c r="BN49" s="179"/>
      <c r="BO49" s="179"/>
      <c r="BP49" s="179"/>
      <c r="BQ49" s="179"/>
      <c r="BR49" s="179"/>
      <c r="BS49" s="179"/>
      <c r="BT49" s="179"/>
    </row>
    <row r="50" spans="64:72" x14ac:dyDescent="0.2">
      <c r="BL50" s="179"/>
      <c r="BM50" s="179"/>
      <c r="BN50" s="179"/>
      <c r="BO50" s="179"/>
      <c r="BP50" s="179"/>
      <c r="BQ50" s="179"/>
      <c r="BR50" s="179"/>
      <c r="BS50" s="179"/>
      <c r="BT50" s="179"/>
    </row>
    <row r="51" spans="64:72" x14ac:dyDescent="0.2">
      <c r="BL51" s="179"/>
      <c r="BM51" s="179"/>
      <c r="BN51" s="179"/>
      <c r="BO51" s="179"/>
      <c r="BP51" s="179"/>
      <c r="BQ51" s="179"/>
      <c r="BR51" s="179"/>
      <c r="BS51" s="179"/>
      <c r="BT51" s="179"/>
    </row>
    <row r="52" spans="64:72" x14ac:dyDescent="0.2">
      <c r="BL52" s="179"/>
      <c r="BM52" s="179"/>
      <c r="BN52" s="179"/>
      <c r="BO52" s="179"/>
      <c r="BP52" s="179"/>
      <c r="BQ52" s="179"/>
      <c r="BR52" s="179"/>
      <c r="BS52" s="179"/>
      <c r="BT52" s="179"/>
    </row>
    <row r="53" spans="64:72" x14ac:dyDescent="0.2">
      <c r="BL53" s="179"/>
      <c r="BM53" s="179"/>
      <c r="BN53" s="179"/>
      <c r="BO53" s="179"/>
      <c r="BP53" s="179"/>
      <c r="BQ53" s="179"/>
      <c r="BR53" s="179"/>
      <c r="BS53" s="179"/>
      <c r="BT53" s="179"/>
    </row>
    <row r="54" spans="64:72" x14ac:dyDescent="0.2">
      <c r="BL54" s="179"/>
      <c r="BM54" s="179"/>
      <c r="BN54" s="179"/>
      <c r="BO54" s="179"/>
      <c r="BP54" s="179"/>
      <c r="BQ54" s="179"/>
      <c r="BR54" s="179"/>
      <c r="BS54" s="179"/>
      <c r="BT54" s="179"/>
    </row>
    <row r="55" spans="64:72" x14ac:dyDescent="0.2">
      <c r="BL55" s="179"/>
      <c r="BM55" s="179"/>
      <c r="BN55" s="179"/>
      <c r="BO55" s="179"/>
      <c r="BP55" s="179"/>
      <c r="BQ55" s="179"/>
      <c r="BR55" s="179"/>
      <c r="BS55" s="179"/>
      <c r="BT55" s="179"/>
    </row>
    <row r="56" spans="64:72" x14ac:dyDescent="0.2">
      <c r="BL56" s="179"/>
      <c r="BM56" s="179"/>
      <c r="BN56" s="179"/>
      <c r="BO56" s="179"/>
      <c r="BP56" s="179"/>
      <c r="BQ56" s="179"/>
      <c r="BR56" s="179"/>
      <c r="BS56" s="179"/>
      <c r="BT56" s="179"/>
    </row>
    <row r="57" spans="64:72" x14ac:dyDescent="0.2">
      <c r="BL57" s="179"/>
      <c r="BM57" s="179"/>
      <c r="BN57" s="179"/>
      <c r="BO57" s="179"/>
      <c r="BP57" s="179"/>
      <c r="BQ57" s="179"/>
      <c r="BR57" s="179"/>
      <c r="BS57" s="179"/>
      <c r="BT57" s="179"/>
    </row>
    <row r="58" spans="64:72" x14ac:dyDescent="0.2">
      <c r="BL58" s="179"/>
      <c r="BM58" s="179"/>
      <c r="BN58" s="179"/>
      <c r="BO58" s="179"/>
      <c r="BP58" s="179"/>
      <c r="BQ58" s="179"/>
      <c r="BR58" s="179"/>
      <c r="BS58" s="179"/>
      <c r="BT58" s="179"/>
    </row>
    <row r="59" spans="64:72" x14ac:dyDescent="0.2">
      <c r="BL59" s="179"/>
      <c r="BM59" s="179"/>
      <c r="BN59" s="179"/>
      <c r="BO59" s="179"/>
      <c r="BP59" s="179"/>
      <c r="BQ59" s="179"/>
      <c r="BR59" s="179"/>
      <c r="BS59" s="179"/>
      <c r="BT59" s="179"/>
    </row>
    <row r="60" spans="64:72" x14ac:dyDescent="0.2">
      <c r="BL60" s="179"/>
      <c r="BM60" s="179"/>
      <c r="BN60" s="179"/>
      <c r="BO60" s="179"/>
      <c r="BP60" s="179"/>
      <c r="BQ60" s="179"/>
      <c r="BR60" s="179"/>
      <c r="BS60" s="179"/>
      <c r="BT60" s="179"/>
    </row>
    <row r="61" spans="64:72" x14ac:dyDescent="0.2">
      <c r="BL61" s="179"/>
      <c r="BM61" s="179"/>
      <c r="BN61" s="179"/>
      <c r="BO61" s="179"/>
      <c r="BP61" s="179"/>
      <c r="BQ61" s="179"/>
      <c r="BR61" s="179"/>
      <c r="BS61" s="179"/>
      <c r="BT61" s="179"/>
    </row>
    <row r="62" spans="64:72" x14ac:dyDescent="0.2">
      <c r="BL62" s="179"/>
      <c r="BM62" s="179"/>
      <c r="BN62" s="179"/>
      <c r="BO62" s="179"/>
      <c r="BP62" s="179"/>
      <c r="BQ62" s="179"/>
      <c r="BR62" s="179"/>
      <c r="BS62" s="179"/>
      <c r="BT62" s="179"/>
    </row>
    <row r="63" spans="64:72" x14ac:dyDescent="0.2">
      <c r="BL63" s="179"/>
      <c r="BM63" s="179"/>
      <c r="BN63" s="179"/>
      <c r="BO63" s="179"/>
      <c r="BP63" s="179"/>
      <c r="BQ63" s="179"/>
      <c r="BR63" s="179"/>
      <c r="BS63" s="179"/>
      <c r="BT63" s="179"/>
    </row>
    <row r="64" spans="64:72" x14ac:dyDescent="0.2">
      <c r="BL64" s="179"/>
      <c r="BM64" s="179"/>
      <c r="BN64" s="179"/>
      <c r="BO64" s="179"/>
      <c r="BP64" s="179"/>
      <c r="BQ64" s="179"/>
      <c r="BR64" s="179"/>
      <c r="BS64" s="179"/>
      <c r="BT64" s="179"/>
    </row>
    <row r="65" spans="64:72" x14ac:dyDescent="0.2">
      <c r="BL65" s="179"/>
      <c r="BM65" s="179"/>
      <c r="BN65" s="179"/>
      <c r="BO65" s="179"/>
      <c r="BP65" s="179"/>
      <c r="BQ65" s="179"/>
      <c r="BR65" s="179"/>
      <c r="BS65" s="179"/>
      <c r="BT65" s="179"/>
    </row>
    <row r="66" spans="64:72" x14ac:dyDescent="0.2">
      <c r="BL66" s="179"/>
      <c r="BM66" s="179"/>
      <c r="BN66" s="179"/>
      <c r="BO66" s="179"/>
      <c r="BP66" s="179"/>
      <c r="BQ66" s="179"/>
      <c r="BR66" s="179"/>
      <c r="BS66" s="179"/>
      <c r="BT66" s="179"/>
    </row>
    <row r="67" spans="64:72" x14ac:dyDescent="0.2">
      <c r="BL67" s="179"/>
      <c r="BM67" s="179"/>
      <c r="BN67" s="179"/>
      <c r="BO67" s="179"/>
      <c r="BP67" s="179"/>
      <c r="BQ67" s="179"/>
      <c r="BR67" s="179"/>
      <c r="BS67" s="179"/>
      <c r="BT67" s="179"/>
    </row>
    <row r="68" spans="64:72" x14ac:dyDescent="0.2">
      <c r="BL68" s="179"/>
      <c r="BM68" s="179"/>
      <c r="BN68" s="179"/>
      <c r="BO68" s="179"/>
      <c r="BP68" s="179"/>
      <c r="BQ68" s="179"/>
      <c r="BR68" s="179"/>
      <c r="BS68" s="179"/>
      <c r="BT68" s="179"/>
    </row>
    <row r="69" spans="64:72" x14ac:dyDescent="0.2">
      <c r="BL69" s="179"/>
      <c r="BM69" s="179"/>
      <c r="BN69" s="179"/>
      <c r="BO69" s="179"/>
      <c r="BP69" s="179"/>
      <c r="BQ69" s="179"/>
      <c r="BR69" s="179"/>
      <c r="BS69" s="179"/>
      <c r="BT69" s="179"/>
    </row>
    <row r="70" spans="64:72" x14ac:dyDescent="0.2">
      <c r="BL70" s="179"/>
      <c r="BM70" s="179"/>
      <c r="BN70" s="179"/>
      <c r="BO70" s="179"/>
      <c r="BP70" s="179"/>
      <c r="BQ70" s="179"/>
      <c r="BR70" s="179"/>
      <c r="BS70" s="179"/>
      <c r="BT70" s="179"/>
    </row>
    <row r="71" spans="64:72" x14ac:dyDescent="0.2">
      <c r="BL71" s="179"/>
      <c r="BM71" s="179"/>
      <c r="BN71" s="179"/>
      <c r="BO71" s="179"/>
      <c r="BP71" s="179"/>
      <c r="BQ71" s="179"/>
      <c r="BR71" s="179"/>
      <c r="BS71" s="179"/>
      <c r="BT71" s="179"/>
    </row>
    <row r="72" spans="64:72" x14ac:dyDescent="0.2">
      <c r="BL72" s="179"/>
      <c r="BM72" s="179"/>
      <c r="BN72" s="179"/>
      <c r="BO72" s="179"/>
      <c r="BP72" s="179"/>
      <c r="BQ72" s="179"/>
      <c r="BR72" s="179"/>
      <c r="BS72" s="179"/>
      <c r="BT72" s="179"/>
    </row>
    <row r="73" spans="64:72" x14ac:dyDescent="0.2">
      <c r="BL73" s="179"/>
      <c r="BM73" s="179"/>
      <c r="BN73" s="179"/>
      <c r="BO73" s="179"/>
      <c r="BP73" s="179"/>
      <c r="BQ73" s="179"/>
      <c r="BR73" s="179"/>
      <c r="BS73" s="179"/>
      <c r="BT73" s="179"/>
    </row>
    <row r="74" spans="64:72" x14ac:dyDescent="0.2">
      <c r="BL74" s="179"/>
      <c r="BM74" s="179"/>
      <c r="BN74" s="179"/>
      <c r="BO74" s="179"/>
      <c r="BP74" s="179"/>
      <c r="BQ74" s="179"/>
      <c r="BR74" s="179"/>
      <c r="BS74" s="179"/>
      <c r="BT74" s="179"/>
    </row>
    <row r="75" spans="64:72" x14ac:dyDescent="0.2">
      <c r="BL75" s="179"/>
      <c r="BM75" s="179"/>
      <c r="BN75" s="179"/>
      <c r="BO75" s="179"/>
      <c r="BP75" s="179"/>
      <c r="BQ75" s="179"/>
      <c r="BR75" s="179"/>
      <c r="BS75" s="179"/>
      <c r="BT75" s="179"/>
    </row>
    <row r="76" spans="64:72" x14ac:dyDescent="0.2">
      <c r="BL76" s="179"/>
      <c r="BM76" s="179"/>
      <c r="BN76" s="179"/>
      <c r="BO76" s="179"/>
      <c r="BP76" s="179"/>
      <c r="BQ76" s="179"/>
      <c r="BR76" s="179"/>
      <c r="BS76" s="179"/>
      <c r="BT76" s="179"/>
    </row>
    <row r="77" spans="64:72" x14ac:dyDescent="0.2">
      <c r="BL77" s="179"/>
      <c r="BM77" s="179"/>
      <c r="BN77" s="179"/>
      <c r="BO77" s="179"/>
      <c r="BP77" s="179"/>
      <c r="BQ77" s="179"/>
      <c r="BR77" s="179"/>
      <c r="BS77" s="179"/>
      <c r="BT77" s="179"/>
    </row>
    <row r="78" spans="64:72" x14ac:dyDescent="0.2">
      <c r="BL78" s="179"/>
      <c r="BM78" s="179"/>
      <c r="BN78" s="179"/>
      <c r="BO78" s="179"/>
      <c r="BP78" s="179"/>
      <c r="BQ78" s="179"/>
      <c r="BR78" s="179"/>
      <c r="BS78" s="179"/>
      <c r="BT78" s="179"/>
    </row>
    <row r="79" spans="64:72" x14ac:dyDescent="0.2">
      <c r="BL79" s="179"/>
      <c r="BM79" s="179"/>
      <c r="BN79" s="179"/>
      <c r="BO79" s="179"/>
      <c r="BP79" s="179"/>
      <c r="BQ79" s="179"/>
      <c r="BR79" s="179"/>
      <c r="BS79" s="179"/>
      <c r="BT79" s="179"/>
    </row>
    <row r="80" spans="64:72" x14ac:dyDescent="0.2">
      <c r="BL80" s="179"/>
      <c r="BM80" s="179"/>
      <c r="BN80" s="179"/>
      <c r="BO80" s="179"/>
      <c r="BP80" s="179"/>
      <c r="BQ80" s="179"/>
      <c r="BR80" s="179"/>
      <c r="BS80" s="179"/>
      <c r="BT80" s="179"/>
    </row>
    <row r="81" spans="64:72" x14ac:dyDescent="0.2">
      <c r="BL81" s="179"/>
      <c r="BM81" s="179"/>
      <c r="BN81" s="179"/>
      <c r="BO81" s="179"/>
      <c r="BP81" s="179"/>
      <c r="BQ81" s="179"/>
      <c r="BR81" s="179"/>
      <c r="BS81" s="179"/>
      <c r="BT81" s="179"/>
    </row>
    <row r="82" spans="64:72" x14ac:dyDescent="0.2">
      <c r="BL82" s="179"/>
      <c r="BM82" s="179"/>
      <c r="BN82" s="179"/>
      <c r="BO82" s="179"/>
      <c r="BP82" s="179"/>
      <c r="BQ82" s="179"/>
      <c r="BR82" s="179"/>
      <c r="BS82" s="179"/>
      <c r="BT82" s="179"/>
    </row>
    <row r="83" spans="64:72" x14ac:dyDescent="0.2">
      <c r="BL83" s="179"/>
      <c r="BM83" s="179"/>
      <c r="BN83" s="179"/>
      <c r="BO83" s="179"/>
      <c r="BP83" s="179"/>
      <c r="BQ83" s="179"/>
      <c r="BR83" s="179"/>
      <c r="BS83" s="179"/>
      <c r="BT83" s="179"/>
    </row>
    <row r="84" spans="64:72" x14ac:dyDescent="0.2">
      <c r="BL84" s="179"/>
      <c r="BM84" s="179"/>
      <c r="BN84" s="179"/>
      <c r="BO84" s="179"/>
      <c r="BP84" s="179"/>
      <c r="BQ84" s="179"/>
      <c r="BR84" s="179"/>
      <c r="BS84" s="179"/>
      <c r="BT84" s="179"/>
    </row>
    <row r="85" spans="64:72" x14ac:dyDescent="0.2">
      <c r="BL85" s="179"/>
      <c r="BM85" s="179"/>
      <c r="BN85" s="179"/>
      <c r="BO85" s="179"/>
      <c r="BP85" s="179"/>
      <c r="BQ85" s="179"/>
      <c r="BR85" s="179"/>
      <c r="BS85" s="179"/>
      <c r="BT85" s="179"/>
    </row>
    <row r="86" spans="64:72" x14ac:dyDescent="0.2">
      <c r="BL86" s="179"/>
      <c r="BM86" s="179"/>
      <c r="BN86" s="179"/>
      <c r="BO86" s="179"/>
      <c r="BP86" s="179"/>
      <c r="BQ86" s="179"/>
      <c r="BR86" s="179"/>
      <c r="BS86" s="179"/>
      <c r="BT86" s="179"/>
    </row>
    <row r="87" spans="64:72" x14ac:dyDescent="0.2">
      <c r="BL87" s="179"/>
      <c r="BM87" s="179"/>
      <c r="BN87" s="179"/>
      <c r="BO87" s="179"/>
      <c r="BP87" s="179"/>
      <c r="BQ87" s="179"/>
      <c r="BR87" s="179"/>
      <c r="BS87" s="179"/>
      <c r="BT87" s="179"/>
    </row>
    <row r="88" spans="64:72" x14ac:dyDescent="0.2">
      <c r="BL88" s="179"/>
      <c r="BM88" s="179"/>
      <c r="BN88" s="179"/>
      <c r="BO88" s="179"/>
      <c r="BP88" s="179"/>
      <c r="BQ88" s="179"/>
      <c r="BR88" s="179"/>
      <c r="BS88" s="179"/>
      <c r="BT88" s="179"/>
    </row>
    <row r="89" spans="64:72" x14ac:dyDescent="0.2">
      <c r="BL89" s="179"/>
      <c r="BM89" s="179"/>
      <c r="BN89" s="179"/>
      <c r="BO89" s="179"/>
      <c r="BP89" s="179"/>
      <c r="BQ89" s="179"/>
      <c r="BR89" s="179"/>
      <c r="BS89" s="179"/>
      <c r="BT89" s="179"/>
    </row>
    <row r="90" spans="64:72" x14ac:dyDescent="0.2">
      <c r="BL90" s="179"/>
      <c r="BM90" s="179"/>
      <c r="BN90" s="179"/>
      <c r="BO90" s="179"/>
      <c r="BP90" s="179"/>
      <c r="BQ90" s="179"/>
      <c r="BR90" s="179"/>
      <c r="BS90" s="179"/>
      <c r="BT90" s="179"/>
    </row>
    <row r="91" spans="64:72" x14ac:dyDescent="0.2">
      <c r="BL91" s="179"/>
      <c r="BM91" s="179"/>
      <c r="BN91" s="179"/>
      <c r="BO91" s="179"/>
      <c r="BP91" s="179"/>
      <c r="BQ91" s="179"/>
      <c r="BR91" s="179"/>
      <c r="BS91" s="179"/>
      <c r="BT91" s="179"/>
    </row>
    <row r="92" spans="64:72" x14ac:dyDescent="0.2">
      <c r="BL92" s="179"/>
      <c r="BM92" s="179"/>
      <c r="BN92" s="179"/>
      <c r="BO92" s="179"/>
      <c r="BP92" s="179"/>
      <c r="BQ92" s="179"/>
      <c r="BR92" s="179"/>
      <c r="BS92" s="179"/>
      <c r="BT92" s="179"/>
    </row>
    <row r="93" spans="64:72" x14ac:dyDescent="0.2">
      <c r="BL93" s="179"/>
      <c r="BM93" s="179"/>
      <c r="BN93" s="179"/>
      <c r="BO93" s="179"/>
      <c r="BP93" s="179"/>
      <c r="BQ93" s="179"/>
      <c r="BR93" s="179"/>
      <c r="BS93" s="179"/>
      <c r="BT93" s="179"/>
    </row>
    <row r="94" spans="64:72" x14ac:dyDescent="0.2">
      <c r="BL94" s="179"/>
      <c r="BM94" s="179"/>
      <c r="BN94" s="179"/>
      <c r="BO94" s="179"/>
      <c r="BP94" s="179"/>
      <c r="BQ94" s="179"/>
      <c r="BR94" s="179"/>
      <c r="BS94" s="179"/>
      <c r="BT94" s="179"/>
    </row>
    <row r="95" spans="64:72" x14ac:dyDescent="0.2">
      <c r="BL95" s="179"/>
      <c r="BM95" s="179"/>
      <c r="BN95" s="179"/>
      <c r="BO95" s="179"/>
      <c r="BP95" s="179"/>
      <c r="BQ95" s="179"/>
      <c r="BR95" s="179"/>
      <c r="BS95" s="179"/>
      <c r="BT95" s="179"/>
    </row>
    <row r="96" spans="64:72" x14ac:dyDescent="0.2">
      <c r="BL96" s="179"/>
      <c r="BM96" s="179"/>
      <c r="BN96" s="179"/>
      <c r="BO96" s="179"/>
      <c r="BP96" s="179"/>
      <c r="BQ96" s="179"/>
      <c r="BR96" s="179"/>
      <c r="BS96" s="179"/>
      <c r="BT96" s="179"/>
    </row>
    <row r="97" spans="64:72" x14ac:dyDescent="0.2">
      <c r="BL97" s="179"/>
      <c r="BM97" s="179"/>
      <c r="BN97" s="179"/>
      <c r="BO97" s="179"/>
      <c r="BP97" s="179"/>
      <c r="BQ97" s="179"/>
      <c r="BR97" s="179"/>
      <c r="BS97" s="179"/>
      <c r="BT97" s="179"/>
    </row>
    <row r="98" spans="64:72" x14ac:dyDescent="0.2">
      <c r="BL98" s="179"/>
      <c r="BM98" s="179"/>
      <c r="BN98" s="179"/>
      <c r="BO98" s="179"/>
      <c r="BP98" s="179"/>
      <c r="BQ98" s="179"/>
      <c r="BR98" s="179"/>
      <c r="BS98" s="179"/>
      <c r="BT98" s="179"/>
    </row>
    <row r="99" spans="64:72" x14ac:dyDescent="0.2">
      <c r="BL99" s="179"/>
      <c r="BM99" s="179"/>
      <c r="BN99" s="179"/>
      <c r="BO99" s="179"/>
      <c r="BP99" s="179"/>
      <c r="BQ99" s="179"/>
      <c r="BR99" s="179"/>
      <c r="BS99" s="179"/>
      <c r="BT99" s="179"/>
    </row>
    <row r="100" spans="64:72" x14ac:dyDescent="0.2">
      <c r="BL100" s="179"/>
      <c r="BM100" s="179"/>
      <c r="BN100" s="179"/>
      <c r="BO100" s="179"/>
      <c r="BP100" s="179"/>
      <c r="BQ100" s="179"/>
      <c r="BR100" s="179"/>
      <c r="BS100" s="179"/>
      <c r="BT100" s="179"/>
    </row>
    <row r="101" spans="64:72" x14ac:dyDescent="0.2">
      <c r="BL101" s="179"/>
      <c r="BM101" s="179"/>
      <c r="BN101" s="179"/>
      <c r="BO101" s="179"/>
      <c r="BP101" s="179"/>
      <c r="BQ101" s="179"/>
      <c r="BR101" s="179"/>
      <c r="BS101" s="179"/>
      <c r="BT101" s="179"/>
    </row>
    <row r="102" spans="64:72" x14ac:dyDescent="0.2">
      <c r="BL102" s="179"/>
      <c r="BM102" s="179"/>
      <c r="BN102" s="179"/>
      <c r="BO102" s="179"/>
      <c r="BP102" s="179"/>
      <c r="BQ102" s="179"/>
      <c r="BR102" s="179"/>
      <c r="BS102" s="179"/>
      <c r="BT102" s="179"/>
    </row>
    <row r="103" spans="64:72" x14ac:dyDescent="0.2">
      <c r="BL103" s="179"/>
      <c r="BM103" s="179"/>
      <c r="BN103" s="179"/>
      <c r="BO103" s="179"/>
      <c r="BP103" s="179"/>
      <c r="BQ103" s="179"/>
      <c r="BR103" s="179"/>
      <c r="BS103" s="179"/>
      <c r="BT103" s="179"/>
    </row>
    <row r="104" spans="64:72" x14ac:dyDescent="0.2">
      <c r="BL104" s="179"/>
      <c r="BM104" s="179"/>
      <c r="BN104" s="179"/>
      <c r="BO104" s="179"/>
      <c r="BP104" s="179"/>
      <c r="BQ104" s="179"/>
      <c r="BR104" s="179"/>
      <c r="BS104" s="179"/>
      <c r="BT104" s="179"/>
    </row>
    <row r="105" spans="64:72" x14ac:dyDescent="0.2">
      <c r="BL105" s="179"/>
      <c r="BM105" s="179"/>
      <c r="BN105" s="179"/>
      <c r="BO105" s="179"/>
      <c r="BP105" s="179"/>
      <c r="BQ105" s="179"/>
      <c r="BR105" s="179"/>
      <c r="BS105" s="179"/>
      <c r="BT105" s="179"/>
    </row>
    <row r="106" spans="64:72" x14ac:dyDescent="0.2">
      <c r="BL106" s="179"/>
      <c r="BM106" s="179"/>
      <c r="BN106" s="179"/>
      <c r="BO106" s="179"/>
      <c r="BP106" s="179"/>
      <c r="BQ106" s="179"/>
      <c r="BR106" s="179"/>
      <c r="BS106" s="179"/>
      <c r="BT106" s="179"/>
    </row>
    <row r="107" spans="64:72" x14ac:dyDescent="0.2">
      <c r="BL107" s="179"/>
      <c r="BM107" s="179"/>
      <c r="BN107" s="179"/>
      <c r="BO107" s="179"/>
      <c r="BP107" s="179"/>
      <c r="BQ107" s="179"/>
      <c r="BR107" s="179"/>
      <c r="BS107" s="179"/>
      <c r="BT107" s="179"/>
    </row>
    <row r="108" spans="64:72" x14ac:dyDescent="0.2">
      <c r="BL108" s="179"/>
      <c r="BM108" s="179"/>
      <c r="BN108" s="179"/>
      <c r="BO108" s="179"/>
      <c r="BP108" s="179"/>
      <c r="BQ108" s="179"/>
      <c r="BR108" s="179"/>
      <c r="BS108" s="179"/>
      <c r="BT108" s="179"/>
    </row>
    <row r="109" spans="64:72" x14ac:dyDescent="0.2">
      <c r="BL109" s="179"/>
      <c r="BM109" s="179"/>
      <c r="BN109" s="179"/>
      <c r="BO109" s="179"/>
      <c r="BP109" s="179"/>
      <c r="BQ109" s="179"/>
      <c r="BR109" s="179"/>
      <c r="BS109" s="179"/>
      <c r="BT109" s="179"/>
    </row>
    <row r="110" spans="64:72" x14ac:dyDescent="0.2">
      <c r="BL110" s="179"/>
      <c r="BM110" s="179"/>
      <c r="BN110" s="179"/>
      <c r="BO110" s="179"/>
      <c r="BP110" s="179"/>
      <c r="BQ110" s="179"/>
      <c r="BR110" s="179"/>
      <c r="BS110" s="179"/>
      <c r="BT110" s="179"/>
    </row>
    <row r="111" spans="64:72" x14ac:dyDescent="0.2">
      <c r="BL111" s="179"/>
      <c r="BM111" s="179"/>
      <c r="BN111" s="179"/>
      <c r="BO111" s="179"/>
      <c r="BP111" s="179"/>
      <c r="BQ111" s="179"/>
      <c r="BR111" s="179"/>
      <c r="BS111" s="179"/>
      <c r="BT111" s="179"/>
    </row>
    <row r="112" spans="64:72" x14ac:dyDescent="0.2">
      <c r="BL112" s="179"/>
      <c r="BM112" s="179"/>
      <c r="BN112" s="179"/>
      <c r="BO112" s="179"/>
      <c r="BP112" s="179"/>
      <c r="BQ112" s="179"/>
      <c r="BR112" s="179"/>
      <c r="BS112" s="179"/>
      <c r="BT112" s="179"/>
    </row>
    <row r="113" spans="64:72" x14ac:dyDescent="0.2">
      <c r="BL113" s="179"/>
      <c r="BM113" s="179"/>
      <c r="BN113" s="179"/>
      <c r="BO113" s="179"/>
      <c r="BP113" s="179"/>
      <c r="BQ113" s="179"/>
      <c r="BR113" s="179"/>
      <c r="BS113" s="179"/>
      <c r="BT113" s="179"/>
    </row>
    <row r="114" spans="64:72" x14ac:dyDescent="0.2">
      <c r="BL114" s="179"/>
      <c r="BM114" s="179"/>
      <c r="BN114" s="179"/>
      <c r="BO114" s="179"/>
      <c r="BP114" s="179"/>
      <c r="BQ114" s="179"/>
      <c r="BR114" s="179"/>
      <c r="BS114" s="179"/>
      <c r="BT114" s="179"/>
    </row>
    <row r="115" spans="64:72" x14ac:dyDescent="0.2">
      <c r="BL115" s="179"/>
      <c r="BM115" s="179"/>
      <c r="BN115" s="179"/>
      <c r="BO115" s="179"/>
      <c r="BP115" s="179"/>
      <c r="BQ115" s="179"/>
      <c r="BR115" s="179"/>
      <c r="BS115" s="179"/>
      <c r="BT115" s="179"/>
    </row>
    <row r="116" spans="64:72" x14ac:dyDescent="0.2">
      <c r="BL116" s="179"/>
      <c r="BM116" s="179"/>
      <c r="BN116" s="179"/>
      <c r="BO116" s="179"/>
      <c r="BP116" s="179"/>
      <c r="BQ116" s="179"/>
      <c r="BR116" s="179"/>
      <c r="BS116" s="179"/>
      <c r="BT116" s="179"/>
    </row>
    <row r="117" spans="64:72" x14ac:dyDescent="0.2">
      <c r="BL117" s="179"/>
      <c r="BM117" s="179"/>
      <c r="BN117" s="179"/>
      <c r="BO117" s="179"/>
      <c r="BP117" s="179"/>
      <c r="BQ117" s="179"/>
      <c r="BR117" s="179"/>
      <c r="BS117" s="179"/>
      <c r="BT117" s="179"/>
    </row>
    <row r="118" spans="64:72" x14ac:dyDescent="0.2">
      <c r="BL118" s="179"/>
      <c r="BM118" s="179"/>
      <c r="BN118" s="179"/>
      <c r="BO118" s="179"/>
      <c r="BP118" s="179"/>
      <c r="BQ118" s="179"/>
      <c r="BR118" s="179"/>
      <c r="BS118" s="179"/>
      <c r="BT118" s="179"/>
    </row>
    <row r="119" spans="64:72" x14ac:dyDescent="0.2">
      <c r="BL119" s="179"/>
      <c r="BM119" s="179"/>
      <c r="BN119" s="179"/>
      <c r="BO119" s="179"/>
      <c r="BP119" s="179"/>
      <c r="BQ119" s="179"/>
      <c r="BR119" s="179"/>
      <c r="BS119" s="179"/>
      <c r="BT119" s="179"/>
    </row>
    <row r="120" spans="64:72" x14ac:dyDescent="0.2">
      <c r="BL120" s="179"/>
      <c r="BM120" s="179"/>
      <c r="BN120" s="179"/>
      <c r="BO120" s="179"/>
      <c r="BP120" s="179"/>
      <c r="BQ120" s="179"/>
      <c r="BR120" s="179"/>
      <c r="BS120" s="179"/>
      <c r="BT120" s="179"/>
    </row>
    <row r="121" spans="64:72" x14ac:dyDescent="0.2">
      <c r="BL121" s="179"/>
      <c r="BM121" s="179"/>
      <c r="BN121" s="179"/>
      <c r="BO121" s="179"/>
      <c r="BP121" s="179"/>
      <c r="BQ121" s="179"/>
      <c r="BR121" s="179"/>
      <c r="BS121" s="179"/>
      <c r="BT121" s="179"/>
    </row>
    <row r="122" spans="64:72" x14ac:dyDescent="0.2">
      <c r="BL122" s="179"/>
      <c r="BM122" s="179"/>
      <c r="BN122" s="179"/>
      <c r="BO122" s="179"/>
      <c r="BP122" s="179"/>
      <c r="BQ122" s="179"/>
      <c r="BR122" s="179"/>
      <c r="BS122" s="179"/>
      <c r="BT122" s="179"/>
    </row>
    <row r="123" spans="64:72" x14ac:dyDescent="0.2">
      <c r="BL123" s="179"/>
      <c r="BM123" s="179"/>
      <c r="BN123" s="179"/>
      <c r="BO123" s="179"/>
      <c r="BP123" s="179"/>
      <c r="BQ123" s="179"/>
      <c r="BR123" s="179"/>
      <c r="BS123" s="179"/>
      <c r="BT123" s="179"/>
    </row>
    <row r="124" spans="64:72" x14ac:dyDescent="0.2">
      <c r="BL124" s="179"/>
      <c r="BM124" s="179"/>
      <c r="BN124" s="179"/>
      <c r="BO124" s="179"/>
      <c r="BP124" s="179"/>
      <c r="BQ124" s="179"/>
      <c r="BR124" s="179"/>
      <c r="BS124" s="179"/>
      <c r="BT124" s="179"/>
    </row>
    <row r="125" spans="64:72" x14ac:dyDescent="0.2">
      <c r="BL125" s="179"/>
      <c r="BM125" s="179"/>
      <c r="BN125" s="179"/>
      <c r="BO125" s="179"/>
      <c r="BP125" s="179"/>
      <c r="BQ125" s="179"/>
      <c r="BR125" s="179"/>
      <c r="BS125" s="179"/>
      <c r="BT125" s="179"/>
    </row>
    <row r="126" spans="64:72" x14ac:dyDescent="0.2">
      <c r="BL126" s="179"/>
      <c r="BM126" s="179"/>
      <c r="BN126" s="179"/>
      <c r="BO126" s="179"/>
      <c r="BP126" s="179"/>
      <c r="BQ126" s="179"/>
      <c r="BR126" s="179"/>
      <c r="BS126" s="179"/>
      <c r="BT126" s="179"/>
    </row>
    <row r="127" spans="64:72" x14ac:dyDescent="0.2">
      <c r="BL127" s="179"/>
      <c r="BM127" s="179"/>
      <c r="BN127" s="179"/>
      <c r="BO127" s="179"/>
      <c r="BP127" s="179"/>
      <c r="BQ127" s="179"/>
      <c r="BR127" s="179"/>
      <c r="BS127" s="179"/>
      <c r="BT127" s="179"/>
    </row>
    <row r="128" spans="64:72" x14ac:dyDescent="0.2">
      <c r="BL128" s="179"/>
      <c r="BM128" s="179"/>
      <c r="BN128" s="179"/>
      <c r="BO128" s="179"/>
      <c r="BP128" s="179"/>
      <c r="BQ128" s="179"/>
      <c r="BR128" s="179"/>
      <c r="BS128" s="179"/>
      <c r="BT128" s="179"/>
    </row>
    <row r="129" spans="64:72" x14ac:dyDescent="0.2">
      <c r="BL129" s="179"/>
      <c r="BM129" s="179"/>
      <c r="BN129" s="179"/>
      <c r="BO129" s="179"/>
      <c r="BP129" s="179"/>
      <c r="BQ129" s="179"/>
      <c r="BR129" s="179"/>
      <c r="BS129" s="179"/>
      <c r="BT129" s="179"/>
    </row>
    <row r="130" spans="64:72" x14ac:dyDescent="0.2">
      <c r="BL130" s="179"/>
      <c r="BM130" s="179"/>
      <c r="BN130" s="179"/>
      <c r="BO130" s="179"/>
      <c r="BP130" s="179"/>
      <c r="BQ130" s="179"/>
      <c r="BR130" s="179"/>
      <c r="BS130" s="179"/>
      <c r="BT130" s="179"/>
    </row>
    <row r="131" spans="64:72" x14ac:dyDescent="0.2">
      <c r="BL131" s="179"/>
      <c r="BM131" s="179"/>
      <c r="BN131" s="179"/>
      <c r="BO131" s="179"/>
      <c r="BP131" s="179"/>
      <c r="BQ131" s="179"/>
      <c r="BR131" s="179"/>
      <c r="BS131" s="179"/>
      <c r="BT131" s="179"/>
    </row>
    <row r="132" spans="64:72" x14ac:dyDescent="0.2">
      <c r="BL132" s="179"/>
      <c r="BM132" s="179"/>
      <c r="BN132" s="179"/>
      <c r="BO132" s="179"/>
      <c r="BP132" s="179"/>
      <c r="BQ132" s="179"/>
      <c r="BR132" s="179"/>
      <c r="BS132" s="179"/>
      <c r="BT132" s="179"/>
    </row>
    <row r="133" spans="64:72" x14ac:dyDescent="0.2">
      <c r="BL133" s="179"/>
      <c r="BM133" s="179"/>
      <c r="BN133" s="179"/>
      <c r="BO133" s="179"/>
      <c r="BP133" s="179"/>
      <c r="BQ133" s="179"/>
      <c r="BR133" s="179"/>
      <c r="BS133" s="179"/>
      <c r="BT133" s="179"/>
    </row>
    <row r="134" spans="64:72" x14ac:dyDescent="0.2">
      <c r="BL134" s="179"/>
      <c r="BM134" s="179"/>
      <c r="BN134" s="179"/>
      <c r="BO134" s="179"/>
      <c r="BP134" s="179"/>
      <c r="BQ134" s="179"/>
      <c r="BR134" s="179"/>
      <c r="BS134" s="179"/>
      <c r="BT134" s="179"/>
    </row>
    <row r="135" spans="64:72" x14ac:dyDescent="0.2">
      <c r="BL135" s="179"/>
      <c r="BM135" s="179"/>
      <c r="BN135" s="179"/>
      <c r="BO135" s="179"/>
      <c r="BP135" s="179"/>
      <c r="BQ135" s="179"/>
      <c r="BR135" s="179"/>
      <c r="BS135" s="179"/>
      <c r="BT135" s="179"/>
    </row>
    <row r="136" spans="64:72" x14ac:dyDescent="0.2">
      <c r="BL136" s="179"/>
      <c r="BM136" s="179"/>
      <c r="BN136" s="179"/>
      <c r="BO136" s="179"/>
      <c r="BP136" s="179"/>
      <c r="BQ136" s="179"/>
      <c r="BR136" s="179"/>
      <c r="BS136" s="179"/>
      <c r="BT136" s="179"/>
    </row>
    <row r="137" spans="64:72" x14ac:dyDescent="0.2">
      <c r="BL137" s="179"/>
      <c r="BM137" s="179"/>
      <c r="BN137" s="179"/>
      <c r="BO137" s="179"/>
      <c r="BP137" s="179"/>
      <c r="BQ137" s="179"/>
      <c r="BR137" s="179"/>
      <c r="BS137" s="179"/>
      <c r="BT137" s="179"/>
    </row>
    <row r="138" spans="64:72" x14ac:dyDescent="0.2">
      <c r="BL138" s="179"/>
      <c r="BM138" s="179"/>
      <c r="BN138" s="179"/>
      <c r="BO138" s="179"/>
      <c r="BP138" s="179"/>
      <c r="BQ138" s="179"/>
      <c r="BR138" s="179"/>
      <c r="BS138" s="179"/>
      <c r="BT138" s="179"/>
    </row>
    <row r="139" spans="64:72" x14ac:dyDescent="0.2">
      <c r="BL139" s="179"/>
      <c r="BM139" s="179"/>
      <c r="BN139" s="179"/>
      <c r="BO139" s="179"/>
      <c r="BP139" s="179"/>
      <c r="BQ139" s="179"/>
      <c r="BR139" s="179"/>
      <c r="BS139" s="179"/>
      <c r="BT139" s="179"/>
    </row>
    <row r="140" spans="64:72" x14ac:dyDescent="0.2">
      <c r="BL140" s="179"/>
      <c r="BM140" s="179"/>
      <c r="BN140" s="179"/>
      <c r="BO140" s="179"/>
      <c r="BP140" s="179"/>
      <c r="BQ140" s="179"/>
      <c r="BR140" s="179"/>
      <c r="BS140" s="179"/>
      <c r="BT140" s="179"/>
    </row>
    <row r="141" spans="64:72" x14ac:dyDescent="0.2">
      <c r="BL141" s="179"/>
      <c r="BM141" s="179"/>
      <c r="BN141" s="179"/>
      <c r="BO141" s="179"/>
      <c r="BP141" s="179"/>
      <c r="BQ141" s="179"/>
      <c r="BR141" s="179"/>
      <c r="BS141" s="179"/>
      <c r="BT141" s="179"/>
    </row>
    <row r="142" spans="64:72" x14ac:dyDescent="0.2">
      <c r="BL142" s="179"/>
      <c r="BM142" s="179"/>
      <c r="BN142" s="179"/>
      <c r="BO142" s="179"/>
      <c r="BP142" s="179"/>
      <c r="BQ142" s="179"/>
      <c r="BR142" s="179"/>
      <c r="BS142" s="179"/>
      <c r="BT142" s="179"/>
    </row>
    <row r="143" spans="64:72" x14ac:dyDescent="0.2">
      <c r="BL143" s="179"/>
      <c r="BM143" s="179"/>
      <c r="BN143" s="179"/>
      <c r="BO143" s="179"/>
      <c r="BP143" s="179"/>
      <c r="BQ143" s="179"/>
      <c r="BR143" s="179"/>
      <c r="BS143" s="179"/>
      <c r="BT143" s="179"/>
    </row>
    <row r="144" spans="64:72" x14ac:dyDescent="0.2">
      <c r="BL144" s="179"/>
      <c r="BM144" s="179"/>
      <c r="BN144" s="179"/>
      <c r="BO144" s="179"/>
      <c r="BP144" s="179"/>
      <c r="BQ144" s="179"/>
      <c r="BR144" s="179"/>
      <c r="BS144" s="179"/>
      <c r="BT144" s="179"/>
    </row>
    <row r="145" spans="64:72" x14ac:dyDescent="0.2">
      <c r="BL145" s="179"/>
      <c r="BM145" s="179"/>
      <c r="BN145" s="179"/>
      <c r="BO145" s="179"/>
      <c r="BP145" s="179"/>
      <c r="BQ145" s="179"/>
      <c r="BR145" s="179"/>
      <c r="BS145" s="179"/>
      <c r="BT145" s="179"/>
    </row>
    <row r="146" spans="64:72" x14ac:dyDescent="0.2">
      <c r="BL146" s="179"/>
      <c r="BM146" s="179"/>
      <c r="BN146" s="179"/>
      <c r="BO146" s="179"/>
      <c r="BP146" s="179"/>
      <c r="BQ146" s="179"/>
      <c r="BR146" s="179"/>
      <c r="BS146" s="179"/>
      <c r="BT146" s="179"/>
    </row>
    <row r="147" spans="64:72" x14ac:dyDescent="0.2">
      <c r="BL147" s="179"/>
      <c r="BM147" s="179"/>
      <c r="BN147" s="179"/>
      <c r="BO147" s="179"/>
      <c r="BP147" s="179"/>
      <c r="BQ147" s="179"/>
      <c r="BR147" s="179"/>
      <c r="BS147" s="179"/>
      <c r="BT147" s="179"/>
    </row>
    <row r="148" spans="64:72" x14ac:dyDescent="0.2">
      <c r="BL148" s="179"/>
      <c r="BM148" s="179"/>
      <c r="BN148" s="179"/>
      <c r="BO148" s="179"/>
      <c r="BP148" s="179"/>
      <c r="BQ148" s="179"/>
      <c r="BR148" s="179"/>
      <c r="BS148" s="179"/>
      <c r="BT148" s="179"/>
    </row>
    <row r="149" spans="64:72" x14ac:dyDescent="0.2">
      <c r="BL149" s="179"/>
      <c r="BM149" s="179"/>
      <c r="BN149" s="179"/>
      <c r="BO149" s="179"/>
      <c r="BP149" s="179"/>
      <c r="BQ149" s="179"/>
      <c r="BR149" s="179"/>
      <c r="BS149" s="179"/>
      <c r="BT149" s="179"/>
    </row>
    <row r="150" spans="64:72" x14ac:dyDescent="0.2">
      <c r="BL150" s="179"/>
      <c r="BM150" s="179"/>
      <c r="BN150" s="179"/>
      <c r="BO150" s="179"/>
      <c r="BP150" s="179"/>
      <c r="BQ150" s="179"/>
      <c r="BR150" s="179"/>
      <c r="BS150" s="179"/>
      <c r="BT150" s="179"/>
    </row>
    <row r="151" spans="64:72" x14ac:dyDescent="0.2">
      <c r="BL151" s="179"/>
      <c r="BM151" s="179"/>
      <c r="BN151" s="179"/>
      <c r="BO151" s="179"/>
      <c r="BP151" s="179"/>
      <c r="BQ151" s="179"/>
      <c r="BR151" s="179"/>
      <c r="BS151" s="179"/>
      <c r="BT151" s="179"/>
    </row>
    <row r="152" spans="64:72" x14ac:dyDescent="0.2">
      <c r="BL152" s="179"/>
      <c r="BM152" s="179"/>
      <c r="BN152" s="179"/>
      <c r="BO152" s="179"/>
      <c r="BP152" s="179"/>
      <c r="BQ152" s="179"/>
      <c r="BR152" s="179"/>
      <c r="BS152" s="179"/>
      <c r="BT152" s="179"/>
    </row>
    <row r="153" spans="64:72" x14ac:dyDescent="0.2">
      <c r="BL153" s="179"/>
      <c r="BM153" s="179"/>
      <c r="BN153" s="179"/>
      <c r="BO153" s="179"/>
      <c r="BP153" s="179"/>
      <c r="BQ153" s="179"/>
      <c r="BR153" s="179"/>
      <c r="BS153" s="179"/>
      <c r="BT153" s="179"/>
    </row>
    <row r="154" spans="64:72" x14ac:dyDescent="0.2">
      <c r="BL154" s="179"/>
      <c r="BM154" s="179"/>
      <c r="BN154" s="179"/>
      <c r="BO154" s="179"/>
      <c r="BP154" s="179"/>
      <c r="BQ154" s="179"/>
      <c r="BR154" s="179"/>
      <c r="BS154" s="179"/>
      <c r="BT154" s="179"/>
    </row>
    <row r="155" spans="64:72" x14ac:dyDescent="0.2">
      <c r="BL155" s="179"/>
      <c r="BM155" s="179"/>
      <c r="BN155" s="179"/>
      <c r="BO155" s="179"/>
      <c r="BP155" s="179"/>
      <c r="BQ155" s="179"/>
      <c r="BR155" s="179"/>
      <c r="BS155" s="179"/>
      <c r="BT155" s="179"/>
    </row>
    <row r="156" spans="64:72" x14ac:dyDescent="0.2">
      <c r="BL156" s="179"/>
      <c r="BM156" s="179"/>
      <c r="BN156" s="179"/>
      <c r="BO156" s="179"/>
      <c r="BP156" s="179"/>
      <c r="BQ156" s="179"/>
      <c r="BR156" s="179"/>
      <c r="BS156" s="179"/>
      <c r="BT156" s="179"/>
    </row>
    <row r="157" spans="64:72" x14ac:dyDescent="0.2">
      <c r="BL157" s="179"/>
      <c r="BM157" s="179"/>
      <c r="BN157" s="179"/>
      <c r="BO157" s="179"/>
      <c r="BP157" s="179"/>
      <c r="BQ157" s="179"/>
      <c r="BR157" s="179"/>
      <c r="BS157" s="179"/>
      <c r="BT157" s="179"/>
    </row>
    <row r="158" spans="64:72" x14ac:dyDescent="0.2">
      <c r="BL158" s="179"/>
      <c r="BM158" s="179"/>
      <c r="BN158" s="179"/>
      <c r="BO158" s="179"/>
      <c r="BP158" s="179"/>
      <c r="BQ158" s="179"/>
      <c r="BR158" s="179"/>
      <c r="BS158" s="179"/>
      <c r="BT158" s="179"/>
    </row>
    <row r="159" spans="64:72" x14ac:dyDescent="0.2">
      <c r="BL159" s="179"/>
      <c r="BM159" s="179"/>
      <c r="BN159" s="179"/>
      <c r="BO159" s="179"/>
      <c r="BP159" s="179"/>
      <c r="BQ159" s="179"/>
      <c r="BR159" s="179"/>
      <c r="BS159" s="179"/>
      <c r="BT159" s="179"/>
    </row>
    <row r="160" spans="64:72" x14ac:dyDescent="0.2">
      <c r="BL160" s="179"/>
      <c r="BM160" s="179"/>
      <c r="BN160" s="179"/>
      <c r="BO160" s="179"/>
      <c r="BP160" s="179"/>
      <c r="BQ160" s="179"/>
      <c r="BR160" s="179"/>
      <c r="BS160" s="179"/>
      <c r="BT160" s="179"/>
    </row>
    <row r="161" spans="64:72" x14ac:dyDescent="0.2">
      <c r="BL161" s="179"/>
      <c r="BM161" s="179"/>
      <c r="BN161" s="179"/>
      <c r="BO161" s="179"/>
      <c r="BP161" s="179"/>
      <c r="BQ161" s="179"/>
      <c r="BR161" s="179"/>
      <c r="BS161" s="179"/>
      <c r="BT161" s="179"/>
    </row>
    <row r="162" spans="64:72" x14ac:dyDescent="0.2">
      <c r="BL162" s="179"/>
      <c r="BM162" s="179"/>
      <c r="BN162" s="179"/>
      <c r="BO162" s="179"/>
      <c r="BP162" s="179"/>
      <c r="BQ162" s="179"/>
      <c r="BR162" s="179"/>
      <c r="BS162" s="179"/>
      <c r="BT162" s="179"/>
    </row>
    <row r="163" spans="64:72" x14ac:dyDescent="0.2">
      <c r="BL163" s="179"/>
      <c r="BM163" s="179"/>
      <c r="BN163" s="179"/>
      <c r="BO163" s="179"/>
      <c r="BP163" s="179"/>
      <c r="BQ163" s="179"/>
      <c r="BR163" s="179"/>
      <c r="BS163" s="179"/>
      <c r="BT163" s="179"/>
    </row>
    <row r="164" spans="64:72" x14ac:dyDescent="0.2">
      <c r="BL164" s="179"/>
      <c r="BM164" s="179"/>
      <c r="BN164" s="179"/>
      <c r="BO164" s="179"/>
      <c r="BP164" s="179"/>
      <c r="BQ164" s="179"/>
      <c r="BR164" s="179"/>
      <c r="BS164" s="179"/>
      <c r="BT164" s="179"/>
    </row>
    <row r="165" spans="64:72" x14ac:dyDescent="0.2">
      <c r="BL165" s="179"/>
      <c r="BM165" s="179"/>
      <c r="BN165" s="179"/>
      <c r="BO165" s="179"/>
      <c r="BP165" s="179"/>
      <c r="BQ165" s="179"/>
      <c r="BR165" s="179"/>
      <c r="BS165" s="179"/>
      <c r="BT165" s="179"/>
    </row>
    <row r="166" spans="64:72" x14ac:dyDescent="0.2">
      <c r="BL166" s="179"/>
      <c r="BM166" s="179"/>
      <c r="BN166" s="179"/>
      <c r="BO166" s="179"/>
      <c r="BP166" s="179"/>
      <c r="BQ166" s="179"/>
      <c r="BR166" s="179"/>
      <c r="BS166" s="179"/>
      <c r="BT166" s="179"/>
    </row>
    <row r="167" spans="64:72" x14ac:dyDescent="0.2">
      <c r="BL167" s="179"/>
      <c r="BM167" s="179"/>
      <c r="BN167" s="179"/>
      <c r="BO167" s="179"/>
      <c r="BP167" s="179"/>
      <c r="BQ167" s="179"/>
      <c r="BR167" s="179"/>
      <c r="BS167" s="179"/>
      <c r="BT167" s="179"/>
    </row>
    <row r="168" spans="64:72" x14ac:dyDescent="0.2">
      <c r="BL168" s="179"/>
      <c r="BM168" s="179"/>
      <c r="BN168" s="179"/>
      <c r="BO168" s="179"/>
      <c r="BP168" s="179"/>
      <c r="BQ168" s="179"/>
      <c r="BR168" s="179"/>
      <c r="BS168" s="179"/>
      <c r="BT168" s="179"/>
    </row>
    <row r="169" spans="64:72" x14ac:dyDescent="0.2">
      <c r="BL169" s="179"/>
      <c r="BM169" s="179"/>
      <c r="BN169" s="179"/>
      <c r="BO169" s="179"/>
      <c r="BP169" s="179"/>
      <c r="BQ169" s="179"/>
      <c r="BR169" s="179"/>
      <c r="BS169" s="179"/>
      <c r="BT169" s="179"/>
    </row>
    <row r="170" spans="64:72" x14ac:dyDescent="0.2">
      <c r="BL170" s="179"/>
      <c r="BM170" s="179"/>
      <c r="BN170" s="179"/>
      <c r="BO170" s="179"/>
      <c r="BP170" s="179"/>
      <c r="BQ170" s="179"/>
      <c r="BR170" s="179"/>
      <c r="BS170" s="179"/>
      <c r="BT170" s="179"/>
    </row>
    <row r="171" spans="64:72" x14ac:dyDescent="0.2">
      <c r="BL171" s="179"/>
      <c r="BM171" s="179"/>
      <c r="BN171" s="179"/>
      <c r="BO171" s="179"/>
      <c r="BP171" s="179"/>
      <c r="BQ171" s="179"/>
      <c r="BR171" s="179"/>
      <c r="BS171" s="179"/>
      <c r="BT171" s="179"/>
    </row>
    <row r="172" spans="64:72" x14ac:dyDescent="0.2">
      <c r="BL172" s="179"/>
      <c r="BM172" s="179"/>
      <c r="BN172" s="179"/>
      <c r="BO172" s="179"/>
      <c r="BP172" s="179"/>
      <c r="BQ172" s="179"/>
      <c r="BR172" s="179"/>
      <c r="BS172" s="179"/>
      <c r="BT172" s="179"/>
    </row>
    <row r="173" spans="64:72" x14ac:dyDescent="0.2">
      <c r="BL173" s="179"/>
      <c r="BM173" s="179"/>
      <c r="BN173" s="179"/>
      <c r="BO173" s="179"/>
      <c r="BP173" s="179"/>
      <c r="BQ173" s="179"/>
      <c r="BR173" s="179"/>
      <c r="BS173" s="179"/>
      <c r="BT173" s="179"/>
    </row>
    <row r="174" spans="64:72" x14ac:dyDescent="0.2">
      <c r="BL174" s="179"/>
      <c r="BM174" s="179"/>
      <c r="BN174" s="179"/>
      <c r="BO174" s="179"/>
      <c r="BP174" s="179"/>
      <c r="BQ174" s="179"/>
      <c r="BR174" s="179"/>
      <c r="BS174" s="179"/>
      <c r="BT174" s="179"/>
    </row>
    <row r="175" spans="64:72" x14ac:dyDescent="0.2">
      <c r="BL175" s="179"/>
      <c r="BM175" s="179"/>
      <c r="BN175" s="179"/>
      <c r="BO175" s="179"/>
      <c r="BP175" s="179"/>
      <c r="BQ175" s="179"/>
      <c r="BR175" s="179"/>
      <c r="BS175" s="179"/>
      <c r="BT175" s="179"/>
    </row>
    <row r="176" spans="64:72" x14ac:dyDescent="0.2">
      <c r="BL176" s="179"/>
      <c r="BM176" s="179"/>
      <c r="BN176" s="179"/>
      <c r="BO176" s="179"/>
      <c r="BP176" s="179"/>
      <c r="BQ176" s="179"/>
      <c r="BR176" s="179"/>
      <c r="BS176" s="179"/>
      <c r="BT176" s="179"/>
    </row>
    <row r="177" spans="64:72" x14ac:dyDescent="0.2">
      <c r="BL177" s="179"/>
      <c r="BM177" s="179"/>
      <c r="BN177" s="179"/>
      <c r="BO177" s="179"/>
      <c r="BP177" s="179"/>
      <c r="BQ177" s="179"/>
      <c r="BR177" s="179"/>
      <c r="BS177" s="179"/>
      <c r="BT177" s="179"/>
    </row>
    <row r="178" spans="64:72" x14ac:dyDescent="0.2">
      <c r="BL178" s="179"/>
      <c r="BM178" s="179"/>
      <c r="BN178" s="179"/>
      <c r="BO178" s="179"/>
      <c r="BP178" s="179"/>
      <c r="BQ178" s="179"/>
      <c r="BR178" s="179"/>
      <c r="BS178" s="179"/>
      <c r="BT178" s="179"/>
    </row>
    <row r="179" spans="64:72" x14ac:dyDescent="0.2">
      <c r="BL179" s="179"/>
      <c r="BM179" s="179"/>
      <c r="BN179" s="179"/>
      <c r="BO179" s="179"/>
      <c r="BP179" s="179"/>
      <c r="BQ179" s="179"/>
      <c r="BR179" s="179"/>
      <c r="BS179" s="179"/>
      <c r="BT179" s="179"/>
    </row>
    <row r="180" spans="64:72" x14ac:dyDescent="0.2">
      <c r="BL180" s="179"/>
      <c r="BM180" s="179"/>
      <c r="BN180" s="179"/>
      <c r="BO180" s="179"/>
      <c r="BP180" s="179"/>
      <c r="BQ180" s="179"/>
      <c r="BR180" s="179"/>
      <c r="BS180" s="179"/>
      <c r="BT180" s="179"/>
    </row>
    <row r="181" spans="64:72" x14ac:dyDescent="0.2">
      <c r="BL181" s="179"/>
      <c r="BM181" s="179"/>
      <c r="BN181" s="179"/>
      <c r="BO181" s="179"/>
      <c r="BP181" s="179"/>
      <c r="BQ181" s="179"/>
      <c r="BR181" s="179"/>
      <c r="BS181" s="179"/>
      <c r="BT181" s="179"/>
    </row>
    <row r="182" spans="64:72" x14ac:dyDescent="0.2">
      <c r="BL182" s="179"/>
      <c r="BM182" s="179"/>
      <c r="BN182" s="179"/>
      <c r="BO182" s="179"/>
      <c r="BP182" s="179"/>
      <c r="BQ182" s="179"/>
      <c r="BR182" s="179"/>
      <c r="BS182" s="179"/>
      <c r="BT182" s="179"/>
    </row>
    <row r="183" spans="64:72" x14ac:dyDescent="0.2">
      <c r="BL183" s="179"/>
      <c r="BM183" s="179"/>
      <c r="BN183" s="179"/>
      <c r="BO183" s="179"/>
      <c r="BP183" s="179"/>
      <c r="BQ183" s="179"/>
      <c r="BR183" s="179"/>
      <c r="BS183" s="179"/>
      <c r="BT183" s="179"/>
    </row>
    <row r="184" spans="64:72" x14ac:dyDescent="0.2">
      <c r="BL184" s="179"/>
      <c r="BM184" s="179"/>
      <c r="BN184" s="179"/>
      <c r="BO184" s="179"/>
      <c r="BP184" s="179"/>
      <c r="BQ184" s="179"/>
      <c r="BR184" s="179"/>
      <c r="BS184" s="179"/>
      <c r="BT184" s="179"/>
    </row>
    <row r="185" spans="64:72" x14ac:dyDescent="0.2">
      <c r="BL185" s="179"/>
      <c r="BM185" s="179"/>
      <c r="BN185" s="179"/>
      <c r="BO185" s="179"/>
      <c r="BP185" s="179"/>
      <c r="BQ185" s="179"/>
      <c r="BR185" s="179"/>
      <c r="BS185" s="179"/>
      <c r="BT185" s="179"/>
    </row>
    <row r="186" spans="64:72" x14ac:dyDescent="0.2">
      <c r="BL186" s="179"/>
      <c r="BM186" s="179"/>
      <c r="BN186" s="179"/>
      <c r="BO186" s="179"/>
      <c r="BP186" s="179"/>
      <c r="BQ186" s="179"/>
      <c r="BR186" s="179"/>
      <c r="BS186" s="179"/>
      <c r="BT186" s="179"/>
    </row>
    <row r="187" spans="64:72" x14ac:dyDescent="0.2">
      <c r="BL187" s="179"/>
      <c r="BM187" s="179"/>
      <c r="BN187" s="179"/>
      <c r="BO187" s="179"/>
      <c r="BP187" s="179"/>
      <c r="BQ187" s="179"/>
      <c r="BR187" s="179"/>
      <c r="BS187" s="179"/>
      <c r="BT187" s="179"/>
    </row>
    <row r="188" spans="64:72" x14ac:dyDescent="0.2">
      <c r="BL188" s="179"/>
      <c r="BM188" s="179"/>
      <c r="BN188" s="179"/>
      <c r="BO188" s="179"/>
      <c r="BP188" s="179"/>
      <c r="BQ188" s="179"/>
      <c r="BR188" s="179"/>
      <c r="BS188" s="179"/>
      <c r="BT188" s="179"/>
    </row>
    <row r="189" spans="64:72" x14ac:dyDescent="0.2">
      <c r="BL189" s="179"/>
      <c r="BM189" s="179"/>
      <c r="BN189" s="179"/>
      <c r="BO189" s="179"/>
      <c r="BP189" s="179"/>
      <c r="BQ189" s="179"/>
      <c r="BR189" s="179"/>
      <c r="BS189" s="179"/>
      <c r="BT189" s="179"/>
    </row>
    <row r="190" spans="64:72" x14ac:dyDescent="0.2">
      <c r="BL190" s="179"/>
      <c r="BM190" s="179"/>
      <c r="BN190" s="179"/>
      <c r="BO190" s="179"/>
      <c r="BP190" s="179"/>
      <c r="BQ190" s="179"/>
      <c r="BR190" s="179"/>
      <c r="BS190" s="179"/>
      <c r="BT190" s="179"/>
    </row>
    <row r="191" spans="64:72" x14ac:dyDescent="0.2">
      <c r="BL191" s="179"/>
      <c r="BM191" s="179"/>
      <c r="BN191" s="179"/>
      <c r="BO191" s="179"/>
      <c r="BP191" s="179"/>
      <c r="BQ191" s="179"/>
      <c r="BR191" s="179"/>
      <c r="BS191" s="179"/>
      <c r="BT191" s="179"/>
    </row>
    <row r="192" spans="64:72" x14ac:dyDescent="0.2">
      <c r="BL192" s="179"/>
      <c r="BM192" s="179"/>
      <c r="BN192" s="179"/>
      <c r="BO192" s="179"/>
      <c r="BP192" s="179"/>
      <c r="BQ192" s="179"/>
      <c r="BR192" s="179"/>
      <c r="BS192" s="179"/>
      <c r="BT192" s="179"/>
    </row>
    <row r="193" spans="64:72" x14ac:dyDescent="0.2">
      <c r="BL193" s="179"/>
      <c r="BM193" s="179"/>
      <c r="BN193" s="179"/>
      <c r="BO193" s="179"/>
      <c r="BP193" s="179"/>
      <c r="BQ193" s="179"/>
      <c r="BR193" s="179"/>
      <c r="BS193" s="179"/>
      <c r="BT193" s="179"/>
    </row>
    <row r="194" spans="64:72" x14ac:dyDescent="0.2">
      <c r="BL194" s="179"/>
      <c r="BM194" s="179"/>
      <c r="BN194" s="179"/>
      <c r="BO194" s="179"/>
      <c r="BP194" s="179"/>
      <c r="BQ194" s="179"/>
      <c r="BR194" s="179"/>
      <c r="BS194" s="179"/>
      <c r="BT194" s="179"/>
    </row>
    <row r="195" spans="64:72" x14ac:dyDescent="0.2">
      <c r="BL195" s="179"/>
      <c r="BM195" s="179"/>
      <c r="BN195" s="179"/>
      <c r="BO195" s="179"/>
      <c r="BP195" s="179"/>
      <c r="BQ195" s="179"/>
      <c r="BR195" s="179"/>
      <c r="BS195" s="179"/>
      <c r="BT195" s="179"/>
    </row>
    <row r="196" spans="64:72" x14ac:dyDescent="0.2">
      <c r="BL196" s="179"/>
      <c r="BM196" s="179"/>
      <c r="BN196" s="179"/>
      <c r="BO196" s="179"/>
      <c r="BP196" s="179"/>
      <c r="BQ196" s="179"/>
      <c r="BR196" s="179"/>
      <c r="BS196" s="179"/>
      <c r="BT196" s="179"/>
    </row>
    <row r="197" spans="64:72" x14ac:dyDescent="0.2">
      <c r="BL197" s="179"/>
      <c r="BM197" s="179"/>
      <c r="BN197" s="179"/>
      <c r="BO197" s="179"/>
      <c r="BP197" s="179"/>
      <c r="BQ197" s="179"/>
      <c r="BR197" s="179"/>
      <c r="BS197" s="179"/>
      <c r="BT197" s="179"/>
    </row>
    <row r="198" spans="64:72" x14ac:dyDescent="0.2">
      <c r="BL198" s="179"/>
      <c r="BM198" s="179"/>
      <c r="BN198" s="179"/>
      <c r="BO198" s="179"/>
      <c r="BP198" s="179"/>
      <c r="BQ198" s="179"/>
      <c r="BR198" s="179"/>
      <c r="BS198" s="179"/>
      <c r="BT198" s="179"/>
    </row>
    <row r="199" spans="64:72" x14ac:dyDescent="0.2">
      <c r="BL199" s="179"/>
      <c r="BM199" s="179"/>
      <c r="BN199" s="179"/>
      <c r="BO199" s="179"/>
      <c r="BP199" s="179"/>
      <c r="BQ199" s="179"/>
      <c r="BR199" s="179"/>
      <c r="BS199" s="179"/>
      <c r="BT199" s="179"/>
    </row>
    <row r="200" spans="64:72" x14ac:dyDescent="0.2">
      <c r="BL200" s="179"/>
      <c r="BM200" s="179"/>
      <c r="BN200" s="179"/>
      <c r="BO200" s="179"/>
      <c r="BP200" s="179"/>
      <c r="BQ200" s="179"/>
      <c r="BR200" s="179"/>
      <c r="BS200" s="179"/>
      <c r="BT200" s="179"/>
    </row>
    <row r="201" spans="64:72" x14ac:dyDescent="0.2">
      <c r="BL201" s="179"/>
      <c r="BM201" s="179"/>
      <c r="BN201" s="179"/>
      <c r="BO201" s="179"/>
      <c r="BP201" s="179"/>
      <c r="BQ201" s="179"/>
      <c r="BR201" s="179"/>
      <c r="BS201" s="179"/>
      <c r="BT201" s="179"/>
    </row>
    <row r="202" spans="64:72" x14ac:dyDescent="0.2">
      <c r="BL202" s="179"/>
      <c r="BM202" s="179"/>
      <c r="BN202" s="179"/>
      <c r="BO202" s="179"/>
      <c r="BP202" s="179"/>
      <c r="BQ202" s="179"/>
      <c r="BR202" s="179"/>
      <c r="BS202" s="179"/>
      <c r="BT202" s="179"/>
    </row>
    <row r="203" spans="64:72" x14ac:dyDescent="0.2">
      <c r="BL203" s="179"/>
      <c r="BM203" s="179"/>
      <c r="BN203" s="179"/>
      <c r="BO203" s="179"/>
      <c r="BP203" s="179"/>
      <c r="BQ203" s="179"/>
      <c r="BR203" s="179"/>
      <c r="BS203" s="179"/>
      <c r="BT203" s="179"/>
    </row>
    <row r="204" spans="64:72" x14ac:dyDescent="0.2">
      <c r="BL204" s="179"/>
      <c r="BM204" s="179"/>
      <c r="BN204" s="179"/>
      <c r="BO204" s="179"/>
      <c r="BP204" s="179"/>
      <c r="BQ204" s="179"/>
      <c r="BR204" s="179"/>
      <c r="BS204" s="179"/>
      <c r="BT204" s="179"/>
    </row>
    <row r="205" spans="64:72" x14ac:dyDescent="0.2">
      <c r="BL205" s="179"/>
      <c r="BM205" s="179"/>
      <c r="BN205" s="179"/>
      <c r="BO205" s="179"/>
      <c r="BP205" s="179"/>
      <c r="BQ205" s="179"/>
      <c r="BR205" s="179"/>
      <c r="BS205" s="179"/>
      <c r="BT205" s="179"/>
    </row>
    <row r="206" spans="64:72" x14ac:dyDescent="0.2">
      <c r="BL206" s="179"/>
      <c r="BM206" s="179"/>
      <c r="BN206" s="179"/>
      <c r="BO206" s="179"/>
      <c r="BP206" s="179"/>
      <c r="BQ206" s="179"/>
      <c r="BR206" s="179"/>
      <c r="BS206" s="179"/>
      <c r="BT206" s="179"/>
    </row>
    <row r="207" spans="64:72" x14ac:dyDescent="0.2">
      <c r="BL207" s="179"/>
      <c r="BM207" s="179"/>
      <c r="BN207" s="179"/>
      <c r="BO207" s="179"/>
      <c r="BP207" s="179"/>
      <c r="BQ207" s="179"/>
      <c r="BR207" s="179"/>
      <c r="BS207" s="179"/>
      <c r="BT207" s="179"/>
    </row>
    <row r="208" spans="64:72" x14ac:dyDescent="0.2">
      <c r="BL208" s="179"/>
      <c r="BM208" s="179"/>
      <c r="BN208" s="179"/>
      <c r="BO208" s="179"/>
      <c r="BP208" s="179"/>
      <c r="BQ208" s="179"/>
      <c r="BR208" s="179"/>
      <c r="BS208" s="179"/>
      <c r="BT208" s="179"/>
    </row>
    <row r="209" spans="64:72" x14ac:dyDescent="0.2">
      <c r="BL209" s="179"/>
      <c r="BM209" s="179"/>
      <c r="BN209" s="179"/>
      <c r="BO209" s="179"/>
      <c r="BP209" s="179"/>
      <c r="BQ209" s="179"/>
      <c r="BR209" s="179"/>
      <c r="BS209" s="179"/>
      <c r="BT209" s="179"/>
    </row>
    <row r="210" spans="64:72" x14ac:dyDescent="0.2">
      <c r="BL210" s="179"/>
      <c r="BM210" s="179"/>
      <c r="BN210" s="179"/>
      <c r="BO210" s="179"/>
      <c r="BP210" s="179"/>
      <c r="BQ210" s="179"/>
      <c r="BR210" s="179"/>
      <c r="BS210" s="179"/>
      <c r="BT210" s="179"/>
    </row>
    <row r="211" spans="64:72" x14ac:dyDescent="0.2">
      <c r="BL211" s="179"/>
      <c r="BM211" s="179"/>
      <c r="BN211" s="179"/>
      <c r="BO211" s="179"/>
      <c r="BP211" s="179"/>
      <c r="BQ211" s="179"/>
      <c r="BR211" s="179"/>
      <c r="BS211" s="179"/>
      <c r="BT211" s="179"/>
    </row>
    <row r="212" spans="64:72" x14ac:dyDescent="0.2">
      <c r="BL212" s="179"/>
      <c r="BM212" s="179"/>
      <c r="BN212" s="179"/>
      <c r="BO212" s="179"/>
      <c r="BP212" s="179"/>
      <c r="BQ212" s="179"/>
      <c r="BR212" s="179"/>
      <c r="BS212" s="179"/>
      <c r="BT212" s="179"/>
    </row>
    <row r="213" spans="64:72" x14ac:dyDescent="0.2">
      <c r="BL213" s="179"/>
      <c r="BM213" s="179"/>
      <c r="BN213" s="179"/>
      <c r="BO213" s="179"/>
      <c r="BP213" s="179"/>
      <c r="BQ213" s="179"/>
      <c r="BR213" s="179"/>
      <c r="BS213" s="179"/>
      <c r="BT213" s="179"/>
    </row>
    <row r="214" spans="64:72" x14ac:dyDescent="0.2">
      <c r="BL214" s="179"/>
      <c r="BM214" s="179"/>
      <c r="BN214" s="179"/>
      <c r="BO214" s="179"/>
      <c r="BP214" s="179"/>
      <c r="BQ214" s="179"/>
      <c r="BR214" s="179"/>
      <c r="BS214" s="179"/>
      <c r="BT214" s="179"/>
    </row>
    <row r="215" spans="64:72" x14ac:dyDescent="0.2">
      <c r="BL215" s="179"/>
      <c r="BM215" s="179"/>
      <c r="BN215" s="179"/>
      <c r="BO215" s="179"/>
      <c r="BP215" s="179"/>
      <c r="BQ215" s="179"/>
      <c r="BR215" s="179"/>
      <c r="BS215" s="179"/>
      <c r="BT215" s="179"/>
    </row>
    <row r="216" spans="64:72" x14ac:dyDescent="0.2">
      <c r="BL216" s="179"/>
      <c r="BM216" s="179"/>
      <c r="BN216" s="179"/>
      <c r="BO216" s="179"/>
      <c r="BP216" s="179"/>
      <c r="BQ216" s="179"/>
      <c r="BR216" s="179"/>
      <c r="BS216" s="179"/>
      <c r="BT216" s="179"/>
    </row>
    <row r="217" spans="64:72" x14ac:dyDescent="0.2">
      <c r="BL217" s="179"/>
      <c r="BM217" s="179"/>
      <c r="BN217" s="179"/>
      <c r="BO217" s="179"/>
      <c r="BP217" s="179"/>
      <c r="BQ217" s="179"/>
      <c r="BR217" s="179"/>
      <c r="BS217" s="179"/>
      <c r="BT217" s="179"/>
    </row>
    <row r="218" spans="64:72" x14ac:dyDescent="0.2">
      <c r="BL218" s="179"/>
      <c r="BM218" s="179"/>
      <c r="BN218" s="179"/>
      <c r="BO218" s="179"/>
      <c r="BP218" s="179"/>
      <c r="BQ218" s="179"/>
      <c r="BR218" s="179"/>
      <c r="BS218" s="179"/>
      <c r="BT218" s="179"/>
    </row>
    <row r="219" spans="64:72" x14ac:dyDescent="0.2">
      <c r="BL219" s="179"/>
      <c r="BM219" s="179"/>
      <c r="BN219" s="179"/>
      <c r="BO219" s="179"/>
      <c r="BP219" s="179"/>
      <c r="BQ219" s="179"/>
      <c r="BR219" s="179"/>
      <c r="BS219" s="179"/>
      <c r="BT219" s="179"/>
    </row>
    <row r="220" spans="64:72" x14ac:dyDescent="0.2">
      <c r="BL220" s="179"/>
      <c r="BM220" s="179"/>
      <c r="BN220" s="179"/>
      <c r="BO220" s="179"/>
      <c r="BP220" s="179"/>
      <c r="BQ220" s="179"/>
      <c r="BR220" s="179"/>
      <c r="BS220" s="179"/>
      <c r="BT220" s="179"/>
    </row>
    <row r="221" spans="64:72" x14ac:dyDescent="0.2">
      <c r="BL221" s="179"/>
      <c r="BM221" s="179"/>
      <c r="BN221" s="179"/>
      <c r="BO221" s="179"/>
      <c r="BP221" s="179"/>
      <c r="BQ221" s="179"/>
      <c r="BR221" s="179"/>
      <c r="BS221" s="179"/>
      <c r="BT221" s="179"/>
    </row>
    <row r="222" spans="64:72" x14ac:dyDescent="0.2">
      <c r="BL222" s="179"/>
      <c r="BM222" s="179"/>
      <c r="BN222" s="179"/>
      <c r="BO222" s="179"/>
      <c r="BP222" s="179"/>
      <c r="BQ222" s="179"/>
      <c r="BR222" s="179"/>
      <c r="BS222" s="179"/>
      <c r="BT222" s="179"/>
    </row>
    <row r="223" spans="64:72" x14ac:dyDescent="0.2">
      <c r="BL223" s="179"/>
      <c r="BM223" s="179"/>
      <c r="BN223" s="179"/>
      <c r="BO223" s="179"/>
      <c r="BP223" s="179"/>
      <c r="BQ223" s="179"/>
      <c r="BR223" s="179"/>
      <c r="BS223" s="179"/>
      <c r="BT223" s="179"/>
    </row>
    <row r="224" spans="64:72" x14ac:dyDescent="0.2">
      <c r="BL224" s="179"/>
      <c r="BM224" s="179"/>
      <c r="BN224" s="179"/>
      <c r="BO224" s="179"/>
      <c r="BP224" s="179"/>
      <c r="BQ224" s="179"/>
      <c r="BR224" s="179"/>
      <c r="BS224" s="179"/>
      <c r="BT224" s="179"/>
    </row>
    <row r="225" spans="64:72" x14ac:dyDescent="0.2">
      <c r="BL225" s="179"/>
      <c r="BM225" s="179"/>
      <c r="BN225" s="179"/>
      <c r="BO225" s="179"/>
      <c r="BP225" s="179"/>
      <c r="BQ225" s="179"/>
      <c r="BR225" s="179"/>
      <c r="BS225" s="179"/>
      <c r="BT225" s="179"/>
    </row>
    <row r="226" spans="64:72" x14ac:dyDescent="0.2">
      <c r="BL226" s="179"/>
      <c r="BM226" s="179"/>
      <c r="BN226" s="179"/>
      <c r="BO226" s="179"/>
      <c r="BP226" s="179"/>
      <c r="BQ226" s="179"/>
      <c r="BR226" s="179"/>
      <c r="BS226" s="179"/>
      <c r="BT226" s="179"/>
    </row>
    <row r="227" spans="64:72" x14ac:dyDescent="0.2">
      <c r="BL227" s="179"/>
      <c r="BM227" s="179"/>
      <c r="BN227" s="179"/>
      <c r="BO227" s="179"/>
      <c r="BP227" s="179"/>
      <c r="BQ227" s="179"/>
      <c r="BR227" s="179"/>
      <c r="BS227" s="179"/>
      <c r="BT227" s="179"/>
    </row>
    <row r="228" spans="64:72" x14ac:dyDescent="0.2">
      <c r="BL228" s="179"/>
      <c r="BM228" s="179"/>
      <c r="BN228" s="179"/>
      <c r="BO228" s="179"/>
      <c r="BP228" s="179"/>
      <c r="BQ228" s="179"/>
      <c r="BR228" s="179"/>
      <c r="BS228" s="179"/>
      <c r="BT228" s="179"/>
    </row>
    <row r="229" spans="64:72" x14ac:dyDescent="0.2">
      <c r="BL229" s="179"/>
      <c r="BM229" s="179"/>
      <c r="BN229" s="179"/>
      <c r="BO229" s="179"/>
      <c r="BP229" s="179"/>
      <c r="BQ229" s="179"/>
      <c r="BR229" s="179"/>
      <c r="BS229" s="179"/>
      <c r="BT229" s="179"/>
    </row>
    <row r="230" spans="64:72" x14ac:dyDescent="0.2">
      <c r="BL230" s="179"/>
      <c r="BM230" s="179"/>
      <c r="BN230" s="179"/>
      <c r="BO230" s="179"/>
      <c r="BP230" s="179"/>
      <c r="BQ230" s="179"/>
      <c r="BR230" s="179"/>
      <c r="BS230" s="179"/>
      <c r="BT230" s="179"/>
    </row>
    <row r="231" spans="64:72" x14ac:dyDescent="0.2">
      <c r="BL231" s="179"/>
      <c r="BM231" s="179"/>
      <c r="BN231" s="179"/>
      <c r="BO231" s="179"/>
      <c r="BP231" s="179"/>
      <c r="BQ231" s="179"/>
      <c r="BR231" s="179"/>
      <c r="BS231" s="179"/>
      <c r="BT231" s="179"/>
    </row>
    <row r="232" spans="64:72" x14ac:dyDescent="0.2">
      <c r="BL232" s="179"/>
      <c r="BM232" s="179"/>
      <c r="BN232" s="179"/>
      <c r="BO232" s="179"/>
      <c r="BP232" s="179"/>
      <c r="BQ232" s="179"/>
      <c r="BR232" s="179"/>
      <c r="BS232" s="179"/>
      <c r="BT232" s="179"/>
    </row>
    <row r="233" spans="64:72" x14ac:dyDescent="0.2">
      <c r="BL233" s="179"/>
      <c r="BM233" s="179"/>
      <c r="BN233" s="179"/>
      <c r="BO233" s="179"/>
      <c r="BP233" s="179"/>
      <c r="BQ233" s="179"/>
      <c r="BR233" s="179"/>
      <c r="BS233" s="179"/>
      <c r="BT233" s="179"/>
    </row>
    <row r="234" spans="64:72" x14ac:dyDescent="0.2">
      <c r="BL234" s="179"/>
      <c r="BM234" s="179"/>
      <c r="BN234" s="179"/>
      <c r="BO234" s="179"/>
      <c r="BP234" s="179"/>
      <c r="BQ234" s="179"/>
      <c r="BR234" s="179"/>
      <c r="BS234" s="179"/>
      <c r="BT234" s="179"/>
    </row>
    <row r="235" spans="64:72" x14ac:dyDescent="0.2">
      <c r="BL235" s="179"/>
      <c r="BM235" s="179"/>
      <c r="BN235" s="179"/>
      <c r="BO235" s="179"/>
      <c r="BP235" s="179"/>
      <c r="BQ235" s="179"/>
      <c r="BR235" s="179"/>
      <c r="BS235" s="179"/>
      <c r="BT235" s="179"/>
    </row>
    <row r="236" spans="64:72" x14ac:dyDescent="0.2">
      <c r="BL236" s="179"/>
      <c r="BM236" s="179"/>
      <c r="BN236" s="179"/>
      <c r="BO236" s="179"/>
      <c r="BP236" s="179"/>
      <c r="BQ236" s="179"/>
      <c r="BR236" s="179"/>
      <c r="BS236" s="179"/>
      <c r="BT236" s="179"/>
    </row>
    <row r="237" spans="64:72" x14ac:dyDescent="0.2">
      <c r="BL237" s="179"/>
      <c r="BM237" s="179"/>
      <c r="BN237" s="179"/>
      <c r="BO237" s="179"/>
      <c r="BP237" s="179"/>
      <c r="BQ237" s="179"/>
      <c r="BR237" s="179"/>
      <c r="BS237" s="179"/>
      <c r="BT237" s="179"/>
    </row>
    <row r="238" spans="64:72" x14ac:dyDescent="0.2">
      <c r="BL238" s="179"/>
      <c r="BM238" s="179"/>
      <c r="BN238" s="179"/>
      <c r="BO238" s="179"/>
      <c r="BP238" s="179"/>
      <c r="BQ238" s="179"/>
      <c r="BR238" s="179"/>
      <c r="BS238" s="179"/>
      <c r="BT238" s="179"/>
    </row>
    <row r="239" spans="64:72" x14ac:dyDescent="0.2">
      <c r="BL239" s="179"/>
      <c r="BM239" s="179"/>
      <c r="BN239" s="179"/>
      <c r="BO239" s="179"/>
      <c r="BP239" s="179"/>
      <c r="BQ239" s="179"/>
      <c r="BR239" s="179"/>
      <c r="BS239" s="179"/>
      <c r="BT239" s="179"/>
    </row>
    <row r="240" spans="64:72" x14ac:dyDescent="0.2">
      <c r="BL240" s="179"/>
      <c r="BM240" s="179"/>
      <c r="BN240" s="179"/>
      <c r="BO240" s="179"/>
      <c r="BP240" s="179"/>
      <c r="BQ240" s="179"/>
      <c r="BR240" s="179"/>
      <c r="BS240" s="179"/>
      <c r="BT240" s="179"/>
    </row>
    <row r="241" spans="64:72" x14ac:dyDescent="0.2">
      <c r="BL241" s="179"/>
      <c r="BM241" s="179"/>
      <c r="BN241" s="179"/>
      <c r="BO241" s="179"/>
      <c r="BP241" s="179"/>
      <c r="BQ241" s="179"/>
      <c r="BR241" s="179"/>
      <c r="BS241" s="179"/>
      <c r="BT241" s="179"/>
    </row>
    <row r="242" spans="64:72" x14ac:dyDescent="0.2">
      <c r="BL242" s="179"/>
      <c r="BM242" s="179"/>
      <c r="BN242" s="179"/>
      <c r="BO242" s="179"/>
      <c r="BP242" s="179"/>
      <c r="BQ242" s="179"/>
      <c r="BR242" s="179"/>
      <c r="BS242" s="179"/>
      <c r="BT242" s="179"/>
    </row>
    <row r="243" spans="64:72" x14ac:dyDescent="0.2">
      <c r="BL243" s="179"/>
      <c r="BM243" s="179"/>
      <c r="BN243" s="179"/>
      <c r="BO243" s="179"/>
      <c r="BP243" s="179"/>
      <c r="BQ243" s="179"/>
      <c r="BR243" s="179"/>
      <c r="BS243" s="179"/>
      <c r="BT243" s="179"/>
    </row>
    <row r="244" spans="64:72" x14ac:dyDescent="0.2">
      <c r="BL244" s="179"/>
      <c r="BM244" s="179"/>
      <c r="BN244" s="179"/>
      <c r="BO244" s="179"/>
      <c r="BP244" s="179"/>
      <c r="BQ244" s="179"/>
      <c r="BR244" s="179"/>
      <c r="BS244" s="179"/>
      <c r="BT244" s="179"/>
    </row>
    <row r="245" spans="64:72" x14ac:dyDescent="0.2">
      <c r="BL245" s="179"/>
      <c r="BM245" s="179"/>
      <c r="BN245" s="179"/>
      <c r="BO245" s="179"/>
      <c r="BP245" s="179"/>
      <c r="BQ245" s="179"/>
      <c r="BR245" s="179"/>
      <c r="BS245" s="179"/>
      <c r="BT245" s="179"/>
    </row>
    <row r="246" spans="64:72" x14ac:dyDescent="0.2">
      <c r="BL246" s="179"/>
      <c r="BM246" s="179"/>
      <c r="BN246" s="179"/>
      <c r="BO246" s="179"/>
      <c r="BP246" s="179"/>
      <c r="BQ246" s="179"/>
      <c r="BR246" s="179"/>
      <c r="BS246" s="179"/>
      <c r="BT246" s="179"/>
    </row>
    <row r="247" spans="64:72" x14ac:dyDescent="0.2">
      <c r="BL247" s="179"/>
      <c r="BM247" s="179"/>
      <c r="BN247" s="179"/>
      <c r="BO247" s="179"/>
      <c r="BP247" s="179"/>
      <c r="BQ247" s="179"/>
      <c r="BR247" s="179"/>
      <c r="BS247" s="179"/>
      <c r="BT247" s="179"/>
    </row>
    <row r="248" spans="64:72" x14ac:dyDescent="0.2">
      <c r="BL248" s="179"/>
      <c r="BM248" s="179"/>
      <c r="BN248" s="179"/>
      <c r="BO248" s="179"/>
      <c r="BP248" s="179"/>
      <c r="BQ248" s="179"/>
      <c r="BR248" s="179"/>
      <c r="BS248" s="179"/>
      <c r="BT248" s="179"/>
    </row>
    <row r="249" spans="64:72" x14ac:dyDescent="0.2">
      <c r="BL249" s="179"/>
      <c r="BM249" s="179"/>
      <c r="BN249" s="179"/>
      <c r="BO249" s="179"/>
      <c r="BP249" s="179"/>
      <c r="BQ249" s="179"/>
      <c r="BR249" s="179"/>
      <c r="BS249" s="179"/>
      <c r="BT249" s="179"/>
    </row>
    <row r="250" spans="64:72" x14ac:dyDescent="0.2">
      <c r="BL250" s="179"/>
      <c r="BM250" s="179"/>
      <c r="BN250" s="179"/>
      <c r="BO250" s="179"/>
      <c r="BP250" s="179"/>
      <c r="BQ250" s="179"/>
      <c r="BR250" s="179"/>
      <c r="BS250" s="179"/>
      <c r="BT250" s="179"/>
    </row>
    <row r="251" spans="64:72" x14ac:dyDescent="0.2">
      <c r="BL251" s="179"/>
      <c r="BM251" s="179"/>
      <c r="BN251" s="179"/>
      <c r="BO251" s="179"/>
      <c r="BP251" s="179"/>
      <c r="BQ251" s="179"/>
      <c r="BR251" s="179"/>
      <c r="BS251" s="179"/>
      <c r="BT251" s="179"/>
    </row>
    <row r="252" spans="64:72" x14ac:dyDescent="0.2">
      <c r="BL252" s="179"/>
      <c r="BM252" s="179"/>
      <c r="BN252" s="179"/>
      <c r="BO252" s="179"/>
      <c r="BP252" s="179"/>
      <c r="BQ252" s="179"/>
      <c r="BR252" s="179"/>
      <c r="BS252" s="179"/>
      <c r="BT252" s="179"/>
    </row>
    <row r="253" spans="64:72" x14ac:dyDescent="0.2">
      <c r="BL253" s="179"/>
      <c r="BM253" s="179"/>
      <c r="BN253" s="179"/>
      <c r="BO253" s="179"/>
      <c r="BP253" s="179"/>
      <c r="BQ253" s="179"/>
      <c r="BR253" s="179"/>
      <c r="BS253" s="179"/>
      <c r="BT253" s="179"/>
    </row>
    <row r="254" spans="64:72" x14ac:dyDescent="0.2">
      <c r="BL254" s="179"/>
      <c r="BM254" s="179"/>
      <c r="BN254" s="179"/>
      <c r="BO254" s="179"/>
      <c r="BP254" s="179"/>
      <c r="BQ254" s="179"/>
      <c r="BR254" s="179"/>
      <c r="BS254" s="179"/>
      <c r="BT254" s="179"/>
    </row>
    <row r="255" spans="64:72" x14ac:dyDescent="0.2">
      <c r="BL255" s="179"/>
      <c r="BM255" s="179"/>
      <c r="BN255" s="179"/>
      <c r="BO255" s="179"/>
      <c r="BP255" s="179"/>
      <c r="BQ255" s="179"/>
      <c r="BR255" s="179"/>
      <c r="BS255" s="179"/>
      <c r="BT255" s="179"/>
    </row>
    <row r="256" spans="64:72" x14ac:dyDescent="0.2">
      <c r="BL256" s="179"/>
      <c r="BM256" s="179"/>
      <c r="BN256" s="179"/>
      <c r="BO256" s="179"/>
      <c r="BP256" s="179"/>
      <c r="BQ256" s="179"/>
      <c r="BR256" s="179"/>
      <c r="BS256" s="179"/>
      <c r="BT256" s="179"/>
    </row>
    <row r="257" spans="64:72" x14ac:dyDescent="0.2">
      <c r="BL257" s="179"/>
      <c r="BM257" s="179"/>
      <c r="BN257" s="179"/>
      <c r="BO257" s="179"/>
      <c r="BP257" s="179"/>
      <c r="BQ257" s="179"/>
      <c r="BR257" s="179"/>
      <c r="BS257" s="179"/>
      <c r="BT257" s="179"/>
    </row>
    <row r="258" spans="64:72" x14ac:dyDescent="0.2">
      <c r="BL258" s="179"/>
      <c r="BM258" s="179"/>
      <c r="BN258" s="179"/>
      <c r="BO258" s="179"/>
      <c r="BP258" s="179"/>
      <c r="BQ258" s="179"/>
      <c r="BR258" s="179"/>
      <c r="BS258" s="179"/>
      <c r="BT258" s="179"/>
    </row>
    <row r="259" spans="64:72" x14ac:dyDescent="0.2">
      <c r="BL259" s="179"/>
      <c r="BM259" s="179"/>
      <c r="BN259" s="179"/>
      <c r="BO259" s="179"/>
      <c r="BP259" s="179"/>
      <c r="BQ259" s="179"/>
      <c r="BR259" s="179"/>
      <c r="BS259" s="179"/>
      <c r="BT259" s="179"/>
    </row>
    <row r="260" spans="64:72" x14ac:dyDescent="0.2">
      <c r="BL260" s="179"/>
      <c r="BM260" s="179"/>
      <c r="BN260" s="179"/>
      <c r="BO260" s="179"/>
      <c r="BP260" s="179"/>
      <c r="BQ260" s="179"/>
      <c r="BR260" s="179"/>
      <c r="BS260" s="179"/>
      <c r="BT260" s="179"/>
    </row>
    <row r="261" spans="64:72" x14ac:dyDescent="0.2">
      <c r="BL261" s="179"/>
      <c r="BM261" s="179"/>
      <c r="BN261" s="179"/>
      <c r="BO261" s="179"/>
      <c r="BP261" s="179"/>
      <c r="BQ261" s="179"/>
      <c r="BR261" s="179"/>
      <c r="BS261" s="179"/>
      <c r="BT261" s="179"/>
    </row>
    <row r="262" spans="64:72" x14ac:dyDescent="0.2">
      <c r="BL262" s="179"/>
      <c r="BM262" s="179"/>
      <c r="BN262" s="179"/>
      <c r="BO262" s="179"/>
      <c r="BP262" s="179"/>
      <c r="BQ262" s="179"/>
      <c r="BR262" s="179"/>
      <c r="BS262" s="179"/>
      <c r="BT262" s="179"/>
    </row>
    <row r="263" spans="64:72" x14ac:dyDescent="0.2">
      <c r="BL263" s="179"/>
      <c r="BM263" s="179"/>
      <c r="BN263" s="179"/>
      <c r="BO263" s="179"/>
      <c r="BP263" s="179"/>
      <c r="BQ263" s="179"/>
      <c r="BR263" s="179"/>
      <c r="BS263" s="179"/>
      <c r="BT263" s="179"/>
    </row>
    <row r="264" spans="64:72" x14ac:dyDescent="0.2">
      <c r="BL264" s="179"/>
      <c r="BM264" s="179"/>
      <c r="BN264" s="179"/>
      <c r="BO264" s="179"/>
      <c r="BP264" s="179"/>
      <c r="BQ264" s="179"/>
      <c r="BR264" s="179"/>
      <c r="BS264" s="179"/>
      <c r="BT264" s="179"/>
    </row>
    <row r="265" spans="64:72" x14ac:dyDescent="0.2">
      <c r="BL265" s="179"/>
      <c r="BM265" s="179"/>
      <c r="BN265" s="179"/>
      <c r="BO265" s="179"/>
      <c r="BP265" s="179"/>
      <c r="BQ265" s="179"/>
      <c r="BR265" s="179"/>
      <c r="BS265" s="179"/>
      <c r="BT265" s="179"/>
    </row>
    <row r="266" spans="64:72" x14ac:dyDescent="0.2">
      <c r="BL266" s="179"/>
      <c r="BM266" s="179"/>
      <c r="BN266" s="179"/>
      <c r="BO266" s="179"/>
      <c r="BP266" s="179"/>
      <c r="BQ266" s="179"/>
      <c r="BR266" s="179"/>
      <c r="BS266" s="179"/>
      <c r="BT266" s="179"/>
    </row>
    <row r="267" spans="64:72" x14ac:dyDescent="0.2">
      <c r="BL267" s="179"/>
      <c r="BM267" s="179"/>
      <c r="BN267" s="179"/>
      <c r="BO267" s="179"/>
      <c r="BP267" s="179"/>
      <c r="BQ267" s="179"/>
      <c r="BR267" s="179"/>
      <c r="BS267" s="179"/>
      <c r="BT267" s="179"/>
    </row>
    <row r="268" spans="64:72" x14ac:dyDescent="0.2">
      <c r="BL268" s="179"/>
      <c r="BM268" s="179"/>
      <c r="BN268" s="179"/>
      <c r="BO268" s="179"/>
      <c r="BP268" s="179"/>
      <c r="BQ268" s="179"/>
      <c r="BR268" s="179"/>
      <c r="BS268" s="179"/>
      <c r="BT268" s="179"/>
    </row>
    <row r="269" spans="64:72" x14ac:dyDescent="0.2">
      <c r="BL269" s="179"/>
      <c r="BM269" s="179"/>
      <c r="BN269" s="179"/>
      <c r="BO269" s="179"/>
      <c r="BP269" s="179"/>
      <c r="BQ269" s="179"/>
      <c r="BR269" s="179"/>
      <c r="BS269" s="179"/>
      <c r="BT269" s="179"/>
    </row>
    <row r="270" spans="64:72" x14ac:dyDescent="0.2">
      <c r="BL270" s="179"/>
      <c r="BM270" s="179"/>
      <c r="BN270" s="179"/>
      <c r="BO270" s="179"/>
      <c r="BP270" s="179"/>
      <c r="BQ270" s="179"/>
      <c r="BR270" s="179"/>
      <c r="BS270" s="179"/>
      <c r="BT270" s="179"/>
    </row>
    <row r="271" spans="64:72" x14ac:dyDescent="0.2">
      <c r="BL271" s="179"/>
      <c r="BM271" s="179"/>
      <c r="BN271" s="179"/>
      <c r="BO271" s="179"/>
      <c r="BP271" s="179"/>
      <c r="BQ271" s="179"/>
      <c r="BR271" s="179"/>
      <c r="BS271" s="179"/>
      <c r="BT271" s="179"/>
    </row>
    <row r="272" spans="64:72" x14ac:dyDescent="0.2">
      <c r="BL272" s="179"/>
      <c r="BM272" s="179"/>
      <c r="BN272" s="179"/>
      <c r="BO272" s="179"/>
      <c r="BP272" s="179"/>
      <c r="BQ272" s="179"/>
      <c r="BR272" s="179"/>
      <c r="BS272" s="179"/>
      <c r="BT272" s="179"/>
    </row>
    <row r="273" spans="64:72" x14ac:dyDescent="0.2">
      <c r="BL273" s="179"/>
      <c r="BM273" s="179"/>
      <c r="BN273" s="179"/>
      <c r="BO273" s="179"/>
      <c r="BP273" s="179"/>
      <c r="BQ273" s="179"/>
      <c r="BR273" s="179"/>
      <c r="BS273" s="179"/>
      <c r="BT273" s="179"/>
    </row>
    <row r="274" spans="64:72" x14ac:dyDescent="0.2">
      <c r="BL274" s="179"/>
      <c r="BM274" s="179"/>
      <c r="BN274" s="179"/>
      <c r="BO274" s="179"/>
      <c r="BP274" s="179"/>
      <c r="BQ274" s="179"/>
      <c r="BR274" s="179"/>
      <c r="BS274" s="179"/>
      <c r="BT274" s="179"/>
    </row>
    <row r="275" spans="64:72" x14ac:dyDescent="0.2">
      <c r="BL275" s="179"/>
      <c r="BM275" s="179"/>
      <c r="BN275" s="179"/>
      <c r="BO275" s="179"/>
      <c r="BP275" s="179"/>
      <c r="BQ275" s="179"/>
      <c r="BR275" s="179"/>
      <c r="BS275" s="179"/>
      <c r="BT275" s="179"/>
    </row>
    <row r="276" spans="64:72" x14ac:dyDescent="0.2">
      <c r="BL276" s="179"/>
      <c r="BM276" s="179"/>
      <c r="BN276" s="179"/>
      <c r="BO276" s="179"/>
      <c r="BP276" s="179"/>
      <c r="BQ276" s="179"/>
      <c r="BR276" s="179"/>
      <c r="BS276" s="179"/>
      <c r="BT276" s="179"/>
    </row>
    <row r="277" spans="64:72" x14ac:dyDescent="0.2">
      <c r="BL277" s="179"/>
      <c r="BM277" s="179"/>
      <c r="BN277" s="179"/>
      <c r="BO277" s="179"/>
      <c r="BP277" s="179"/>
      <c r="BQ277" s="179"/>
      <c r="BR277" s="179"/>
      <c r="BS277" s="179"/>
      <c r="BT277" s="179"/>
    </row>
    <row r="278" spans="64:72" x14ac:dyDescent="0.2">
      <c r="BL278" s="179"/>
      <c r="BM278" s="179"/>
      <c r="BN278" s="179"/>
      <c r="BO278" s="179"/>
      <c r="BP278" s="179"/>
      <c r="BQ278" s="179"/>
      <c r="BR278" s="179"/>
      <c r="BS278" s="179"/>
      <c r="BT278" s="179"/>
    </row>
    <row r="279" spans="64:72" x14ac:dyDescent="0.2">
      <c r="BL279" s="179"/>
      <c r="BM279" s="179"/>
      <c r="BN279" s="179"/>
      <c r="BO279" s="179"/>
      <c r="BP279" s="179"/>
      <c r="BQ279" s="179"/>
      <c r="BR279" s="179"/>
      <c r="BS279" s="179"/>
      <c r="BT279" s="179"/>
    </row>
    <row r="280" spans="64:72" x14ac:dyDescent="0.2">
      <c r="BL280" s="179"/>
      <c r="BM280" s="179"/>
      <c r="BN280" s="179"/>
      <c r="BO280" s="179"/>
      <c r="BP280" s="179"/>
      <c r="BQ280" s="179"/>
      <c r="BR280" s="179"/>
      <c r="BS280" s="179"/>
      <c r="BT280" s="179"/>
    </row>
    <row r="281" spans="64:72" x14ac:dyDescent="0.2">
      <c r="BL281" s="179"/>
      <c r="BM281" s="179"/>
      <c r="BN281" s="179"/>
      <c r="BO281" s="179"/>
      <c r="BP281" s="179"/>
      <c r="BQ281" s="179"/>
      <c r="BR281" s="179"/>
      <c r="BS281" s="179"/>
      <c r="BT281" s="179"/>
    </row>
    <row r="282" spans="64:72" x14ac:dyDescent="0.2">
      <c r="BL282" s="179"/>
      <c r="BM282" s="179"/>
      <c r="BN282" s="179"/>
      <c r="BO282" s="179"/>
      <c r="BP282" s="179"/>
      <c r="BQ282" s="179"/>
      <c r="BR282" s="179"/>
      <c r="BS282" s="179"/>
      <c r="BT282" s="179"/>
    </row>
    <row r="283" spans="64:72" x14ac:dyDescent="0.2">
      <c r="BL283" s="179"/>
      <c r="BM283" s="179"/>
      <c r="BN283" s="179"/>
      <c r="BO283" s="179"/>
      <c r="BP283" s="179"/>
      <c r="BQ283" s="179"/>
      <c r="BR283" s="179"/>
      <c r="BS283" s="179"/>
      <c r="BT283" s="179"/>
    </row>
    <row r="284" spans="64:72" x14ac:dyDescent="0.2">
      <c r="BL284" s="179"/>
      <c r="BM284" s="179"/>
      <c r="BN284" s="179"/>
      <c r="BO284" s="179"/>
      <c r="BP284" s="179"/>
      <c r="BQ284" s="179"/>
      <c r="BR284" s="179"/>
      <c r="BS284" s="179"/>
      <c r="BT284" s="179"/>
    </row>
    <row r="285" spans="64:72" x14ac:dyDescent="0.2">
      <c r="BL285" s="179"/>
      <c r="BM285" s="179"/>
      <c r="BN285" s="179"/>
      <c r="BO285" s="179"/>
      <c r="BP285" s="179"/>
      <c r="BQ285" s="179"/>
      <c r="BR285" s="179"/>
      <c r="BS285" s="179"/>
      <c r="BT285" s="179"/>
    </row>
    <row r="286" spans="64:72" x14ac:dyDescent="0.2">
      <c r="BL286" s="179"/>
      <c r="BM286" s="179"/>
      <c r="BN286" s="179"/>
      <c r="BO286" s="179"/>
      <c r="BP286" s="179"/>
      <c r="BQ286" s="179"/>
      <c r="BR286" s="179"/>
      <c r="BS286" s="179"/>
      <c r="BT286" s="179"/>
    </row>
    <row r="287" spans="64:72" x14ac:dyDescent="0.2">
      <c r="BL287" s="179"/>
      <c r="BM287" s="179"/>
      <c r="BN287" s="179"/>
      <c r="BO287" s="179"/>
      <c r="BP287" s="179"/>
      <c r="BQ287" s="179"/>
      <c r="BR287" s="179"/>
      <c r="BS287" s="179"/>
      <c r="BT287" s="179"/>
    </row>
    <row r="288" spans="64:72" x14ac:dyDescent="0.2">
      <c r="BL288" s="179"/>
      <c r="BM288" s="179"/>
      <c r="BN288" s="179"/>
      <c r="BO288" s="179"/>
      <c r="BP288" s="179"/>
      <c r="BQ288" s="179"/>
      <c r="BR288" s="179"/>
      <c r="BS288" s="179"/>
      <c r="BT288" s="179"/>
    </row>
    <row r="289" spans="64:72" x14ac:dyDescent="0.2">
      <c r="BL289" s="179"/>
      <c r="BM289" s="179"/>
      <c r="BN289" s="179"/>
      <c r="BO289" s="179"/>
      <c r="BP289" s="179"/>
      <c r="BQ289" s="179"/>
      <c r="BR289" s="179"/>
      <c r="BS289" s="179"/>
      <c r="BT289" s="179"/>
    </row>
    <row r="290" spans="64:72" x14ac:dyDescent="0.2">
      <c r="BL290" s="179"/>
      <c r="BM290" s="179"/>
      <c r="BN290" s="179"/>
      <c r="BO290" s="179"/>
      <c r="BP290" s="179"/>
      <c r="BQ290" s="179"/>
      <c r="BR290" s="179"/>
      <c r="BS290" s="179"/>
      <c r="BT290" s="179"/>
    </row>
    <row r="291" spans="64:72" x14ac:dyDescent="0.2">
      <c r="BL291" s="179"/>
      <c r="BM291" s="179"/>
      <c r="BN291" s="179"/>
      <c r="BO291" s="179"/>
      <c r="BP291" s="179"/>
      <c r="BQ291" s="179"/>
      <c r="BR291" s="179"/>
      <c r="BS291" s="179"/>
      <c r="BT291" s="179"/>
    </row>
    <row r="292" spans="64:72" x14ac:dyDescent="0.2">
      <c r="BL292" s="179"/>
      <c r="BM292" s="179"/>
      <c r="BN292" s="179"/>
      <c r="BO292" s="179"/>
      <c r="BP292" s="179"/>
      <c r="BQ292" s="179"/>
      <c r="BR292" s="179"/>
      <c r="BS292" s="179"/>
      <c r="BT292" s="179"/>
    </row>
    <row r="293" spans="64:72" x14ac:dyDescent="0.2">
      <c r="BL293" s="179"/>
      <c r="BM293" s="179"/>
      <c r="BN293" s="179"/>
      <c r="BO293" s="179"/>
      <c r="BP293" s="179"/>
      <c r="BQ293" s="179"/>
      <c r="BR293" s="179"/>
      <c r="BS293" s="179"/>
      <c r="BT293" s="179"/>
    </row>
    <row r="294" spans="64:72" x14ac:dyDescent="0.2">
      <c r="BL294" s="179"/>
      <c r="BM294" s="179"/>
      <c r="BN294" s="179"/>
      <c r="BO294" s="179"/>
      <c r="BP294" s="179"/>
      <c r="BQ294" s="179"/>
      <c r="BR294" s="179"/>
      <c r="BS294" s="179"/>
      <c r="BT294" s="179"/>
    </row>
    <row r="295" spans="64:72" x14ac:dyDescent="0.2">
      <c r="BL295" s="179"/>
      <c r="BM295" s="179"/>
      <c r="BN295" s="179"/>
      <c r="BO295" s="179"/>
      <c r="BP295" s="179"/>
      <c r="BQ295" s="179"/>
      <c r="BR295" s="179"/>
      <c r="BS295" s="179"/>
      <c r="BT295" s="179"/>
    </row>
    <row r="296" spans="64:72" x14ac:dyDescent="0.2">
      <c r="BL296" s="179"/>
      <c r="BM296" s="179"/>
      <c r="BN296" s="179"/>
      <c r="BO296" s="179"/>
      <c r="BP296" s="179"/>
      <c r="BQ296" s="179"/>
      <c r="BR296" s="179"/>
      <c r="BS296" s="179"/>
      <c r="BT296" s="179"/>
    </row>
    <row r="297" spans="64:72" x14ac:dyDescent="0.2">
      <c r="BL297" s="179"/>
      <c r="BM297" s="179"/>
      <c r="BN297" s="179"/>
      <c r="BO297" s="179"/>
      <c r="BP297" s="179"/>
      <c r="BQ297" s="179"/>
      <c r="BR297" s="179"/>
      <c r="BS297" s="179"/>
      <c r="BT297" s="179"/>
    </row>
    <row r="298" spans="64:72" x14ac:dyDescent="0.2">
      <c r="BL298" s="179"/>
      <c r="BM298" s="179"/>
      <c r="BN298" s="179"/>
      <c r="BO298" s="179"/>
      <c r="BP298" s="179"/>
      <c r="BQ298" s="179"/>
      <c r="BR298" s="179"/>
      <c r="BS298" s="179"/>
      <c r="BT298" s="179"/>
    </row>
    <row r="299" spans="64:72" x14ac:dyDescent="0.2">
      <c r="BL299" s="179"/>
      <c r="BM299" s="179"/>
      <c r="BN299" s="179"/>
      <c r="BO299" s="179"/>
      <c r="BP299" s="179"/>
      <c r="BQ299" s="179"/>
      <c r="BR299" s="179"/>
      <c r="BS299" s="179"/>
      <c r="BT299" s="179"/>
    </row>
    <row r="300" spans="64:72" x14ac:dyDescent="0.2">
      <c r="BL300" s="179"/>
      <c r="BM300" s="179"/>
      <c r="BN300" s="179"/>
      <c r="BO300" s="179"/>
      <c r="BP300" s="179"/>
      <c r="BQ300" s="179"/>
      <c r="BR300" s="179"/>
      <c r="BS300" s="179"/>
      <c r="BT300" s="179"/>
    </row>
    <row r="301" spans="64:72" x14ac:dyDescent="0.2">
      <c r="BL301" s="179"/>
      <c r="BM301" s="179"/>
      <c r="BN301" s="179"/>
      <c r="BO301" s="179"/>
      <c r="BP301" s="179"/>
      <c r="BQ301" s="179"/>
      <c r="BR301" s="179"/>
      <c r="BS301" s="179"/>
      <c r="BT301" s="179"/>
    </row>
    <row r="302" spans="64:72" x14ac:dyDescent="0.2">
      <c r="BL302" s="179"/>
      <c r="BM302" s="179"/>
      <c r="BN302" s="179"/>
      <c r="BO302" s="179"/>
      <c r="BP302" s="179"/>
      <c r="BQ302" s="179"/>
      <c r="BR302" s="179"/>
      <c r="BS302" s="179"/>
      <c r="BT302" s="179"/>
    </row>
    <row r="303" spans="64:72" x14ac:dyDescent="0.2">
      <c r="BL303" s="179"/>
      <c r="BM303" s="179"/>
      <c r="BN303" s="179"/>
      <c r="BO303" s="179"/>
      <c r="BP303" s="179"/>
      <c r="BQ303" s="179"/>
      <c r="BR303" s="179"/>
      <c r="BS303" s="179"/>
      <c r="BT303" s="179"/>
    </row>
    <row r="304" spans="64:72" x14ac:dyDescent="0.2">
      <c r="BL304" s="179"/>
      <c r="BM304" s="179"/>
      <c r="BN304" s="179"/>
      <c r="BO304" s="179"/>
      <c r="BP304" s="179"/>
      <c r="BQ304" s="179"/>
      <c r="BR304" s="179"/>
      <c r="BS304" s="179"/>
      <c r="BT304" s="179"/>
    </row>
    <row r="305" spans="64:72" x14ac:dyDescent="0.2">
      <c r="BL305" s="179"/>
      <c r="BM305" s="179"/>
      <c r="BN305" s="179"/>
      <c r="BO305" s="179"/>
      <c r="BP305" s="179"/>
      <c r="BQ305" s="179"/>
      <c r="BR305" s="179"/>
      <c r="BS305" s="179"/>
      <c r="BT305" s="179"/>
    </row>
    <row r="306" spans="64:72" x14ac:dyDescent="0.2">
      <c r="BL306" s="179"/>
      <c r="BM306" s="179"/>
      <c r="BN306" s="179"/>
      <c r="BO306" s="179"/>
      <c r="BP306" s="179"/>
      <c r="BQ306" s="179"/>
      <c r="BR306" s="179"/>
      <c r="BS306" s="179"/>
      <c r="BT306" s="179"/>
    </row>
    <row r="307" spans="64:72" x14ac:dyDescent="0.2">
      <c r="BL307" s="179"/>
      <c r="BM307" s="179"/>
      <c r="BN307" s="179"/>
      <c r="BO307" s="179"/>
      <c r="BP307" s="179"/>
      <c r="BQ307" s="179"/>
      <c r="BR307" s="179"/>
      <c r="BS307" s="179"/>
      <c r="BT307" s="179"/>
    </row>
    <row r="308" spans="64:72" x14ac:dyDescent="0.2">
      <c r="BL308" s="179"/>
      <c r="BM308" s="179"/>
      <c r="BN308" s="179"/>
      <c r="BO308" s="179"/>
      <c r="BP308" s="179"/>
      <c r="BQ308" s="179"/>
      <c r="BR308" s="179"/>
      <c r="BS308" s="179"/>
      <c r="BT308" s="179"/>
    </row>
    <row r="309" spans="64:72" x14ac:dyDescent="0.2">
      <c r="BL309" s="179"/>
      <c r="BM309" s="179"/>
      <c r="BN309" s="179"/>
      <c r="BO309" s="179"/>
      <c r="BP309" s="179"/>
      <c r="BQ309" s="179"/>
      <c r="BR309" s="179"/>
      <c r="BS309" s="179"/>
      <c r="BT309" s="179"/>
    </row>
    <row r="310" spans="64:72" x14ac:dyDescent="0.2">
      <c r="BL310" s="179"/>
      <c r="BM310" s="179"/>
      <c r="BN310" s="179"/>
      <c r="BO310" s="179"/>
      <c r="BP310" s="179"/>
      <c r="BQ310" s="179"/>
      <c r="BR310" s="179"/>
      <c r="BS310" s="179"/>
      <c r="BT310" s="179"/>
    </row>
    <row r="311" spans="64:72" x14ac:dyDescent="0.2">
      <c r="BL311" s="179"/>
      <c r="BM311" s="179"/>
      <c r="BN311" s="179"/>
      <c r="BO311" s="179"/>
      <c r="BP311" s="179"/>
      <c r="BQ311" s="179"/>
      <c r="BR311" s="179"/>
      <c r="BS311" s="179"/>
      <c r="BT311" s="179"/>
    </row>
    <row r="312" spans="64:72" x14ac:dyDescent="0.2">
      <c r="BL312" s="179"/>
      <c r="BM312" s="179"/>
      <c r="BN312" s="179"/>
      <c r="BO312" s="179"/>
      <c r="BP312" s="179"/>
      <c r="BQ312" s="179"/>
      <c r="BR312" s="179"/>
      <c r="BS312" s="179"/>
      <c r="BT312" s="179"/>
    </row>
    <row r="313" spans="64:72" x14ac:dyDescent="0.2">
      <c r="BL313" s="179"/>
      <c r="BM313" s="179"/>
      <c r="BN313" s="179"/>
      <c r="BO313" s="179"/>
      <c r="BP313" s="179"/>
      <c r="BQ313" s="179"/>
      <c r="BR313" s="179"/>
      <c r="BS313" s="179"/>
      <c r="BT313" s="179"/>
    </row>
    <row r="314" spans="64:72" x14ac:dyDescent="0.2">
      <c r="BL314" s="179"/>
      <c r="BM314" s="179"/>
      <c r="BN314" s="179"/>
      <c r="BO314" s="179"/>
      <c r="BP314" s="179"/>
      <c r="BQ314" s="179"/>
      <c r="BR314" s="179"/>
      <c r="BS314" s="179"/>
      <c r="BT314" s="179"/>
    </row>
    <row r="315" spans="64:72" x14ac:dyDescent="0.2">
      <c r="BL315" s="179"/>
      <c r="BM315" s="179"/>
      <c r="BN315" s="179"/>
      <c r="BO315" s="179"/>
      <c r="BP315" s="179"/>
      <c r="BQ315" s="179"/>
      <c r="BR315" s="179"/>
      <c r="BS315" s="179"/>
      <c r="BT315" s="179"/>
    </row>
    <row r="316" spans="64:72" x14ac:dyDescent="0.2">
      <c r="BL316" s="179"/>
      <c r="BM316" s="179"/>
      <c r="BN316" s="179"/>
      <c r="BO316" s="179"/>
      <c r="BP316" s="179"/>
      <c r="BQ316" s="179"/>
      <c r="BR316" s="179"/>
      <c r="BS316" s="179"/>
      <c r="BT316" s="179"/>
    </row>
    <row r="317" spans="64:72" x14ac:dyDescent="0.2">
      <c r="BL317" s="179"/>
      <c r="BM317" s="179"/>
      <c r="BN317" s="179"/>
      <c r="BO317" s="179"/>
      <c r="BP317" s="179"/>
      <c r="BQ317" s="179"/>
      <c r="BR317" s="179"/>
      <c r="BS317" s="179"/>
      <c r="BT317" s="179"/>
    </row>
    <row r="318" spans="64:72" x14ac:dyDescent="0.2">
      <c r="BL318" s="179"/>
      <c r="BM318" s="179"/>
      <c r="BN318" s="179"/>
      <c r="BO318" s="179"/>
      <c r="BP318" s="179"/>
      <c r="BQ318" s="179"/>
      <c r="BR318" s="179"/>
      <c r="BS318" s="179"/>
      <c r="BT318" s="179"/>
    </row>
    <row r="319" spans="64:72" x14ac:dyDescent="0.2">
      <c r="BL319" s="179"/>
      <c r="BM319" s="179"/>
      <c r="BN319" s="179"/>
      <c r="BO319" s="179"/>
      <c r="BP319" s="179"/>
      <c r="BQ319" s="179"/>
      <c r="BR319" s="179"/>
      <c r="BS319" s="179"/>
      <c r="BT319" s="179"/>
    </row>
    <row r="320" spans="64:72" x14ac:dyDescent="0.2">
      <c r="BL320" s="179"/>
      <c r="BM320" s="179"/>
      <c r="BN320" s="179"/>
      <c r="BO320" s="179"/>
      <c r="BP320" s="179"/>
      <c r="BQ320" s="179"/>
      <c r="BR320" s="179"/>
      <c r="BS320" s="179"/>
      <c r="BT320" s="179"/>
    </row>
    <row r="321" spans="64:72" x14ac:dyDescent="0.2">
      <c r="BL321" s="179"/>
      <c r="BM321" s="179"/>
      <c r="BN321" s="179"/>
      <c r="BO321" s="179"/>
      <c r="BP321" s="179"/>
      <c r="BQ321" s="179"/>
      <c r="BR321" s="179"/>
      <c r="BS321" s="179"/>
      <c r="BT321" s="179"/>
    </row>
    <row r="322" spans="64:72" x14ac:dyDescent="0.2">
      <c r="BL322" s="179"/>
      <c r="BM322" s="179"/>
      <c r="BN322" s="179"/>
      <c r="BO322" s="179"/>
      <c r="BP322" s="179"/>
      <c r="BQ322" s="179"/>
      <c r="BR322" s="179"/>
      <c r="BS322" s="179"/>
      <c r="BT322" s="179"/>
    </row>
    <row r="323" spans="64:72" x14ac:dyDescent="0.2">
      <c r="BL323" s="179"/>
      <c r="BM323" s="179"/>
      <c r="BN323" s="179"/>
      <c r="BO323" s="179"/>
      <c r="BP323" s="179"/>
      <c r="BQ323" s="179"/>
      <c r="BR323" s="179"/>
      <c r="BS323" s="179"/>
      <c r="BT323" s="179"/>
    </row>
    <row r="324" spans="64:72" x14ac:dyDescent="0.2">
      <c r="BL324" s="179"/>
      <c r="BM324" s="179"/>
      <c r="BN324" s="179"/>
      <c r="BO324" s="179"/>
      <c r="BP324" s="179"/>
      <c r="BQ324" s="179"/>
      <c r="BR324" s="179"/>
      <c r="BS324" s="179"/>
      <c r="BT324" s="179"/>
    </row>
    <row r="325" spans="64:72" x14ac:dyDescent="0.2">
      <c r="BL325" s="179"/>
      <c r="BM325" s="179"/>
      <c r="BN325" s="179"/>
      <c r="BO325" s="179"/>
      <c r="BP325" s="179"/>
      <c r="BQ325" s="179"/>
      <c r="BR325" s="179"/>
      <c r="BS325" s="179"/>
      <c r="BT325" s="179"/>
    </row>
    <row r="326" spans="64:72" x14ac:dyDescent="0.2">
      <c r="BL326" s="179"/>
      <c r="BM326" s="179"/>
      <c r="BN326" s="179"/>
      <c r="BO326" s="179"/>
      <c r="BP326" s="179"/>
      <c r="BQ326" s="179"/>
      <c r="BR326" s="179"/>
      <c r="BS326" s="179"/>
      <c r="BT326" s="179"/>
    </row>
    <row r="327" spans="64:72" x14ac:dyDescent="0.2">
      <c r="BL327" s="179"/>
      <c r="BM327" s="179"/>
      <c r="BN327" s="179"/>
      <c r="BO327" s="179"/>
      <c r="BP327" s="179"/>
      <c r="BQ327" s="179"/>
      <c r="BR327" s="179"/>
      <c r="BS327" s="179"/>
      <c r="BT327" s="179"/>
    </row>
    <row r="328" spans="64:72" x14ac:dyDescent="0.2">
      <c r="BL328" s="179"/>
      <c r="BM328" s="179"/>
      <c r="BN328" s="179"/>
      <c r="BO328" s="179"/>
      <c r="BP328" s="179"/>
      <c r="BQ328" s="179"/>
      <c r="BR328" s="179"/>
      <c r="BS328" s="179"/>
      <c r="BT328" s="179"/>
    </row>
    <row r="329" spans="64:72" x14ac:dyDescent="0.2">
      <c r="BL329" s="179"/>
      <c r="BM329" s="179"/>
      <c r="BN329" s="179"/>
      <c r="BO329" s="179"/>
      <c r="BP329" s="179"/>
      <c r="BQ329" s="179"/>
      <c r="BR329" s="179"/>
      <c r="BS329" s="179"/>
      <c r="BT329" s="179"/>
    </row>
    <row r="330" spans="64:72" x14ac:dyDescent="0.2">
      <c r="BL330" s="179"/>
      <c r="BM330" s="179"/>
      <c r="BN330" s="179"/>
      <c r="BO330" s="179"/>
      <c r="BP330" s="179"/>
      <c r="BQ330" s="179"/>
      <c r="BR330" s="179"/>
      <c r="BS330" s="179"/>
      <c r="BT330" s="179"/>
    </row>
    <row r="331" spans="64:72" x14ac:dyDescent="0.2">
      <c r="BL331" s="179"/>
      <c r="BM331" s="179"/>
      <c r="BN331" s="179"/>
      <c r="BO331" s="179"/>
      <c r="BP331" s="179"/>
      <c r="BQ331" s="179"/>
      <c r="BR331" s="179"/>
      <c r="BS331" s="179"/>
      <c r="BT331" s="179"/>
    </row>
    <row r="332" spans="64:72" x14ac:dyDescent="0.2">
      <c r="BL332" s="179"/>
      <c r="BM332" s="179"/>
      <c r="BN332" s="179"/>
      <c r="BO332" s="179"/>
      <c r="BP332" s="179"/>
      <c r="BQ332" s="179"/>
      <c r="BR332" s="179"/>
      <c r="BS332" s="179"/>
      <c r="BT332" s="179"/>
    </row>
    <row r="333" spans="64:72" x14ac:dyDescent="0.2">
      <c r="BL333" s="179"/>
      <c r="BM333" s="179"/>
      <c r="BN333" s="179"/>
      <c r="BO333" s="179"/>
      <c r="BP333" s="179"/>
      <c r="BQ333" s="179"/>
      <c r="BR333" s="179"/>
      <c r="BS333" s="179"/>
      <c r="BT333" s="179"/>
    </row>
    <row r="334" spans="64:72" x14ac:dyDescent="0.2">
      <c r="BL334" s="179"/>
      <c r="BM334" s="179"/>
      <c r="BN334" s="179"/>
      <c r="BO334" s="179"/>
      <c r="BP334" s="179"/>
      <c r="BQ334" s="179"/>
      <c r="BR334" s="179"/>
      <c r="BS334" s="179"/>
      <c r="BT334" s="179"/>
    </row>
    <row r="335" spans="64:72" x14ac:dyDescent="0.2">
      <c r="BL335" s="179"/>
      <c r="BM335" s="179"/>
      <c r="BN335" s="179"/>
      <c r="BO335" s="179"/>
      <c r="BP335" s="179"/>
      <c r="BQ335" s="179"/>
      <c r="BR335" s="179"/>
      <c r="BS335" s="179"/>
      <c r="BT335" s="179"/>
    </row>
    <row r="336" spans="64:72" x14ac:dyDescent="0.2">
      <c r="BL336" s="179"/>
      <c r="BM336" s="179"/>
      <c r="BN336" s="179"/>
      <c r="BO336" s="179"/>
      <c r="BP336" s="179"/>
      <c r="BQ336" s="179"/>
      <c r="BR336" s="179"/>
      <c r="BS336" s="179"/>
      <c r="BT336" s="179"/>
    </row>
    <row r="337" spans="64:72" x14ac:dyDescent="0.2">
      <c r="BL337" s="179"/>
      <c r="BM337" s="179"/>
      <c r="BN337" s="179"/>
      <c r="BO337" s="179"/>
      <c r="BP337" s="179"/>
      <c r="BQ337" s="179"/>
      <c r="BR337" s="179"/>
      <c r="BS337" s="179"/>
      <c r="BT337" s="179"/>
    </row>
    <row r="338" spans="64:72" x14ac:dyDescent="0.2">
      <c r="BL338" s="179"/>
      <c r="BM338" s="179"/>
      <c r="BN338" s="179"/>
      <c r="BO338" s="179"/>
      <c r="BP338" s="179"/>
      <c r="BQ338" s="179"/>
      <c r="BR338" s="179"/>
      <c r="BS338" s="179"/>
      <c r="BT338" s="179"/>
    </row>
    <row r="339" spans="64:72" x14ac:dyDescent="0.2">
      <c r="BL339" s="179"/>
      <c r="BM339" s="179"/>
      <c r="BN339" s="179"/>
      <c r="BO339" s="179"/>
      <c r="BP339" s="179"/>
      <c r="BQ339" s="179"/>
      <c r="BR339" s="179"/>
      <c r="BS339" s="179"/>
      <c r="BT339" s="179"/>
    </row>
    <row r="340" spans="64:72" x14ac:dyDescent="0.2">
      <c r="BL340" s="179"/>
      <c r="BM340" s="179"/>
      <c r="BN340" s="179"/>
      <c r="BO340" s="179"/>
      <c r="BP340" s="179"/>
      <c r="BQ340" s="179"/>
      <c r="BR340" s="179"/>
      <c r="BS340" s="179"/>
      <c r="BT340" s="179"/>
    </row>
    <row r="341" spans="64:72" x14ac:dyDescent="0.2">
      <c r="BL341" s="179"/>
      <c r="BM341" s="179"/>
      <c r="BN341" s="179"/>
      <c r="BO341" s="179"/>
      <c r="BP341" s="179"/>
      <c r="BQ341" s="179"/>
      <c r="BR341" s="179"/>
      <c r="BS341" s="179"/>
      <c r="BT341" s="179"/>
    </row>
    <row r="342" spans="64:72" x14ac:dyDescent="0.2">
      <c r="BL342" s="179"/>
      <c r="BM342" s="179"/>
      <c r="BN342" s="179"/>
      <c r="BO342" s="179"/>
      <c r="BP342" s="179"/>
      <c r="BQ342" s="179"/>
      <c r="BR342" s="179"/>
      <c r="BS342" s="179"/>
      <c r="BT342" s="179"/>
    </row>
    <row r="343" spans="64:72" x14ac:dyDescent="0.2">
      <c r="BL343" s="179"/>
      <c r="BM343" s="179"/>
      <c r="BN343" s="179"/>
      <c r="BO343" s="179"/>
      <c r="BP343" s="179"/>
      <c r="BQ343" s="179"/>
      <c r="BR343" s="179"/>
      <c r="BS343" s="179"/>
      <c r="BT343" s="179"/>
    </row>
    <row r="344" spans="64:72" x14ac:dyDescent="0.2">
      <c r="BL344" s="179"/>
      <c r="BM344" s="179"/>
      <c r="BN344" s="179"/>
      <c r="BO344" s="179"/>
      <c r="BP344" s="179"/>
      <c r="BQ344" s="179"/>
      <c r="BR344" s="179"/>
      <c r="BS344" s="179"/>
      <c r="BT344" s="179"/>
    </row>
    <row r="345" spans="64:72" x14ac:dyDescent="0.2">
      <c r="BL345" s="179"/>
      <c r="BM345" s="179"/>
      <c r="BN345" s="179"/>
      <c r="BO345" s="179"/>
      <c r="BP345" s="179"/>
      <c r="BQ345" s="179"/>
      <c r="BR345" s="179"/>
      <c r="BS345" s="179"/>
      <c r="BT345" s="179"/>
    </row>
    <row r="346" spans="64:72" x14ac:dyDescent="0.2">
      <c r="BL346" s="179"/>
      <c r="BM346" s="179"/>
      <c r="BN346" s="179"/>
      <c r="BO346" s="179"/>
      <c r="BP346" s="179"/>
      <c r="BQ346" s="179"/>
      <c r="BR346" s="179"/>
      <c r="BS346" s="179"/>
      <c r="BT346" s="179"/>
    </row>
    <row r="347" spans="64:72" x14ac:dyDescent="0.2">
      <c r="BL347" s="179"/>
      <c r="BM347" s="179"/>
      <c r="BN347" s="179"/>
      <c r="BO347" s="179"/>
      <c r="BP347" s="179"/>
      <c r="BQ347" s="179"/>
      <c r="BR347" s="179"/>
      <c r="BS347" s="179"/>
      <c r="BT347" s="179"/>
    </row>
    <row r="348" spans="64:72" x14ac:dyDescent="0.2">
      <c r="BL348" s="179"/>
      <c r="BM348" s="179"/>
      <c r="BN348" s="179"/>
      <c r="BO348" s="179"/>
      <c r="BP348" s="179"/>
      <c r="BQ348" s="179"/>
      <c r="BR348" s="179"/>
      <c r="BS348" s="179"/>
      <c r="BT348" s="179"/>
    </row>
    <row r="349" spans="64:72" x14ac:dyDescent="0.2">
      <c r="BL349" s="179"/>
      <c r="BM349" s="179"/>
      <c r="BN349" s="179"/>
      <c r="BO349" s="179"/>
      <c r="BP349" s="179"/>
      <c r="BQ349" s="179"/>
      <c r="BR349" s="179"/>
      <c r="BS349" s="179"/>
      <c r="BT349" s="179"/>
    </row>
    <row r="350" spans="64:72" x14ac:dyDescent="0.2">
      <c r="BL350" s="179"/>
      <c r="BM350" s="179"/>
      <c r="BN350" s="179"/>
      <c r="BO350" s="179"/>
      <c r="BP350" s="179"/>
      <c r="BQ350" s="179"/>
      <c r="BR350" s="179"/>
      <c r="BS350" s="179"/>
      <c r="BT350" s="179"/>
    </row>
    <row r="351" spans="64:72" x14ac:dyDescent="0.2">
      <c r="BL351" s="179"/>
      <c r="BM351" s="179"/>
      <c r="BN351" s="179"/>
      <c r="BO351" s="179"/>
      <c r="BP351" s="179"/>
      <c r="BQ351" s="179"/>
      <c r="BR351" s="179"/>
      <c r="BS351" s="179"/>
      <c r="BT351" s="179"/>
    </row>
    <row r="352" spans="64:72" x14ac:dyDescent="0.2">
      <c r="BL352" s="179"/>
      <c r="BM352" s="179"/>
      <c r="BN352" s="179"/>
      <c r="BO352" s="179"/>
      <c r="BP352" s="179"/>
      <c r="BQ352" s="179"/>
      <c r="BR352" s="179"/>
      <c r="BS352" s="179"/>
      <c r="BT352" s="179"/>
    </row>
    <row r="353" spans="64:72" x14ac:dyDescent="0.2">
      <c r="BL353" s="179"/>
      <c r="BM353" s="179"/>
      <c r="BN353" s="179"/>
      <c r="BO353" s="179"/>
      <c r="BP353" s="179"/>
      <c r="BQ353" s="179"/>
      <c r="BR353" s="179"/>
      <c r="BS353" s="179"/>
      <c r="BT353" s="179"/>
    </row>
    <row r="354" spans="64:72" x14ac:dyDescent="0.2">
      <c r="BL354" s="179"/>
      <c r="BM354" s="179"/>
      <c r="BN354" s="179"/>
      <c r="BO354" s="179"/>
      <c r="BP354" s="179"/>
      <c r="BQ354" s="179"/>
      <c r="BR354" s="179"/>
      <c r="BS354" s="179"/>
      <c r="BT354" s="179"/>
    </row>
    <row r="355" spans="64:72" x14ac:dyDescent="0.2">
      <c r="BL355" s="179"/>
      <c r="BM355" s="179"/>
      <c r="BN355" s="179"/>
      <c r="BO355" s="179"/>
      <c r="BP355" s="179"/>
      <c r="BQ355" s="179"/>
      <c r="BR355" s="179"/>
      <c r="BS355" s="179"/>
      <c r="BT355" s="179"/>
    </row>
    <row r="356" spans="64:72" x14ac:dyDescent="0.2">
      <c r="BL356" s="179"/>
      <c r="BM356" s="179"/>
      <c r="BN356" s="179"/>
      <c r="BO356" s="179"/>
      <c r="BP356" s="179"/>
      <c r="BQ356" s="179"/>
      <c r="BR356" s="179"/>
      <c r="BS356" s="179"/>
      <c r="BT356" s="179"/>
    </row>
    <row r="357" spans="64:72" x14ac:dyDescent="0.2">
      <c r="BL357" s="179"/>
      <c r="BM357" s="179"/>
      <c r="BN357" s="179"/>
      <c r="BO357" s="179"/>
      <c r="BP357" s="179"/>
      <c r="BQ357" s="179"/>
      <c r="BR357" s="179"/>
      <c r="BS357" s="179"/>
      <c r="BT357" s="179"/>
    </row>
    <row r="358" spans="64:72" x14ac:dyDescent="0.2">
      <c r="BL358" s="179"/>
      <c r="BM358" s="179"/>
      <c r="BN358" s="179"/>
      <c r="BO358" s="179"/>
      <c r="BP358" s="179"/>
      <c r="BQ358" s="179"/>
      <c r="BR358" s="179"/>
      <c r="BS358" s="179"/>
      <c r="BT358" s="179"/>
    </row>
    <row r="359" spans="64:72" x14ac:dyDescent="0.2">
      <c r="BL359" s="179"/>
      <c r="BM359" s="179"/>
      <c r="BN359" s="179"/>
      <c r="BO359" s="179"/>
      <c r="BP359" s="179"/>
      <c r="BQ359" s="179"/>
      <c r="BR359" s="179"/>
      <c r="BS359" s="179"/>
      <c r="BT359" s="179"/>
    </row>
    <row r="360" spans="64:72" x14ac:dyDescent="0.2">
      <c r="BL360" s="179"/>
      <c r="BM360" s="179"/>
      <c r="BN360" s="179"/>
      <c r="BO360" s="179"/>
      <c r="BP360" s="179"/>
      <c r="BQ360" s="179"/>
      <c r="BR360" s="179"/>
      <c r="BS360" s="179"/>
      <c r="BT360" s="179"/>
    </row>
    <row r="361" spans="64:72" x14ac:dyDescent="0.2">
      <c r="BL361" s="179"/>
      <c r="BM361" s="179"/>
      <c r="BN361" s="179"/>
      <c r="BO361" s="179"/>
      <c r="BP361" s="179"/>
      <c r="BQ361" s="179"/>
      <c r="BR361" s="179"/>
      <c r="BS361" s="179"/>
      <c r="BT361" s="179"/>
    </row>
    <row r="362" spans="64:72" x14ac:dyDescent="0.2">
      <c r="BL362" s="179"/>
      <c r="BM362" s="179"/>
      <c r="BN362" s="179"/>
      <c r="BO362" s="179"/>
      <c r="BP362" s="179"/>
      <c r="BQ362" s="179"/>
      <c r="BR362" s="179"/>
      <c r="BS362" s="179"/>
      <c r="BT362" s="179"/>
    </row>
    <row r="363" spans="64:72" x14ac:dyDescent="0.2">
      <c r="BL363" s="179"/>
      <c r="BM363" s="179"/>
      <c r="BN363" s="179"/>
      <c r="BO363" s="179"/>
      <c r="BP363" s="179"/>
      <c r="BQ363" s="179"/>
      <c r="BR363" s="179"/>
      <c r="BS363" s="179"/>
      <c r="BT363" s="179"/>
    </row>
    <row r="364" spans="64:72" x14ac:dyDescent="0.2">
      <c r="BL364" s="179"/>
      <c r="BM364" s="179"/>
      <c r="BN364" s="179"/>
      <c r="BO364" s="179"/>
      <c r="BP364" s="179"/>
      <c r="BQ364" s="179"/>
      <c r="BR364" s="179"/>
      <c r="BS364" s="179"/>
      <c r="BT364" s="179"/>
    </row>
    <row r="365" spans="64:72" x14ac:dyDescent="0.2">
      <c r="BL365" s="179"/>
      <c r="BM365" s="179"/>
      <c r="BN365" s="179"/>
      <c r="BO365" s="179"/>
      <c r="BP365" s="179"/>
      <c r="BQ365" s="179"/>
      <c r="BR365" s="179"/>
      <c r="BS365" s="179"/>
      <c r="BT365" s="179"/>
    </row>
    <row r="366" spans="64:72" x14ac:dyDescent="0.2">
      <c r="BL366" s="179"/>
      <c r="BM366" s="179"/>
      <c r="BN366" s="179"/>
      <c r="BO366" s="179"/>
      <c r="BP366" s="179"/>
      <c r="BQ366" s="179"/>
      <c r="BR366" s="179"/>
      <c r="BS366" s="179"/>
      <c r="BT366" s="179"/>
    </row>
    <row r="367" spans="64:72" x14ac:dyDescent="0.2">
      <c r="BL367" s="179"/>
      <c r="BM367" s="179"/>
      <c r="BN367" s="179"/>
      <c r="BO367" s="179"/>
      <c r="BP367" s="179"/>
      <c r="BQ367" s="179"/>
      <c r="BR367" s="179"/>
      <c r="BS367" s="179"/>
      <c r="BT367" s="179"/>
    </row>
    <row r="368" spans="64:72" x14ac:dyDescent="0.2">
      <c r="BL368" s="179"/>
      <c r="BM368" s="179"/>
      <c r="BN368" s="179"/>
      <c r="BO368" s="179"/>
      <c r="BP368" s="179"/>
      <c r="BQ368" s="179"/>
      <c r="BR368" s="179"/>
      <c r="BS368" s="179"/>
      <c r="BT368" s="179"/>
    </row>
    <row r="369" spans="64:72" x14ac:dyDescent="0.2">
      <c r="BL369" s="179"/>
      <c r="BM369" s="179"/>
      <c r="BN369" s="179"/>
      <c r="BO369" s="179"/>
      <c r="BP369" s="179"/>
      <c r="BQ369" s="179"/>
      <c r="BR369" s="179"/>
      <c r="BS369" s="179"/>
      <c r="BT369" s="179"/>
    </row>
    <row r="370" spans="64:72" x14ac:dyDescent="0.2">
      <c r="BL370" s="179"/>
      <c r="BM370" s="179"/>
      <c r="BN370" s="179"/>
      <c r="BO370" s="179"/>
      <c r="BP370" s="179"/>
      <c r="BQ370" s="179"/>
      <c r="BR370" s="179"/>
      <c r="BS370" s="179"/>
      <c r="BT370" s="179"/>
    </row>
    <row r="371" spans="64:72" x14ac:dyDescent="0.2">
      <c r="BL371" s="179"/>
      <c r="BM371" s="179"/>
      <c r="BN371" s="179"/>
      <c r="BO371" s="179"/>
      <c r="BP371" s="179"/>
      <c r="BQ371" s="179"/>
      <c r="BR371" s="179"/>
      <c r="BS371" s="179"/>
      <c r="BT371" s="179"/>
    </row>
    <row r="372" spans="64:72" x14ac:dyDescent="0.2">
      <c r="BL372" s="179"/>
      <c r="BM372" s="179"/>
      <c r="BN372" s="179"/>
      <c r="BO372" s="179"/>
      <c r="BP372" s="179"/>
      <c r="BQ372" s="179"/>
      <c r="BR372" s="179"/>
      <c r="BS372" s="179"/>
      <c r="BT372" s="179"/>
    </row>
    <row r="373" spans="64:72" x14ac:dyDescent="0.2">
      <c r="BL373" s="179"/>
      <c r="BM373" s="179"/>
      <c r="BN373" s="179"/>
      <c r="BO373" s="179"/>
      <c r="BP373" s="179"/>
      <c r="BQ373" s="179"/>
      <c r="BR373" s="179"/>
      <c r="BS373" s="179"/>
      <c r="BT373" s="179"/>
    </row>
  </sheetData>
  <sheetProtection algorithmName="SHA-512" hashValue="eBwIwxLfRMyVlLXhAqObab7ejNb48Es/k3zoiQ56eOkWjKcXNrxrswAp/AgmuIPuTu24okPUlFTB4qRBILXYwA==" saltValue="cDYqAFGye0TSIml1gvcwRg==" spinCount="100000" sheet="1" objects="1" scenarios="1"/>
  <pageMargins left="0.75" right="0.75" top="1" bottom="1" header="0.5" footer="0.5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DFC9A6-A0BE-2244-B6BD-835CC16C945E}">
  <sheetPr codeName="Sheet16">
    <tabColor theme="5" tint="0.39997558519241921"/>
  </sheetPr>
  <dimension ref="A1:BT373"/>
  <sheetViews>
    <sheetView topLeftCell="B1" zoomScale="90" zoomScaleNormal="90" workbookViewId="0">
      <selection activeCell="D22" sqref="D22"/>
    </sheetView>
  </sheetViews>
  <sheetFormatPr baseColWidth="10" defaultRowHeight="15" x14ac:dyDescent="0.2"/>
  <cols>
    <col min="1" max="1" width="14.83203125" style="97" customWidth="1"/>
    <col min="2" max="2" width="14.5" style="97" customWidth="1"/>
    <col min="3" max="3" width="22.33203125" style="97" bestFit="1" customWidth="1"/>
    <col min="4" max="4" width="14.1640625" style="97" customWidth="1"/>
    <col min="5" max="6" width="14.1640625" style="97" hidden="1" customWidth="1"/>
    <col min="7" max="16" width="14.1640625" style="97" customWidth="1"/>
    <col min="17" max="18" width="14.1640625" style="97" hidden="1" customWidth="1"/>
    <col min="19" max="23" width="14.1640625" style="97" customWidth="1"/>
    <col min="24" max="27" width="14.1640625" style="97" hidden="1" customWidth="1"/>
    <col min="28" max="28" width="14.33203125" style="97" customWidth="1"/>
    <col min="29" max="41" width="14.1640625" style="97" customWidth="1"/>
    <col min="42" max="72" width="12.5" style="97" customWidth="1"/>
    <col min="73" max="16384" width="10.83203125" style="97"/>
  </cols>
  <sheetData>
    <row r="1" spans="1:72" x14ac:dyDescent="0.2">
      <c r="A1" s="96" t="s">
        <v>31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  <c r="U1" s="96"/>
      <c r="V1" s="96"/>
      <c r="W1" s="96"/>
      <c r="X1" s="96"/>
      <c r="Y1" s="96"/>
      <c r="Z1" s="96"/>
      <c r="AA1" s="96"/>
      <c r="AB1" s="96"/>
      <c r="AC1" s="96"/>
      <c r="AD1" s="96"/>
      <c r="AE1" s="96"/>
      <c r="AF1" s="96"/>
      <c r="AG1" s="96"/>
      <c r="AH1" s="96"/>
      <c r="AI1" s="96"/>
      <c r="AJ1" s="96"/>
      <c r="AK1" s="96"/>
      <c r="AL1" s="96"/>
      <c r="AM1" s="96"/>
      <c r="AN1" s="96"/>
      <c r="AO1" s="96"/>
      <c r="AP1" s="96"/>
      <c r="AQ1" s="96"/>
      <c r="AR1" s="96"/>
      <c r="AS1" s="96"/>
      <c r="AT1" s="96"/>
      <c r="AU1" s="96"/>
      <c r="AV1" s="96"/>
      <c r="AW1" s="96"/>
      <c r="AX1" s="96"/>
      <c r="AY1" s="96"/>
      <c r="AZ1" s="96"/>
      <c r="BA1" s="96"/>
      <c r="BB1" s="96"/>
      <c r="BC1" s="96"/>
      <c r="BD1" s="96"/>
      <c r="BE1" s="96"/>
      <c r="BF1" s="96"/>
      <c r="BG1" s="96"/>
      <c r="BH1" s="96"/>
      <c r="BI1" s="96"/>
      <c r="BJ1" s="96"/>
      <c r="BK1" s="96"/>
      <c r="BL1" s="96"/>
      <c r="BM1" s="96"/>
      <c r="BN1" s="96"/>
      <c r="BO1" s="96"/>
      <c r="BP1" s="96"/>
      <c r="BQ1" s="96"/>
      <c r="BR1" s="96"/>
      <c r="BS1" s="96"/>
      <c r="BT1" s="96"/>
    </row>
    <row r="2" spans="1:72" x14ac:dyDescent="0.2">
      <c r="A2" s="98" t="s">
        <v>92</v>
      </c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  <c r="AB2" s="96"/>
      <c r="AC2" s="96"/>
      <c r="AD2" s="96"/>
      <c r="AE2" s="96"/>
      <c r="AF2" s="96"/>
      <c r="AG2" s="96"/>
      <c r="AH2" s="96"/>
      <c r="AI2" s="96"/>
      <c r="AJ2" s="96"/>
      <c r="AK2" s="96"/>
      <c r="AL2" s="96"/>
      <c r="AM2" s="96"/>
      <c r="AN2" s="96"/>
      <c r="AO2" s="96"/>
      <c r="AP2" s="96"/>
      <c r="AQ2" s="96"/>
      <c r="AR2" s="96"/>
      <c r="AS2" s="96"/>
      <c r="AT2" s="96"/>
      <c r="AU2" s="96"/>
      <c r="AV2" s="96"/>
      <c r="AW2" s="96"/>
      <c r="AX2" s="96"/>
      <c r="AY2" s="96"/>
      <c r="AZ2" s="96"/>
      <c r="BA2" s="96"/>
      <c r="BB2" s="96"/>
      <c r="BC2" s="96"/>
      <c r="BD2" s="96"/>
      <c r="BE2" s="96"/>
      <c r="BF2" s="96"/>
      <c r="BG2" s="96"/>
      <c r="BH2" s="96"/>
      <c r="BI2" s="96"/>
      <c r="BJ2" s="96"/>
      <c r="BK2" s="96"/>
      <c r="BL2" s="96"/>
      <c r="BM2" s="96"/>
      <c r="BN2" s="96"/>
      <c r="BO2" s="96"/>
      <c r="BP2" s="96"/>
      <c r="BQ2" s="96"/>
      <c r="BR2" s="96"/>
      <c r="BS2" s="96"/>
      <c r="BT2" s="96"/>
    </row>
    <row r="3" spans="1:72" ht="16" thickBot="1" x14ac:dyDescent="0.25">
      <c r="A3" s="96"/>
      <c r="B3" s="99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96"/>
      <c r="AV3" s="96"/>
      <c r="AW3" s="96"/>
      <c r="AX3" s="96"/>
      <c r="AY3" s="96"/>
      <c r="AZ3" s="96"/>
      <c r="BA3" s="96"/>
      <c r="BB3" s="96"/>
      <c r="BC3" s="96"/>
      <c r="BD3" s="96"/>
      <c r="BE3" s="96"/>
      <c r="BF3" s="96"/>
      <c r="BG3" s="96"/>
      <c r="BH3" s="96"/>
      <c r="BI3" s="96"/>
      <c r="BJ3" s="96"/>
      <c r="BK3" s="96"/>
      <c r="BL3" s="96"/>
      <c r="BM3" s="96"/>
      <c r="BN3" s="96"/>
      <c r="BO3" s="96"/>
      <c r="BP3" s="96"/>
      <c r="BQ3" s="96"/>
      <c r="BR3" s="96"/>
      <c r="BS3" s="96"/>
      <c r="BT3" s="96"/>
    </row>
    <row r="4" spans="1:72" x14ac:dyDescent="0.2">
      <c r="A4" s="66" t="s">
        <v>60</v>
      </c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8"/>
      <c r="AF4" s="96"/>
      <c r="AG4" s="96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6"/>
      <c r="BK4" s="96"/>
      <c r="BL4" s="96"/>
      <c r="BM4" s="96"/>
      <c r="BN4" s="96"/>
      <c r="BO4" s="96"/>
      <c r="BP4" s="96"/>
      <c r="BQ4" s="96"/>
      <c r="BR4" s="96"/>
      <c r="BS4" s="96"/>
      <c r="BT4" s="96"/>
    </row>
    <row r="5" spans="1:72" x14ac:dyDescent="0.2">
      <c r="A5" s="69" t="s">
        <v>228</v>
      </c>
      <c r="B5" s="70"/>
      <c r="C5" s="74">
        <v>100000</v>
      </c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1"/>
      <c r="AF5" s="96"/>
      <c r="AG5" s="96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6"/>
      <c r="BK5" s="96"/>
      <c r="BL5" s="96"/>
      <c r="BM5" s="96"/>
      <c r="BN5" s="96"/>
      <c r="BO5" s="96"/>
      <c r="BP5" s="96"/>
      <c r="BQ5" s="96"/>
      <c r="BR5" s="96"/>
      <c r="BS5" s="96"/>
      <c r="BT5" s="96"/>
    </row>
    <row r="6" spans="1:72" x14ac:dyDescent="0.2">
      <c r="A6" s="25"/>
      <c r="B6" s="70"/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1"/>
      <c r="AF6" s="96"/>
      <c r="AG6" s="96"/>
      <c r="AH6" s="96"/>
      <c r="AI6" s="96"/>
      <c r="AJ6" s="96"/>
      <c r="AK6" s="96"/>
      <c r="AL6" s="96"/>
      <c r="AM6" s="96"/>
      <c r="AN6" s="96"/>
      <c r="AO6" s="96"/>
      <c r="AP6" s="96"/>
      <c r="AQ6" s="96"/>
      <c r="AR6" s="96"/>
      <c r="AS6" s="96"/>
      <c r="AT6" s="96"/>
      <c r="AU6" s="96"/>
      <c r="AV6" s="96"/>
      <c r="AW6" s="96"/>
      <c r="AX6" s="96"/>
      <c r="AY6" s="96"/>
      <c r="AZ6" s="96"/>
      <c r="BA6" s="96"/>
      <c r="BB6" s="96"/>
      <c r="BC6" s="96"/>
      <c r="BD6" s="96"/>
      <c r="BE6" s="96"/>
      <c r="BF6" s="96"/>
      <c r="BG6" s="96"/>
      <c r="BH6" s="96"/>
      <c r="BI6" s="96"/>
      <c r="BJ6" s="96"/>
      <c r="BK6" s="96"/>
      <c r="BL6" s="96"/>
      <c r="BM6" s="96"/>
      <c r="BN6" s="96"/>
      <c r="BO6" s="96"/>
      <c r="BP6" s="96"/>
      <c r="BQ6" s="96"/>
      <c r="BR6" s="96"/>
      <c r="BS6" s="96"/>
      <c r="BT6" s="96"/>
    </row>
    <row r="7" spans="1:72" ht="76" x14ac:dyDescent="0.2">
      <c r="A7" s="164" t="s">
        <v>67</v>
      </c>
      <c r="B7" s="118" t="s">
        <v>68</v>
      </c>
      <c r="C7" s="118" t="s">
        <v>69</v>
      </c>
      <c r="D7" s="119" t="s">
        <v>70</v>
      </c>
      <c r="E7" s="162" t="s">
        <v>213</v>
      </c>
      <c r="F7" s="162" t="s">
        <v>214</v>
      </c>
      <c r="G7" s="119" t="s">
        <v>71</v>
      </c>
      <c r="H7" s="119" t="s">
        <v>72</v>
      </c>
      <c r="I7" s="119" t="s">
        <v>73</v>
      </c>
      <c r="J7" s="119" t="s">
        <v>215</v>
      </c>
      <c r="K7" s="119" t="s">
        <v>75</v>
      </c>
      <c r="L7" s="119" t="s">
        <v>76</v>
      </c>
      <c r="M7" s="119" t="s">
        <v>77</v>
      </c>
      <c r="N7" s="119" t="s">
        <v>78</v>
      </c>
      <c r="O7" s="119" t="s">
        <v>74</v>
      </c>
      <c r="P7" s="119" t="s">
        <v>79</v>
      </c>
      <c r="Q7" s="161" t="s">
        <v>216</v>
      </c>
      <c r="R7" s="161" t="s">
        <v>80</v>
      </c>
      <c r="S7" s="120" t="s">
        <v>217</v>
      </c>
      <c r="T7" s="121" t="s">
        <v>81</v>
      </c>
      <c r="U7" s="121" t="s">
        <v>82</v>
      </c>
      <c r="V7" s="121" t="s">
        <v>0</v>
      </c>
      <c r="W7" s="121" t="s">
        <v>87</v>
      </c>
      <c r="X7" s="163" t="s">
        <v>218</v>
      </c>
      <c r="Y7" s="163" t="s">
        <v>219</v>
      </c>
      <c r="Z7" s="122" t="s">
        <v>88</v>
      </c>
      <c r="AA7" s="122" t="s">
        <v>89</v>
      </c>
      <c r="AB7" s="123" t="s">
        <v>32</v>
      </c>
      <c r="AC7" s="123" t="s">
        <v>33</v>
      </c>
      <c r="AD7" s="124" t="s">
        <v>90</v>
      </c>
      <c r="AE7" s="125" t="s">
        <v>91</v>
      </c>
      <c r="AF7" s="102"/>
      <c r="AG7" s="102"/>
      <c r="AH7" s="102"/>
      <c r="AI7" s="102"/>
      <c r="AJ7" s="102"/>
      <c r="AK7" s="102"/>
      <c r="AL7" s="102"/>
      <c r="AM7" s="102"/>
      <c r="AN7" s="102"/>
      <c r="AO7" s="102"/>
      <c r="AP7" s="102"/>
      <c r="AQ7" s="102"/>
      <c r="AR7" s="102"/>
      <c r="AS7" s="102"/>
      <c r="AT7" s="102"/>
      <c r="AU7" s="102"/>
      <c r="AV7" s="102"/>
      <c r="AW7" s="102"/>
      <c r="AX7" s="102"/>
      <c r="AY7" s="102"/>
      <c r="AZ7" s="102"/>
      <c r="BA7" s="102"/>
      <c r="BB7" s="102"/>
      <c r="BC7" s="102"/>
      <c r="BD7" s="102"/>
      <c r="BE7" s="102"/>
      <c r="BF7" s="102"/>
      <c r="BG7" s="102"/>
      <c r="BH7" s="102"/>
      <c r="BI7" s="102"/>
      <c r="BJ7" s="102"/>
      <c r="BK7" s="102"/>
      <c r="BL7" s="102"/>
      <c r="BM7" s="102"/>
      <c r="BN7" s="102"/>
      <c r="BO7" s="102"/>
      <c r="BP7" s="102"/>
      <c r="BQ7" s="102"/>
      <c r="BR7" s="102"/>
      <c r="BS7" s="102"/>
      <c r="BT7" s="102"/>
    </row>
    <row r="8" spans="1:72" ht="20" customHeight="1" x14ac:dyDescent="0.2">
      <c r="A8" s="80" t="str">
        <f>'ACT Apr 2020'!D2</f>
        <v>EvoEnergy</v>
      </c>
      <c r="B8" s="81" t="str">
        <f>'ACT Apr 2020'!F2</f>
        <v>ActewAGL</v>
      </c>
      <c r="C8" s="81" t="str">
        <f>'ACT Apr 2020'!G2</f>
        <v>Standard Business Plan</v>
      </c>
      <c r="D8" s="82">
        <f>365*'ACT Apr 2020'!H2/100</f>
        <v>606.33800000000008</v>
      </c>
      <c r="E8" s="155">
        <f>IF('ACT Apr 2020'!AQ2=3,0.5,IF('ACT Apr 2020'!AQ2=2,0.33,0))</f>
        <v>0.5</v>
      </c>
      <c r="F8" s="155">
        <f>1-E8</f>
        <v>0.5</v>
      </c>
      <c r="G8" s="83">
        <f>IF('ACT Apr 2020'!K2="",($C$5*E8/'ACT Apr 2020'!AQ2*'ACT Apr 2020'!W2/100)*'ACT Apr 2020'!AQ2,IF($C$5*E8/'ACT Apr 2020'!AQ2&gt;='ACT Apr 2020'!L2,('ACT Apr 2020'!L2*'ACT Apr 2020'!W2/100)*'ACT Apr 2020'!AQ2,($C$5*E8/'ACT Apr 2020'!AQ2*'ACT Apr 2020'!W2/100)*'ACT Apr 2020'!AQ2))</f>
        <v>443.79</v>
      </c>
      <c r="H8" s="84">
        <f>IF(AND('ACT Apr 2020'!L2&gt;0,'ACT Apr 2020'!M2&gt;0),IF($C$5*E8/'ACT Apr 2020'!AQ2&lt;'ACT Apr 2020'!L2,0,IF(($C$5*E8/'ACT Apr 2020'!AQ2-'ACT Apr 2020'!L2)&lt;=('ACT Apr 2020'!M2+'ACT Apr 2020'!L2),((($C$5*E8/'ACT Apr 2020'!AQ2-'ACT Apr 2020'!L2)*'ACT Apr 2020'!X2/100))*'ACT Apr 2020'!AQ2,((('ACT Apr 2020'!M2)*'ACT Apr 2020'!X2/100)*'ACT Apr 2020'!AQ2))),0)</f>
        <v>964.6718000000003</v>
      </c>
      <c r="I8" s="82">
        <f>IF(AND('ACT Apr 2020'!M2&gt;0,'ACT Apr 2020'!N2&gt;0),IF($C$5*E8/'ACT Apr 2020'!AQ2&lt;('ACT Apr 2020'!L2+'ACT Apr 2020'!M2),0,IF(($C$5*E8/'ACT Apr 2020'!AQ2-'ACT Apr 2020'!L2+'ACT Apr 2020'!M2)&lt;=('ACT Apr 2020'!L2+'ACT Apr 2020'!M2+'ACT Apr 2020'!N2),((($C$5*E8/'ACT Apr 2020'!AQ2-('ACT Apr 2020'!L2+'ACT Apr 2020'!M2))*'ACT Apr 2020'!Y2/100))*'ACT Apr 2020'!AQ2,('ACT Apr 2020'!N2*'ACT Apr 2020'!Y2/100)* 'ACT Apr 2020'!AQ2)),0)</f>
        <v>0</v>
      </c>
      <c r="J8" s="82">
        <f>IF(AND('ACT Apr 2020'!N2&gt;0,'ACT Apr 2020'!O2&gt;0),IF($C$5*E8/'ACT Apr 2020'!AQ2&lt;('ACT Apr 2020'!L2+'ACT Apr 2020'!M2+'ACT Apr 2020'!N2),0,IF(($C$5*E8/'ACT Apr 2020'!AQ2-'ACT Apr 2020'!L2+'ACT Apr 2020'!M2+'ACT Apr 2020'!N2)&lt;=('ACT Apr 2020'!L2+'ACT Apr 2020'!M2+'ACT Apr 2020'!N2+'ACT Apr 2020'!O2),(($C$5*E8/'ACT Apr 2020'!AQ2-('ACT Apr 2020'!L2+'ACT Apr 2020'!M2+'ACT Apr 2020'!N2))*'ACT Apr 2020'!Z2/100)*'ACT Apr 2020'!AQ2,('ACT Apr 2020'!O2*'ACT Apr 2020'!Z2/100)*'ACT Apr 2020'!AQ2)),0)</f>
        <v>0</v>
      </c>
      <c r="K8" s="82">
        <f>IF(AND('ACT Apr 2020'!P2&gt;0,'ACT Apr 2020'!O2&gt;0),IF(($C$5*E8/'ACT Apr 2020'!AQ2&lt;SUM('ACT Apr 2020'!L2:P2)),(0),($C$5*E8/'ACT Apr 2020'!AQ2-SUM('ACT Apr 2020'!L2:P2))*'ACT Apr 2020'!AB2/100)* 'ACT Apr 2020'!AQ2,IF(AND('ACT Apr 2020'!O2&gt;0,'ACT Apr 2020'!P2=""),IF(($C$5*E8/'ACT Apr 2020'!AQ2&lt; SUM('ACT Apr 2020'!L2:O2)),(0),($C$5*E8/'ACT Apr 2020'!AQ2-SUM('ACT Apr 2020'!L2:O2))*'ACT Apr 2020'!AA2/100)* 'ACT Apr 2020'!AQ2,IF(AND('ACT Apr 2020'!N2&gt;0,'ACT Apr 2020'!O2=""),IF(($C$5*E8/'ACT Apr 2020'!AQ2&lt; SUM('ACT Apr 2020'!L2:N2)),(0),($C$5*E8/'ACT Apr 2020'!AQ2-SUM('ACT Apr 2020'!L2:N2))*'ACT Apr 2020'!Z2/100)* 'ACT Apr 2020'!AQ2,IF(AND('ACT Apr 2020'!M2&gt;0,'ACT Apr 2020'!N2=""),IF(($C$5*E8/'ACT Apr 2020'!AQ2&lt;'ACT Apr 2020'!M2+'ACT Apr 2020'!L2),(0),(($C$5*E8/'ACT Apr 2020'!AQ2-('ACT Apr 2020'!M2+'ACT Apr 2020'!L2))*'ACT Apr 2020'!Y2/100))*'ACT Apr 2020'!AQ2,IF(AND('ACT Apr 2020'!L2&gt;0,'ACT Apr 2020'!M2=""&gt;0),IF(($C$5*E8/'ACT Apr 2020'!AQ2&lt;'ACT Apr 2020'!L2),(0),($C$5*E8/'ACT Apr 2020'!AQ2-'ACT Apr 2020'!L2)*'ACT Apr 2020'!X2/100)*'ACT Apr 2020'!AQ2,0)))))</f>
        <v>0</v>
      </c>
      <c r="L8" s="84">
        <f>IF('ACT Apr 2020'!K2="",($C$5*F8/'ACT Apr 2020'!AR2*'ACT Apr 2020'!AC2/100)*'ACT Apr 2020'!AR2,IF($C$5*F8/'ACT Apr 2020'!AR2&gt;='ACT Apr 2020'!L2,('ACT Apr 2020'!L2*'ACT Apr 2020'!AC2/100)*'ACT Apr 2020'!AR2,($C$5*F8/'ACT Apr 2020'!AR2*'ACT Apr 2020'!AC2/100)*'ACT Apr 2020'!AR2))</f>
        <v>443.79</v>
      </c>
      <c r="M8" s="84">
        <f>IF(AND('ACT Apr 2020'!L2&gt;0,'ACT Apr 2020'!M2&gt;0),IF($C$5*F8/'ACT Apr 2020'!AR2&lt;'ACT Apr 2020'!L2,0,IF(($C$5*F8/'ACT Apr 2020'!AR2-'ACT Apr 2020'!L2)&lt;=('ACT Apr 2020'!M2+'ACT Apr 2020'!L2),((($C$5*F8/'ACT Apr 2020'!AR2-'ACT Apr 2020'!L2)*'ACT Apr 2020'!AD2/100))*'ACT Apr 2020'!AR2,((('ACT Apr 2020'!M2)*'ACT Apr 2020'!AD2/100)*'ACT Apr 2020'!AR2))),0)</f>
        <v>964.6718000000003</v>
      </c>
      <c r="N8" s="82">
        <f>IF(AND('ACT Apr 2020'!M2&gt;0,'ACT Apr 2020'!N2&gt;0),IF($C$5*F8/'ACT Apr 2020'!AR2&lt;('ACT Apr 2020'!L2+'ACT Apr 2020'!M2),0,IF(($C$5*F8/'ACT Apr 2020'!AR2-'ACT Apr 2020'!L2+'ACT Apr 2020'!M2)&lt;=('ACT Apr 2020'!L2+'ACT Apr 2020'!M2+'ACT Apr 2020'!N2),((($C$5*F8/'ACT Apr 2020'!AR2-('ACT Apr 2020'!L2+'ACT Apr 2020'!M2))*'ACT Apr 2020'!AE2/100))*'ACT Apr 2020'!AR2,('ACT Apr 2020'!N2*'ACT Apr 2020'!AE2/100)*'ACT Apr 2020'!AR2)),0)</f>
        <v>0</v>
      </c>
      <c r="O8" s="82">
        <f>IF(AND('ACT Apr 2020'!N2&gt;0,'ACT Apr 2020'!O2&gt;0),IF($C$5*F8/'ACT Apr 2020'!AR2&lt;('ACT Apr 2020'!L2+'ACT Apr 2020'!M2+'ACT Apr 2020'!N2),0,IF(($C$5*F8/'ACT Apr 2020'!AR2-'ACT Apr 2020'!L2+'ACT Apr 2020'!M2+'ACT Apr 2020'!N2)&lt;=('ACT Apr 2020'!L2+'ACT Apr 2020'!M2+'ACT Apr 2020'!N2+'ACT Apr 2020'!O2),(($C$5*F8/'ACT Apr 2020'!AR2-('ACT Apr 2020'!L2+'ACT Apr 2020'!M2+'ACT Apr 2020'!N2))*'ACT Apr 2020'!AF2/100)*'ACT Apr 2020'!AR2,('ACT Apr 2020'!O2*'ACT Apr 2020'!AF2/100)*'ACT Apr 2020'!AR2)),0)</f>
        <v>0</v>
      </c>
      <c r="P8" s="85">
        <f>IF(AND('ACT Apr 2020'!P2&gt;0,'ACT Apr 2020'!O2&gt;0),IF(($C$5*F8/'ACT Apr 2020'!AR2&lt;SUM('ACT Apr 2020'!L2:P2)),(0),($C$5*F8/'ACT Apr 2020'!AR2-SUM('ACT Apr 2020'!L2:P2))*'ACT Apr 2020'!AB2/100)* 'ACT Apr 2020'!AR2,IF(AND('ACT Apr 2020'!O2&gt;0,'ACT Apr 2020'!P2=""),IF(($C$5*F8/'ACT Apr 2020'!AR2&lt; SUM('ACT Apr 2020'!L2:O2)),(0),($C$5*F8/'ACT Apr 2020'!AR2-SUM('ACT Apr 2020'!L2:O2))*'ACT Apr 2020'!AG2/100)* 'ACT Apr 2020'!AR2,IF(AND('ACT Apr 2020'!N2&gt;0,'ACT Apr 2020'!O2=""),IF(($C$5*F8/'ACT Apr 2020'!AR2&lt; SUM('ACT Apr 2020'!L2:N2)),(0),($C$5*F8/'ACT Apr 2020'!AR2-SUM('ACT Apr 2020'!L2:N2))*'ACT Apr 2020'!AF2/100)* 'ACT Apr 2020'!AR2,IF(AND('ACT Apr 2020'!M2&gt;0,'ACT Apr 2020'!N2=""),IF(($C$5*F8/'ACT Apr 2020'!AR2&lt;'ACT Apr 2020'!M2+'ACT Apr 2020'!L2),(0),(($C$5*F8/'ACT Apr 2020'!AR2-('ACT Apr 2020'!M2+'ACT Apr 2020'!L2))*'ACT Apr 2020'!AE2/100))*'ACT Apr 2020'!AR2,IF(AND('ACT Apr 2020'!L2&gt;0,'ACT Apr 2020'!M2=""&gt;0),IF(($C$5*F8/'ACT Apr 2020'!AR2&lt;'ACT Apr 2020'!L2),(0),($C$5*F8/'ACT Apr 2020'!AR2-'ACT Apr 2020'!L2)*'ACT Apr 2020'!AD2/100)*'ACT Apr 2020'!AR2,0)))))</f>
        <v>0</v>
      </c>
      <c r="Q8" s="147">
        <f>SUM(G8:P8)</f>
        <v>2816.9236000000005</v>
      </c>
      <c r="R8" s="157">
        <f>Q8+D8</f>
        <v>3423.2616000000007</v>
      </c>
      <c r="S8" s="86">
        <f>R8*1.1</f>
        <v>3765.5877600000013</v>
      </c>
      <c r="T8" s="87">
        <f>'ACT Apr 2020'!AT2</f>
        <v>0</v>
      </c>
      <c r="U8" s="87">
        <f>'ACT Apr 2020'!AU2</f>
        <v>0</v>
      </c>
      <c r="V8" s="87">
        <f>'ACT Apr 2020'!AV2</f>
        <v>0</v>
      </c>
      <c r="W8" s="87">
        <f>'ACT Apr 2020'!AW2</f>
        <v>0</v>
      </c>
      <c r="X8" s="159" t="str">
        <f t="shared" ref="X8:X10" si="0">IF(SUM(T8:W8)=0,"No discount",IF(T8&gt;0,"Guaranteed off bill",IF(U8&gt;0,"Guaranteed off usage",IF(V8&gt;0,"Pay-on-time off bill","Pay-on-time off usage"))))</f>
        <v>No discount</v>
      </c>
      <c r="Y8" s="159" t="str">
        <f>IF(OR(B8="Origin Energy",B8="Red Energy",B8="Powershop"),"Inclusive","Exclusive")</f>
        <v>Exclusive</v>
      </c>
      <c r="Z8" s="150">
        <f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3423.2616000000007</v>
      </c>
      <c r="AA8" s="150">
        <f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3423.2616000000007</v>
      </c>
      <c r="AB8" s="88">
        <f t="shared" ref="AB8:AC10" si="1">Z8*1.1</f>
        <v>3765.5877600000013</v>
      </c>
      <c r="AC8" s="88">
        <f t="shared" si="1"/>
        <v>3765.5877600000013</v>
      </c>
      <c r="AD8" s="89">
        <f>'ACT Apr 2020'!BF2</f>
        <v>0</v>
      </c>
      <c r="AE8" s="90" t="str">
        <f>'ACT Apr 2020'!BG2</f>
        <v>n</v>
      </c>
      <c r="AF8" s="102"/>
      <c r="AG8" s="102"/>
      <c r="AH8" s="102"/>
      <c r="AI8" s="102"/>
      <c r="AJ8" s="102"/>
      <c r="AK8" s="102"/>
      <c r="AL8" s="102"/>
      <c r="AM8" s="102"/>
      <c r="AN8" s="102"/>
      <c r="AO8" s="102"/>
      <c r="AP8" s="102"/>
      <c r="AQ8" s="102"/>
      <c r="AR8" s="102"/>
      <c r="AS8" s="102"/>
      <c r="AT8" s="102"/>
      <c r="AU8" s="102"/>
      <c r="AV8" s="102"/>
      <c r="AW8" s="102"/>
      <c r="AX8" s="102"/>
      <c r="AY8" s="102"/>
      <c r="AZ8" s="102"/>
      <c r="BA8" s="102"/>
      <c r="BB8" s="102"/>
      <c r="BC8" s="102"/>
      <c r="BD8" s="102"/>
      <c r="BE8" s="102"/>
      <c r="BF8" s="102"/>
      <c r="BG8" s="102"/>
      <c r="BH8" s="102"/>
      <c r="BI8" s="102"/>
      <c r="BJ8" s="102"/>
      <c r="BK8" s="102"/>
      <c r="BL8" s="102"/>
      <c r="BM8" s="102"/>
      <c r="BN8" s="102"/>
      <c r="BO8" s="102"/>
      <c r="BP8" s="102"/>
      <c r="BQ8" s="102"/>
      <c r="BR8" s="102"/>
      <c r="BS8" s="102"/>
      <c r="BT8" s="102"/>
    </row>
    <row r="9" spans="1:72" ht="20" customHeight="1" x14ac:dyDescent="0.2">
      <c r="A9" s="80" t="str">
        <f>'ACT Apr 2020'!D3</f>
        <v>EvoEnergy</v>
      </c>
      <c r="B9" s="81" t="str">
        <f>'ACT Apr 2020'!F3</f>
        <v>EnergyAustralia</v>
      </c>
      <c r="C9" s="81" t="str">
        <f>'ACT Apr 2020'!G3</f>
        <v>Toatal Plan</v>
      </c>
      <c r="D9" s="82">
        <f>365*'ACT Apr 2020'!H3/100</f>
        <v>512.46</v>
      </c>
      <c r="E9" s="155">
        <f>IF('ACT Apr 2020'!AQ3=3,0.5,IF('ACT Apr 2020'!AQ3=2,0.33,0))</f>
        <v>0.5</v>
      </c>
      <c r="F9" s="155">
        <f>1-E9</f>
        <v>0.5</v>
      </c>
      <c r="G9" s="83">
        <f>IF('ACT Apr 2020'!K3="",($C$5*E9/'ACT Apr 2020'!AQ3*'ACT Apr 2020'!W3/100)*'ACT Apr 2020'!AQ3,IF($C$5*E9/'ACT Apr 2020'!AQ3&gt;='ACT Apr 2020'!L3,('ACT Apr 2020'!L3*'ACT Apr 2020'!W3/100)*'ACT Apr 2020'!AQ3,($C$5*E9/'ACT Apr 2020'!AQ3*'ACT Apr 2020'!W3/100)*'ACT Apr 2020'!AQ3))</f>
        <v>221.17867200000001</v>
      </c>
      <c r="H9" s="84">
        <f>IF(AND('ACT Apr 2020'!L3&gt;0,'ACT Apr 2020'!M3&gt;0),IF($C$5*E9/'ACT Apr 2020'!AQ3&lt;'ACT Apr 2020'!L3,0,IF(($C$5*E9/'ACT Apr 2020'!AQ3-'ACT Apr 2020'!L3)&lt;=('ACT Apr 2020'!M3+'ACT Apr 2020'!L3),((($C$5*E9/'ACT Apr 2020'!AQ3-'ACT Apr 2020'!L3)*'ACT Apr 2020'!X3/100))*'ACT Apr 2020'!AQ3,((('ACT Apr 2020'!M3)*'ACT Apr 2020'!X3/100)*'ACT Apr 2020'!AQ3))),0)</f>
        <v>1180.0953440000003</v>
      </c>
      <c r="I9" s="82">
        <f>IF(AND('ACT Apr 2020'!M3&gt;0,'ACT Apr 2020'!N3&gt;0),IF($C$5*E9/'ACT Apr 2020'!AQ3&lt;('ACT Apr 2020'!L3+'ACT Apr 2020'!M3),0,IF(($C$5*E9/'ACT Apr 2020'!AQ3-'ACT Apr 2020'!L3+'ACT Apr 2020'!M3)&lt;=('ACT Apr 2020'!L3+'ACT Apr 2020'!M3+'ACT Apr 2020'!N3),((($C$5*E9/'ACT Apr 2020'!AQ3-('ACT Apr 2020'!L3+'ACT Apr 2020'!M3))*'ACT Apr 2020'!Y3/100))*'ACT Apr 2020'!AQ3,('ACT Apr 2020'!N3*'ACT Apr 2020'!Y3/100)* 'ACT Apr 2020'!AQ3)),0)</f>
        <v>0</v>
      </c>
      <c r="J9" s="82">
        <f>IF(AND('ACT Apr 2020'!N3&gt;0,'ACT Apr 2020'!O3&gt;0),IF($C$5*E9/'ACT Apr 2020'!AQ3&lt;('ACT Apr 2020'!L3+'ACT Apr 2020'!M3+'ACT Apr 2020'!N3),0,IF(($C$5*E9/'ACT Apr 2020'!AQ3-'ACT Apr 2020'!L3+'ACT Apr 2020'!M3+'ACT Apr 2020'!N3)&lt;=('ACT Apr 2020'!L3+'ACT Apr 2020'!M3+'ACT Apr 2020'!N3+'ACT Apr 2020'!O3),(($C$5*E9/'ACT Apr 2020'!AQ3-('ACT Apr 2020'!L3+'ACT Apr 2020'!M3+'ACT Apr 2020'!N3))*'ACT Apr 2020'!Z3/100)*'ACT Apr 2020'!AQ3,('ACT Apr 2020'!O3*'ACT Apr 2020'!Z3/100)*'ACT Apr 2020'!AQ3)),0)</f>
        <v>0</v>
      </c>
      <c r="K9" s="82">
        <f>IF(AND('ACT Apr 2020'!P3&gt;0,'ACT Apr 2020'!O3&gt;0),IF(($C$5*E9/'ACT Apr 2020'!AQ3&lt;SUM('ACT Apr 2020'!L3:P3)),(0),($C$5*E9/'ACT Apr 2020'!AQ3-SUM('ACT Apr 2020'!L3:P3))*'ACT Apr 2020'!AB3/100)* 'ACT Apr 2020'!AQ3,IF(AND('ACT Apr 2020'!O3&gt;0,'ACT Apr 2020'!P3=""),IF(($C$5*E9/'ACT Apr 2020'!AQ3&lt; SUM('ACT Apr 2020'!L3:O3)),(0),($C$5*E9/'ACT Apr 2020'!AQ3-SUM('ACT Apr 2020'!L3:O3))*'ACT Apr 2020'!AA3/100)* 'ACT Apr 2020'!AQ3,IF(AND('ACT Apr 2020'!N3&gt;0,'ACT Apr 2020'!O3=""),IF(($C$5*E9/'ACT Apr 2020'!AQ3&lt; SUM('ACT Apr 2020'!L3:N3)),(0),($C$5*E9/'ACT Apr 2020'!AQ3-SUM('ACT Apr 2020'!L3:N3))*'ACT Apr 2020'!Z3/100)* 'ACT Apr 2020'!AQ3,IF(AND('ACT Apr 2020'!M3&gt;0,'ACT Apr 2020'!N3=""),IF(($C$5*E9/'ACT Apr 2020'!AQ3&lt;'ACT Apr 2020'!M3+'ACT Apr 2020'!L3),(0),(($C$5*E9/'ACT Apr 2020'!AQ3-('ACT Apr 2020'!M3+'ACT Apr 2020'!L3))*'ACT Apr 2020'!Y3/100))*'ACT Apr 2020'!AQ3,IF(AND('ACT Apr 2020'!L3&gt;0,'ACT Apr 2020'!M3=""&gt;0),IF(($C$5*E9/'ACT Apr 2020'!AQ3&lt;'ACT Apr 2020'!L3),(0),($C$5*E9/'ACT Apr 2020'!AQ3-'ACT Apr 2020'!L3)*'ACT Apr 2020'!X3/100)*'ACT Apr 2020'!AQ3,0)))))</f>
        <v>0</v>
      </c>
      <c r="L9" s="84">
        <f>IF('ACT Apr 2020'!K3="",($C$5*F9/'ACT Apr 2020'!AR3*'ACT Apr 2020'!AC3/100)*'ACT Apr 2020'!AR3,IF($C$5*F9/'ACT Apr 2020'!AR3&gt;='ACT Apr 2020'!L3,('ACT Apr 2020'!L3*'ACT Apr 2020'!AC3/100)*'ACT Apr 2020'!AR3,($C$5*F9/'ACT Apr 2020'!AR3*'ACT Apr 2020'!AC3/100)*'ACT Apr 2020'!AR3))</f>
        <v>221.17867200000001</v>
      </c>
      <c r="M9" s="84">
        <f>IF(AND('ACT Apr 2020'!L3&gt;0,'ACT Apr 2020'!M3&gt;0),IF($C$5*F9/'ACT Apr 2020'!AR3&lt;'ACT Apr 2020'!L3,0,IF(($C$5*F9/'ACT Apr 2020'!AR3-'ACT Apr 2020'!L3)&lt;=('ACT Apr 2020'!M3+'ACT Apr 2020'!L3),((($C$5*F9/'ACT Apr 2020'!AR3-'ACT Apr 2020'!L3)*'ACT Apr 2020'!AD3/100))*'ACT Apr 2020'!AR3,((('ACT Apr 2020'!M3)*'ACT Apr 2020'!AD3/100)*'ACT Apr 2020'!AR3))),0)</f>
        <v>1180.0953440000003</v>
      </c>
      <c r="N9" s="82">
        <f>IF(AND('ACT Apr 2020'!M3&gt;0,'ACT Apr 2020'!N3&gt;0),IF($C$5*F9/'ACT Apr 2020'!AR3&lt;('ACT Apr 2020'!L3+'ACT Apr 2020'!M3),0,IF(($C$5*F9/'ACT Apr 2020'!AR3-'ACT Apr 2020'!L3+'ACT Apr 2020'!M3)&lt;=('ACT Apr 2020'!L3+'ACT Apr 2020'!M3+'ACT Apr 2020'!N3),((($C$5*F9/'ACT Apr 2020'!AR3-('ACT Apr 2020'!L3+'ACT Apr 2020'!M3))*'ACT Apr 2020'!AE3/100))*'ACT Apr 2020'!AR3,('ACT Apr 2020'!N3*'ACT Apr 2020'!AE3/100)*'ACT Apr 2020'!AR3)),0)</f>
        <v>0</v>
      </c>
      <c r="O9" s="82">
        <f>IF(AND('ACT Apr 2020'!N3&gt;0,'ACT Apr 2020'!O3&gt;0),IF($C$5*F9/'ACT Apr 2020'!AR3&lt;('ACT Apr 2020'!L3+'ACT Apr 2020'!M3+'ACT Apr 2020'!N3),0,IF(($C$5*F9/'ACT Apr 2020'!AR3-'ACT Apr 2020'!L3+'ACT Apr 2020'!M3+'ACT Apr 2020'!N3)&lt;=('ACT Apr 2020'!L3+'ACT Apr 2020'!M3+'ACT Apr 2020'!N3+'ACT Apr 2020'!O3),(($C$5*F9/'ACT Apr 2020'!AR3-('ACT Apr 2020'!L3+'ACT Apr 2020'!M3+'ACT Apr 2020'!N3))*'ACT Apr 2020'!AF3/100)*'ACT Apr 2020'!AR3,('ACT Apr 2020'!O3*'ACT Apr 2020'!AF3/100)*'ACT Apr 2020'!AR3)),0)</f>
        <v>0</v>
      </c>
      <c r="P9" s="85">
        <f>IF(AND('ACT Apr 2020'!P3&gt;0,'ACT Apr 2020'!O3&gt;0),IF(($C$5*F9/'ACT Apr 2020'!AR3&lt;SUM('ACT Apr 2020'!L3:P3)),(0),($C$5*F9/'ACT Apr 2020'!AR3-SUM('ACT Apr 2020'!L3:P3))*'ACT Apr 2020'!AB3/100)* 'ACT Apr 2020'!AR3,IF(AND('ACT Apr 2020'!O3&gt;0,'ACT Apr 2020'!P3=""),IF(($C$5*F9/'ACT Apr 2020'!AR3&lt; SUM('ACT Apr 2020'!L3:O3)),(0),($C$5*F9/'ACT Apr 2020'!AR3-SUM('ACT Apr 2020'!L3:O3))*'ACT Apr 2020'!AG3/100)* 'ACT Apr 2020'!AR3,IF(AND('ACT Apr 2020'!N3&gt;0,'ACT Apr 2020'!O3=""),IF(($C$5*F9/'ACT Apr 2020'!AR3&lt; SUM('ACT Apr 2020'!L3:N3)),(0),($C$5*F9/'ACT Apr 2020'!AR3-SUM('ACT Apr 2020'!L3:N3))*'ACT Apr 2020'!AF3/100)* 'ACT Apr 2020'!AR3,IF(AND('ACT Apr 2020'!M3&gt;0,'ACT Apr 2020'!N3=""),IF(($C$5*F9/'ACT Apr 2020'!AR3&lt;'ACT Apr 2020'!M3+'ACT Apr 2020'!L3),(0),(($C$5*F9/'ACT Apr 2020'!AR3-('ACT Apr 2020'!M3+'ACT Apr 2020'!L3))*'ACT Apr 2020'!AE3/100))*'ACT Apr 2020'!AR3,IF(AND('ACT Apr 2020'!L3&gt;0,'ACT Apr 2020'!M3=""&gt;0),IF(($C$5*F9/'ACT Apr 2020'!AR3&lt;'ACT Apr 2020'!L3),(0),($C$5*F9/'ACT Apr 2020'!AR3-'ACT Apr 2020'!L3)*'ACT Apr 2020'!AD3/100)*'ACT Apr 2020'!AR3,0)))))</f>
        <v>0</v>
      </c>
      <c r="Q9" s="147">
        <f>SUM(G9:P9)</f>
        <v>2802.5480320000006</v>
      </c>
      <c r="R9" s="157">
        <f>Q9+D9</f>
        <v>3315.0080320000006</v>
      </c>
      <c r="S9" s="86">
        <f>R9*1.1</f>
        <v>3646.5088352000012</v>
      </c>
      <c r="T9" s="87">
        <f>'ACT Apr 2020'!AT3</f>
        <v>19</v>
      </c>
      <c r="U9" s="87">
        <f>'ACT Apr 2020'!AU3</f>
        <v>0</v>
      </c>
      <c r="V9" s="87">
        <f>'ACT Apr 2020'!AV3</f>
        <v>0</v>
      </c>
      <c r="W9" s="87">
        <f>'ACT Apr 2020'!AW3</f>
        <v>0</v>
      </c>
      <c r="X9" s="159" t="str">
        <f t="shared" si="0"/>
        <v>Guaranteed off bill</v>
      </c>
      <c r="Y9" s="159" t="str">
        <f>IF(OR(B9="Origin Energy",B9="Red Energy",B9="Powershop"),"Inclusive","Exclusive")</f>
        <v>Exclusive</v>
      </c>
      <c r="Z9" s="150">
        <f>IF(AND(X9="Guaranteed off bill",Y9="Inclusive"),((R9*1.1)-((R9*1.1)*T9/100))/1.1,IF(AND(X9="Guaranteed off usage",Y9="Inclusive"),((R9*1.1)-((Q9*1.1)*U9/100))/1.1,IF(AND(X9="Guaranteed off bill",Y9="Exclusive"),R9-(R9*T9/100),IF(AND(X9="Guaranteed off usage",Y9="Exclusive"),R9-(Q9*U9/100),IF(Y9="Inclusive",((R9*1.1))/1.1,R9)))))</f>
        <v>2685.1565059200007</v>
      </c>
      <c r="AA9" s="150">
        <f>IF(AND(X9="Pay-on-time off bill",Y9="Inclusive"),((Z9*1.1)-((Z9*1.1)*V9/100))/1.1,IF(AND(X9="Pay-on-time off usage",Y9="Inclusive"),((Z9*1.1)-((Q9*1.1)*W9/100))/1.1,IF(AND(X9="Pay-on-time off bill",Y9="Exclusive"),Z9-(Z9*V9/100),IF(AND(X9="Pay-on-time off usage",Y9="Exclusive"),Z9-(Q9*W9/100),IF(Y9="Inclusive",((Z9*1.1))/1.1,Z9)))))</f>
        <v>2685.1565059200007</v>
      </c>
      <c r="AB9" s="88">
        <f t="shared" si="1"/>
        <v>2953.672156512001</v>
      </c>
      <c r="AC9" s="88">
        <f t="shared" si="1"/>
        <v>2953.672156512001</v>
      </c>
      <c r="AD9" s="89">
        <f>'ACT Apr 2020'!BF3</f>
        <v>0</v>
      </c>
      <c r="AE9" s="90" t="str">
        <f>'ACT Apr 2020'!BG3</f>
        <v>n</v>
      </c>
      <c r="AF9" s="102"/>
      <c r="AG9" s="102"/>
      <c r="AH9" s="102"/>
      <c r="AI9" s="102"/>
      <c r="AJ9" s="102"/>
      <c r="AK9" s="102"/>
      <c r="AL9" s="102"/>
      <c r="AM9" s="102"/>
      <c r="AN9" s="102"/>
      <c r="AO9" s="102"/>
      <c r="AP9" s="102"/>
      <c r="AQ9" s="102"/>
      <c r="AR9" s="102"/>
      <c r="AS9" s="102"/>
      <c r="AT9" s="102"/>
      <c r="AU9" s="102"/>
      <c r="AV9" s="102"/>
      <c r="AW9" s="102"/>
      <c r="AX9" s="102"/>
      <c r="AY9" s="102"/>
      <c r="AZ9" s="102"/>
      <c r="BA9" s="102"/>
      <c r="BB9" s="102"/>
      <c r="BC9" s="102"/>
      <c r="BD9" s="102"/>
      <c r="BE9" s="102"/>
      <c r="BF9" s="102"/>
      <c r="BG9" s="102"/>
      <c r="BH9" s="102"/>
      <c r="BI9" s="102"/>
      <c r="BJ9" s="102"/>
      <c r="BK9" s="102"/>
      <c r="BL9" s="102"/>
      <c r="BM9" s="102"/>
      <c r="BN9" s="102"/>
      <c r="BO9" s="102"/>
      <c r="BP9" s="102"/>
      <c r="BQ9" s="102"/>
      <c r="BR9" s="102"/>
      <c r="BS9" s="102"/>
      <c r="BT9" s="102"/>
    </row>
    <row r="10" spans="1:72" ht="20" customHeight="1" thickBot="1" x14ac:dyDescent="0.25">
      <c r="A10" s="108" t="str">
        <f>'ACT Apr 2020'!D4</f>
        <v>EvoEnergy</v>
      </c>
      <c r="B10" s="109" t="str">
        <f>'ACT Apr 2020'!F4</f>
        <v>Origin Energy</v>
      </c>
      <c r="C10" s="109" t="str">
        <f>'ACT Apr 2020'!G4</f>
        <v>Business  Flexi</v>
      </c>
      <c r="D10" s="110">
        <f>365*'ACT Apr 2020'!H4/100</f>
        <v>539.3605</v>
      </c>
      <c r="E10" s="156">
        <f>IF('ACT Apr 2020'!AQ4=3,0.5,IF('ACT Apr 2020'!AQ4=2,0.33,0))</f>
        <v>0.5</v>
      </c>
      <c r="F10" s="156">
        <f>1-E10</f>
        <v>0.5</v>
      </c>
      <c r="G10" s="111">
        <f>IF('ACT Apr 2020'!K4="",($C$5*E10/'ACT Apr 2020'!AQ4*'ACT Apr 2020'!W4/100)*'ACT Apr 2020'!AQ4,IF($C$5*E10/'ACT Apr 2020'!AQ4&gt;='ACT Apr 2020'!L4,('ACT Apr 2020'!L4*'ACT Apr 2020'!W4/100)*'ACT Apr 2020'!AQ4,($C$5*E10/'ACT Apr 2020'!AQ4*'ACT Apr 2020'!W4/100)*'ACT Apr 2020'!AQ4))</f>
        <v>422.35854545454538</v>
      </c>
      <c r="H10" s="110">
        <f>IF(AND('ACT Apr 2020'!L4&gt;0,'ACT Apr 2020'!M4&gt;0),IF($C$5*E10/'ACT Apr 2020'!AQ4&lt;'ACT Apr 2020'!L4,0,IF(($C$5*E10/'ACT Apr 2020'!AQ4-'ACT Apr 2020'!L4)&lt;=('ACT Apr 2020'!M4+'ACT Apr 2020'!L4),((($C$5*E10/'ACT Apr 2020'!AQ4-'ACT Apr 2020'!L4)*'ACT Apr 2020'!X4/100))*'ACT Apr 2020'!AQ4,((('ACT Apr 2020'!M4)*'ACT Apr 2020'!X4/100)*'ACT Apr 2020'!AQ4))),0)</f>
        <v>912.1036363636365</v>
      </c>
      <c r="I10" s="110">
        <f>IF(AND('ACT Apr 2020'!M4&gt;0,'ACT Apr 2020'!N4&gt;0),IF($C$5*E10/'ACT Apr 2020'!AQ4&lt;('ACT Apr 2020'!L4+'ACT Apr 2020'!M4),0,IF(($C$5*E10/'ACT Apr 2020'!AQ4-'ACT Apr 2020'!L4+'ACT Apr 2020'!M4)&lt;=('ACT Apr 2020'!L4+'ACT Apr 2020'!M4+'ACT Apr 2020'!N4),((($C$5*E10/'ACT Apr 2020'!AQ4-('ACT Apr 2020'!L4+'ACT Apr 2020'!M4))*'ACT Apr 2020'!Y4/100))*'ACT Apr 2020'!AQ4,('ACT Apr 2020'!N4*'ACT Apr 2020'!Y4/100)* 'ACT Apr 2020'!AQ4)),0)</f>
        <v>0</v>
      </c>
      <c r="J10" s="110">
        <f>IF(AND('ACT Apr 2020'!N4&gt;0,'ACT Apr 2020'!O4&gt;0),IF($C$5*E10/'ACT Apr 2020'!AQ4&lt;('ACT Apr 2020'!L4+'ACT Apr 2020'!M4+'ACT Apr 2020'!N4),0,IF(($C$5*E10/'ACT Apr 2020'!AQ4-'ACT Apr 2020'!L4+'ACT Apr 2020'!M4+'ACT Apr 2020'!N4)&lt;=('ACT Apr 2020'!L4+'ACT Apr 2020'!M4+'ACT Apr 2020'!N4+'ACT Apr 2020'!O4),(($C$5*E10/'ACT Apr 2020'!AQ4-('ACT Apr 2020'!L4+'ACT Apr 2020'!M4+'ACT Apr 2020'!N4))*'ACT Apr 2020'!Z4/100)*'ACT Apr 2020'!AQ4,('ACT Apr 2020'!O4*'ACT Apr 2020'!Z4/100)*'ACT Apr 2020'!AQ4)),0)</f>
        <v>0</v>
      </c>
      <c r="K10" s="110">
        <f>IF(AND('ACT Apr 2020'!P4&gt;0,'ACT Apr 2020'!O4&gt;0),IF(($C$5*E10/'ACT Apr 2020'!AQ4&lt;SUM('ACT Apr 2020'!L4:P4)),(0),($C$5*E10/'ACT Apr 2020'!AQ4-SUM('ACT Apr 2020'!L4:P4))*'ACT Apr 2020'!AB4/100)* 'ACT Apr 2020'!AQ4,IF(AND('ACT Apr 2020'!O4&gt;0,'ACT Apr 2020'!P4=""),IF(($C$5*E10/'ACT Apr 2020'!AQ4&lt; SUM('ACT Apr 2020'!L4:O4)),(0),($C$5*E10/'ACT Apr 2020'!AQ4-SUM('ACT Apr 2020'!L4:O4))*'ACT Apr 2020'!AA4/100)* 'ACT Apr 2020'!AQ4,IF(AND('ACT Apr 2020'!N4&gt;0,'ACT Apr 2020'!O4=""),IF(($C$5*E10/'ACT Apr 2020'!AQ4&lt; SUM('ACT Apr 2020'!L4:N4)),(0),($C$5*E10/'ACT Apr 2020'!AQ4-SUM('ACT Apr 2020'!L4:N4))*'ACT Apr 2020'!Z4/100)* 'ACT Apr 2020'!AQ4,IF(AND('ACT Apr 2020'!M4&gt;0,'ACT Apr 2020'!N4=""),IF(($C$5*E10/'ACT Apr 2020'!AQ4&lt;'ACT Apr 2020'!M4+'ACT Apr 2020'!L4),(0),(($C$5*E10/'ACT Apr 2020'!AQ4-('ACT Apr 2020'!M4+'ACT Apr 2020'!L4))*'ACT Apr 2020'!Y4/100))*'ACT Apr 2020'!AQ4,IF(AND('ACT Apr 2020'!L4&gt;0,'ACT Apr 2020'!M4=""&gt;0),IF(($C$5*E10/'ACT Apr 2020'!AQ4&lt;'ACT Apr 2020'!L4),(0),($C$5*E10/'ACT Apr 2020'!AQ4-'ACT Apr 2020'!L4)*'ACT Apr 2020'!X4/100)*'ACT Apr 2020'!AQ4,0)))))</f>
        <v>0</v>
      </c>
      <c r="L10" s="110">
        <f>IF('ACT Apr 2020'!K4="",($C$5*F10/'ACT Apr 2020'!AR4*'ACT Apr 2020'!AC4/100)*'ACT Apr 2020'!AR4,IF($C$5*F10/'ACT Apr 2020'!AR4&gt;='ACT Apr 2020'!L4,('ACT Apr 2020'!L4*'ACT Apr 2020'!AC4/100)*'ACT Apr 2020'!AR4,($C$5*F10/'ACT Apr 2020'!AR4*'ACT Apr 2020'!AC4/100)*'ACT Apr 2020'!AR4))</f>
        <v>422.35854545454538</v>
      </c>
      <c r="M10" s="110">
        <f>IF(AND('ACT Apr 2020'!L4&gt;0,'ACT Apr 2020'!M4&gt;0),IF($C$5*F10/'ACT Apr 2020'!AR4&lt;'ACT Apr 2020'!L4,0,IF(($C$5*F10/'ACT Apr 2020'!AR4-'ACT Apr 2020'!L4)&lt;=('ACT Apr 2020'!M4+'ACT Apr 2020'!L4),((($C$5*F10/'ACT Apr 2020'!AR4-'ACT Apr 2020'!L4)*'ACT Apr 2020'!AD4/100))*'ACT Apr 2020'!AR4,((('ACT Apr 2020'!M4)*'ACT Apr 2020'!AD4/100)*'ACT Apr 2020'!AR4))),0)</f>
        <v>912.1036363636365</v>
      </c>
      <c r="N10" s="110">
        <f>IF(AND('ACT Apr 2020'!M4&gt;0,'ACT Apr 2020'!N4&gt;0),IF($C$5*F10/'ACT Apr 2020'!AR4&lt;('ACT Apr 2020'!L4+'ACT Apr 2020'!M4),0,IF(($C$5*F10/'ACT Apr 2020'!AR4-'ACT Apr 2020'!L4+'ACT Apr 2020'!M4)&lt;=('ACT Apr 2020'!L4+'ACT Apr 2020'!M4+'ACT Apr 2020'!N4),((($C$5*F10/'ACT Apr 2020'!AR4-('ACT Apr 2020'!L4+'ACT Apr 2020'!M4))*'ACT Apr 2020'!AE4/100))*'ACT Apr 2020'!AR4,('ACT Apr 2020'!N4*'ACT Apr 2020'!AE4/100)*'ACT Apr 2020'!AR4)),0)</f>
        <v>0</v>
      </c>
      <c r="O10" s="110">
        <f>IF(AND('ACT Apr 2020'!N4&gt;0,'ACT Apr 2020'!O4&gt;0),IF($C$5*F10/'ACT Apr 2020'!AR4&lt;('ACT Apr 2020'!L4+'ACT Apr 2020'!M4+'ACT Apr 2020'!N4),0,IF(($C$5*F10/'ACT Apr 2020'!AR4-'ACT Apr 2020'!L4+'ACT Apr 2020'!M4+'ACT Apr 2020'!N4)&lt;=('ACT Apr 2020'!L4+'ACT Apr 2020'!M4+'ACT Apr 2020'!N4+'ACT Apr 2020'!O4),(($C$5*F10/'ACT Apr 2020'!AR4-('ACT Apr 2020'!L4+'ACT Apr 2020'!M4+'ACT Apr 2020'!N4))*'ACT Apr 2020'!AF4/100)*'ACT Apr 2020'!AR4,('ACT Apr 2020'!O4*'ACT Apr 2020'!AF4/100)*'ACT Apr 2020'!AR4)),0)</f>
        <v>0</v>
      </c>
      <c r="P10" s="110">
        <f>IF(AND('ACT Apr 2020'!P4&gt;0,'ACT Apr 2020'!O4&gt;0),IF(($C$5*F10/'ACT Apr 2020'!AR4&lt;SUM('ACT Apr 2020'!L4:P4)),(0),($C$5*F10/'ACT Apr 2020'!AR4-SUM('ACT Apr 2020'!L4:P4))*'ACT Apr 2020'!AB4/100)* 'ACT Apr 2020'!AR4,IF(AND('ACT Apr 2020'!O4&gt;0,'ACT Apr 2020'!P4=""),IF(($C$5*F10/'ACT Apr 2020'!AR4&lt; SUM('ACT Apr 2020'!L4:O4)),(0),($C$5*F10/'ACT Apr 2020'!AR4-SUM('ACT Apr 2020'!L4:O4))*'ACT Apr 2020'!AG4/100)* 'ACT Apr 2020'!AR4,IF(AND('ACT Apr 2020'!N4&gt;0,'ACT Apr 2020'!O4=""),IF(($C$5*F10/'ACT Apr 2020'!AR4&lt; SUM('ACT Apr 2020'!L4:N4)),(0),($C$5*F10/'ACT Apr 2020'!AR4-SUM('ACT Apr 2020'!L4:N4))*'ACT Apr 2020'!AF4/100)* 'ACT Apr 2020'!AR4,IF(AND('ACT Apr 2020'!M4&gt;0,'ACT Apr 2020'!N4=""),IF(($C$5*F10/'ACT Apr 2020'!AR4&lt;'ACT Apr 2020'!M4+'ACT Apr 2020'!L4),(0),(($C$5*F10/'ACT Apr 2020'!AR4-('ACT Apr 2020'!M4+'ACT Apr 2020'!L4))*'ACT Apr 2020'!AE4/100))*'ACT Apr 2020'!AR4,IF(AND('ACT Apr 2020'!L4&gt;0,'ACT Apr 2020'!M4=""&gt;0),IF(($C$5*F10/'ACT Apr 2020'!AR4&lt;'ACT Apr 2020'!L4),(0),($C$5*F10/'ACT Apr 2020'!AR4-'ACT Apr 2020'!L4)*'ACT Apr 2020'!AD4/100)*'ACT Apr 2020'!AR4,0)))))</f>
        <v>0</v>
      </c>
      <c r="Q10" s="148">
        <f>SUM(G10:P10)</f>
        <v>2668.9243636363635</v>
      </c>
      <c r="R10" s="158">
        <f>Q10+D10</f>
        <v>3208.2848636363633</v>
      </c>
      <c r="S10" s="149">
        <f>R10*1.1</f>
        <v>3529.1133500000001</v>
      </c>
      <c r="T10" s="114">
        <f>'ACT Apr 2020'!AT4</f>
        <v>13</v>
      </c>
      <c r="U10" s="114">
        <f>'ACT Apr 2020'!AU4</f>
        <v>0</v>
      </c>
      <c r="V10" s="114">
        <f>'ACT Apr 2020'!AV4</f>
        <v>0</v>
      </c>
      <c r="W10" s="114">
        <f>'ACT Apr 2020'!AW4</f>
        <v>0</v>
      </c>
      <c r="X10" s="160" t="str">
        <f t="shared" si="0"/>
        <v>Guaranteed off bill</v>
      </c>
      <c r="Y10" s="160" t="str">
        <f>IF(OR(B10="Origin Energy",B10="Red Energy",B10="Powershop"),"Inclusive","Exclusive")</f>
        <v>Inclusive</v>
      </c>
      <c r="Z10" s="151">
        <f>IF(AND(X10="Guaranteed off bill",Y10="Inclusive"),((R10*1.1)-((R10*1.1)*T10/100))/1.1,IF(AND(X10="Guaranteed off usage",Y10="Inclusive"),((R10*1.1)-((Q10*1.1)*U10/100))/1.1,IF(AND(X10="Guaranteed off bill",Y10="Exclusive"),R10-(R10*T10/100),IF(AND(X10="Guaranteed off usage",Y10="Exclusive"),R10-(Q10*U10/100),IF(Y10="Inclusive",((R10*1.1))/1.1,R10)))))</f>
        <v>2791.2078313636362</v>
      </c>
      <c r="AA10" s="152">
        <f>IF(AND(X10="Pay-on-time off bill",Y10="Inclusive"),((Z10*1.1)-((Z10*1.1)*V10/100))/1.1,IF(AND(X10="Pay-on-time off usage",Y10="Inclusive"),((Z10*1.1)-((Q10*1.1)*W10/100))/1.1,IF(AND(X10="Pay-on-time off bill",Y10="Exclusive"),Z10-(Z10*V10/100),IF(AND(X10="Pay-on-time off usage",Y10="Exclusive"),Z10-(Q10*W10/100),IF(Y10="Inclusive",((Z10*1.1))/1.1,Z10)))))</f>
        <v>2791.2078313636362</v>
      </c>
      <c r="AB10" s="113">
        <f t="shared" si="1"/>
        <v>3070.3286145000002</v>
      </c>
      <c r="AC10" s="113">
        <f t="shared" si="1"/>
        <v>3070.3286145000002</v>
      </c>
      <c r="AD10" s="115">
        <f>'ACT Apr 2020'!BF4</f>
        <v>12</v>
      </c>
      <c r="AE10" s="116" t="str">
        <f>'ACT Apr 2020'!BG4</f>
        <v>y</v>
      </c>
      <c r="AF10" s="102"/>
      <c r="AG10" s="102"/>
      <c r="AH10" s="102"/>
      <c r="AI10" s="102"/>
      <c r="AJ10" s="102"/>
      <c r="AK10" s="102"/>
      <c r="AL10" s="102"/>
      <c r="AM10" s="102"/>
      <c r="AN10" s="102"/>
      <c r="AO10" s="102"/>
      <c r="AP10" s="102"/>
      <c r="AQ10" s="102"/>
      <c r="AR10" s="102"/>
      <c r="AS10" s="102"/>
      <c r="AT10" s="102"/>
      <c r="AU10" s="102"/>
      <c r="AV10" s="102"/>
      <c r="AW10" s="102"/>
      <c r="AX10" s="102"/>
      <c r="AY10" s="102"/>
      <c r="AZ10" s="102"/>
      <c r="BA10" s="102"/>
      <c r="BB10" s="102"/>
      <c r="BC10" s="102"/>
      <c r="BD10" s="102"/>
      <c r="BE10" s="102"/>
      <c r="BF10" s="102"/>
      <c r="BG10" s="102"/>
      <c r="BH10" s="102"/>
      <c r="BI10" s="102"/>
      <c r="BJ10" s="102"/>
      <c r="BK10" s="102"/>
      <c r="BL10" s="102"/>
      <c r="BM10" s="102"/>
      <c r="BN10" s="102"/>
      <c r="BO10" s="102"/>
      <c r="BP10" s="102"/>
      <c r="BQ10" s="102"/>
      <c r="BR10" s="102"/>
      <c r="BS10" s="102"/>
      <c r="BT10" s="102"/>
    </row>
    <row r="11" spans="1:72" x14ac:dyDescent="0.2">
      <c r="BL11" s="102"/>
      <c r="BM11" s="102"/>
      <c r="BN11" s="102"/>
      <c r="BO11" s="102"/>
      <c r="BP11" s="102"/>
      <c r="BQ11" s="102"/>
      <c r="BR11" s="102"/>
      <c r="BS11" s="102"/>
      <c r="BT11" s="102"/>
    </row>
    <row r="12" spans="1:72" x14ac:dyDescent="0.2">
      <c r="BL12" s="102"/>
      <c r="BM12" s="102"/>
      <c r="BN12" s="102"/>
      <c r="BO12" s="102"/>
      <c r="BP12" s="102"/>
      <c r="BQ12" s="102"/>
      <c r="BR12" s="102"/>
      <c r="BS12" s="102"/>
      <c r="BT12" s="102"/>
    </row>
    <row r="13" spans="1:72" x14ac:dyDescent="0.2">
      <c r="BL13" s="102"/>
      <c r="BM13" s="102"/>
      <c r="BN13" s="102"/>
      <c r="BO13" s="102"/>
      <c r="BP13" s="102"/>
      <c r="BQ13" s="102"/>
      <c r="BR13" s="102"/>
      <c r="BS13" s="102"/>
      <c r="BT13" s="102"/>
    </row>
    <row r="14" spans="1:72" x14ac:dyDescent="0.2">
      <c r="BL14" s="102"/>
      <c r="BM14" s="102"/>
      <c r="BN14" s="102"/>
      <c r="BO14" s="102"/>
      <c r="BP14" s="102"/>
      <c r="BQ14" s="102"/>
      <c r="BR14" s="102"/>
      <c r="BS14" s="102"/>
      <c r="BT14" s="102"/>
    </row>
    <row r="15" spans="1:72" x14ac:dyDescent="0.2">
      <c r="BL15" s="102"/>
      <c r="BM15" s="102"/>
      <c r="BN15" s="102"/>
      <c r="BO15" s="102"/>
      <c r="BP15" s="102"/>
      <c r="BQ15" s="102"/>
      <c r="BR15" s="102"/>
      <c r="BS15" s="102"/>
      <c r="BT15" s="102"/>
    </row>
    <row r="16" spans="1:72" x14ac:dyDescent="0.2">
      <c r="BL16" s="102"/>
      <c r="BM16" s="102"/>
      <c r="BN16" s="102"/>
      <c r="BO16" s="102"/>
      <c r="BP16" s="102"/>
      <c r="BQ16" s="102"/>
      <c r="BR16" s="102"/>
      <c r="BS16" s="102"/>
      <c r="BT16" s="102"/>
    </row>
    <row r="17" spans="64:72" x14ac:dyDescent="0.2">
      <c r="BL17" s="102"/>
      <c r="BM17" s="102"/>
      <c r="BN17" s="102"/>
      <c r="BO17" s="102"/>
      <c r="BP17" s="102"/>
      <c r="BQ17" s="102"/>
      <c r="BR17" s="102"/>
      <c r="BS17" s="102"/>
      <c r="BT17" s="102"/>
    </row>
    <row r="18" spans="64:72" x14ac:dyDescent="0.2">
      <c r="BL18" s="102"/>
      <c r="BM18" s="102"/>
      <c r="BN18" s="102"/>
      <c r="BO18" s="102"/>
      <c r="BP18" s="102"/>
      <c r="BQ18" s="102"/>
      <c r="BR18" s="102"/>
      <c r="BS18" s="102"/>
      <c r="BT18" s="102"/>
    </row>
    <row r="19" spans="64:72" x14ac:dyDescent="0.2">
      <c r="BL19" s="102"/>
      <c r="BM19" s="102"/>
      <c r="BN19" s="102"/>
      <c r="BO19" s="102"/>
      <c r="BP19" s="102"/>
      <c r="BQ19" s="102"/>
      <c r="BR19" s="102"/>
      <c r="BS19" s="102"/>
      <c r="BT19" s="102"/>
    </row>
    <row r="20" spans="64:72" x14ac:dyDescent="0.2">
      <c r="BL20" s="102"/>
      <c r="BM20" s="102"/>
      <c r="BN20" s="102"/>
      <c r="BO20" s="102"/>
      <c r="BP20" s="102"/>
      <c r="BQ20" s="102"/>
      <c r="BR20" s="102"/>
      <c r="BS20" s="102"/>
      <c r="BT20" s="102"/>
    </row>
    <row r="21" spans="64:72" x14ac:dyDescent="0.2">
      <c r="BL21" s="102"/>
      <c r="BM21" s="102"/>
      <c r="BN21" s="102"/>
      <c r="BO21" s="102"/>
      <c r="BP21" s="102"/>
      <c r="BQ21" s="102"/>
      <c r="BR21" s="102"/>
      <c r="BS21" s="102"/>
      <c r="BT21" s="102"/>
    </row>
    <row r="22" spans="64:72" x14ac:dyDescent="0.2">
      <c r="BL22" s="102"/>
      <c r="BM22" s="102"/>
      <c r="BN22" s="102"/>
      <c r="BO22" s="102"/>
      <c r="BP22" s="102"/>
      <c r="BQ22" s="102"/>
      <c r="BR22" s="102"/>
      <c r="BS22" s="102"/>
      <c r="BT22" s="102"/>
    </row>
    <row r="23" spans="64:72" x14ac:dyDescent="0.2">
      <c r="BL23" s="102"/>
      <c r="BM23" s="102"/>
      <c r="BN23" s="102"/>
      <c r="BO23" s="102"/>
      <c r="BP23" s="102"/>
      <c r="BQ23" s="102"/>
      <c r="BR23" s="102"/>
      <c r="BS23" s="102"/>
      <c r="BT23" s="102"/>
    </row>
    <row r="24" spans="64:72" x14ac:dyDescent="0.2">
      <c r="BL24" s="102"/>
      <c r="BM24" s="102"/>
      <c r="BN24" s="102"/>
      <c r="BO24" s="102"/>
      <c r="BP24" s="102"/>
      <c r="BQ24" s="102"/>
      <c r="BR24" s="102"/>
      <c r="BS24" s="102"/>
      <c r="BT24" s="102"/>
    </row>
    <row r="25" spans="64:72" x14ac:dyDescent="0.2">
      <c r="BL25" s="102"/>
      <c r="BM25" s="102"/>
      <c r="BN25" s="102"/>
      <c r="BO25" s="102"/>
      <c r="BP25" s="102"/>
      <c r="BQ25" s="102"/>
      <c r="BR25" s="102"/>
      <c r="BS25" s="102"/>
      <c r="BT25" s="102"/>
    </row>
    <row r="26" spans="64:72" x14ac:dyDescent="0.2">
      <c r="BL26" s="102"/>
      <c r="BM26" s="102"/>
      <c r="BN26" s="102"/>
      <c r="BO26" s="102"/>
      <c r="BP26" s="102"/>
      <c r="BQ26" s="102"/>
      <c r="BR26" s="102"/>
      <c r="BS26" s="102"/>
      <c r="BT26" s="102"/>
    </row>
    <row r="27" spans="64:72" x14ac:dyDescent="0.2">
      <c r="BL27" s="102"/>
      <c r="BM27" s="102"/>
      <c r="BN27" s="102"/>
      <c r="BO27" s="102"/>
      <c r="BP27" s="102"/>
      <c r="BQ27" s="102"/>
      <c r="BR27" s="102"/>
      <c r="BS27" s="102"/>
      <c r="BT27" s="102"/>
    </row>
    <row r="28" spans="64:72" x14ac:dyDescent="0.2">
      <c r="BL28" s="102"/>
      <c r="BM28" s="102"/>
      <c r="BN28" s="102"/>
      <c r="BO28" s="102"/>
      <c r="BP28" s="102"/>
      <c r="BQ28" s="102"/>
      <c r="BR28" s="102"/>
      <c r="BS28" s="102"/>
      <c r="BT28" s="102"/>
    </row>
    <row r="29" spans="64:72" x14ac:dyDescent="0.2">
      <c r="BL29" s="102"/>
      <c r="BM29" s="102"/>
      <c r="BN29" s="102"/>
      <c r="BO29" s="102"/>
      <c r="BP29" s="102"/>
      <c r="BQ29" s="102"/>
      <c r="BR29" s="102"/>
      <c r="BS29" s="102"/>
      <c r="BT29" s="102"/>
    </row>
    <row r="30" spans="64:72" x14ac:dyDescent="0.2">
      <c r="BL30" s="102"/>
      <c r="BM30" s="102"/>
      <c r="BN30" s="102"/>
      <c r="BO30" s="102"/>
      <c r="BP30" s="102"/>
      <c r="BQ30" s="102"/>
      <c r="BR30" s="102"/>
      <c r="BS30" s="102"/>
      <c r="BT30" s="102"/>
    </row>
    <row r="31" spans="64:72" x14ac:dyDescent="0.2">
      <c r="BL31" s="102"/>
      <c r="BM31" s="102"/>
      <c r="BN31" s="102"/>
      <c r="BO31" s="102"/>
      <c r="BP31" s="102"/>
      <c r="BQ31" s="102"/>
      <c r="BR31" s="102"/>
      <c r="BS31" s="102"/>
      <c r="BT31" s="102"/>
    </row>
    <row r="32" spans="64:72" x14ac:dyDescent="0.2">
      <c r="BL32" s="102"/>
      <c r="BM32" s="102"/>
      <c r="BN32" s="102"/>
      <c r="BO32" s="102"/>
      <c r="BP32" s="102"/>
      <c r="BQ32" s="102"/>
      <c r="BR32" s="102"/>
      <c r="BS32" s="102"/>
      <c r="BT32" s="102"/>
    </row>
    <row r="33" spans="64:72" x14ac:dyDescent="0.2">
      <c r="BL33" s="102"/>
      <c r="BM33" s="102"/>
      <c r="BN33" s="102"/>
      <c r="BO33" s="102"/>
      <c r="BP33" s="102"/>
      <c r="BQ33" s="102"/>
      <c r="BR33" s="102"/>
      <c r="BS33" s="102"/>
      <c r="BT33" s="102"/>
    </row>
    <row r="34" spans="64:72" x14ac:dyDescent="0.2">
      <c r="BL34" s="102"/>
      <c r="BM34" s="102"/>
      <c r="BN34" s="102"/>
      <c r="BO34" s="102"/>
      <c r="BP34" s="102"/>
      <c r="BQ34" s="102"/>
      <c r="BR34" s="102"/>
      <c r="BS34" s="102"/>
      <c r="BT34" s="102"/>
    </row>
    <row r="35" spans="64:72" x14ac:dyDescent="0.2">
      <c r="BL35" s="102"/>
      <c r="BM35" s="102"/>
      <c r="BN35" s="102"/>
      <c r="BO35" s="102"/>
      <c r="BP35" s="102"/>
      <c r="BQ35" s="102"/>
      <c r="BR35" s="102"/>
      <c r="BS35" s="102"/>
      <c r="BT35" s="102"/>
    </row>
    <row r="36" spans="64:72" x14ac:dyDescent="0.2">
      <c r="BL36" s="102"/>
      <c r="BM36" s="102"/>
      <c r="BN36" s="102"/>
      <c r="BO36" s="102"/>
      <c r="BP36" s="102"/>
      <c r="BQ36" s="102"/>
      <c r="BR36" s="102"/>
      <c r="BS36" s="102"/>
      <c r="BT36" s="102"/>
    </row>
    <row r="37" spans="64:72" x14ac:dyDescent="0.2">
      <c r="BL37" s="102"/>
      <c r="BM37" s="102"/>
      <c r="BN37" s="102"/>
      <c r="BO37" s="102"/>
      <c r="BP37" s="102"/>
      <c r="BQ37" s="102"/>
      <c r="BR37" s="102"/>
      <c r="BS37" s="102"/>
      <c r="BT37" s="102"/>
    </row>
    <row r="38" spans="64:72" x14ac:dyDescent="0.2">
      <c r="BL38" s="102"/>
      <c r="BM38" s="102"/>
      <c r="BN38" s="102"/>
      <c r="BO38" s="102"/>
      <c r="BP38" s="102"/>
      <c r="BQ38" s="102"/>
      <c r="BR38" s="102"/>
      <c r="BS38" s="102"/>
      <c r="BT38" s="102"/>
    </row>
    <row r="39" spans="64:72" x14ac:dyDescent="0.2">
      <c r="BL39" s="102"/>
      <c r="BM39" s="102"/>
      <c r="BN39" s="102"/>
      <c r="BO39" s="102"/>
      <c r="BP39" s="102"/>
      <c r="BQ39" s="102"/>
      <c r="BR39" s="102"/>
      <c r="BS39" s="102"/>
      <c r="BT39" s="102"/>
    </row>
    <row r="40" spans="64:72" x14ac:dyDescent="0.2">
      <c r="BL40" s="102"/>
      <c r="BM40" s="102"/>
      <c r="BN40" s="102"/>
      <c r="BO40" s="102"/>
      <c r="BP40" s="102"/>
      <c r="BQ40" s="102"/>
      <c r="BR40" s="102"/>
      <c r="BS40" s="102"/>
      <c r="BT40" s="102"/>
    </row>
    <row r="41" spans="64:72" x14ac:dyDescent="0.2">
      <c r="BL41" s="102"/>
      <c r="BM41" s="102"/>
      <c r="BN41" s="102"/>
      <c r="BO41" s="102"/>
      <c r="BP41" s="102"/>
      <c r="BQ41" s="102"/>
      <c r="BR41" s="102"/>
      <c r="BS41" s="102"/>
      <c r="BT41" s="102"/>
    </row>
    <row r="42" spans="64:72" x14ac:dyDescent="0.2">
      <c r="BL42" s="102"/>
      <c r="BM42" s="102"/>
      <c r="BN42" s="102"/>
      <c r="BO42" s="102"/>
      <c r="BP42" s="102"/>
      <c r="BQ42" s="102"/>
      <c r="BR42" s="102"/>
      <c r="BS42" s="102"/>
      <c r="BT42" s="102"/>
    </row>
    <row r="43" spans="64:72" x14ac:dyDescent="0.2">
      <c r="BL43" s="102"/>
      <c r="BM43" s="102"/>
      <c r="BN43" s="102"/>
      <c r="BO43" s="102"/>
      <c r="BP43" s="102"/>
      <c r="BQ43" s="102"/>
      <c r="BR43" s="102"/>
      <c r="BS43" s="102"/>
      <c r="BT43" s="102"/>
    </row>
    <row r="44" spans="64:72" x14ac:dyDescent="0.2">
      <c r="BL44" s="102"/>
      <c r="BM44" s="102"/>
      <c r="BN44" s="102"/>
      <c r="BO44" s="102"/>
      <c r="BP44" s="102"/>
      <c r="BQ44" s="102"/>
      <c r="BR44" s="102"/>
      <c r="BS44" s="102"/>
      <c r="BT44" s="102"/>
    </row>
    <row r="45" spans="64:72" x14ac:dyDescent="0.2">
      <c r="BL45" s="102"/>
      <c r="BM45" s="102"/>
      <c r="BN45" s="102"/>
      <c r="BO45" s="102"/>
      <c r="BP45" s="102"/>
      <c r="BQ45" s="102"/>
      <c r="BR45" s="102"/>
      <c r="BS45" s="102"/>
      <c r="BT45" s="102"/>
    </row>
    <row r="46" spans="64:72" x14ac:dyDescent="0.2">
      <c r="BL46" s="102"/>
      <c r="BM46" s="102"/>
      <c r="BN46" s="102"/>
      <c r="BO46" s="102"/>
      <c r="BP46" s="102"/>
      <c r="BQ46" s="102"/>
      <c r="BR46" s="102"/>
      <c r="BS46" s="102"/>
      <c r="BT46" s="102"/>
    </row>
    <row r="47" spans="64:72" x14ac:dyDescent="0.2">
      <c r="BL47" s="102"/>
      <c r="BM47" s="102"/>
      <c r="BN47" s="102"/>
      <c r="BO47" s="102"/>
      <c r="BP47" s="102"/>
      <c r="BQ47" s="102"/>
      <c r="BR47" s="102"/>
      <c r="BS47" s="102"/>
      <c r="BT47" s="102"/>
    </row>
    <row r="48" spans="64:72" x14ac:dyDescent="0.2">
      <c r="BL48" s="102"/>
      <c r="BM48" s="102"/>
      <c r="BN48" s="102"/>
      <c r="BO48" s="102"/>
      <c r="BP48" s="102"/>
      <c r="BQ48" s="102"/>
      <c r="BR48" s="102"/>
      <c r="BS48" s="102"/>
      <c r="BT48" s="102"/>
    </row>
    <row r="49" spans="64:72" x14ac:dyDescent="0.2">
      <c r="BL49" s="102"/>
      <c r="BM49" s="102"/>
      <c r="BN49" s="102"/>
      <c r="BO49" s="102"/>
      <c r="BP49" s="102"/>
      <c r="BQ49" s="102"/>
      <c r="BR49" s="102"/>
      <c r="BS49" s="102"/>
      <c r="BT49" s="102"/>
    </row>
    <row r="50" spans="64:72" x14ac:dyDescent="0.2">
      <c r="BL50" s="102"/>
      <c r="BM50" s="102"/>
      <c r="BN50" s="102"/>
      <c r="BO50" s="102"/>
      <c r="BP50" s="102"/>
      <c r="BQ50" s="102"/>
      <c r="BR50" s="102"/>
      <c r="BS50" s="102"/>
      <c r="BT50" s="102"/>
    </row>
    <row r="51" spans="64:72" x14ac:dyDescent="0.2">
      <c r="BL51" s="102"/>
      <c r="BM51" s="102"/>
      <c r="BN51" s="102"/>
      <c r="BO51" s="102"/>
      <c r="BP51" s="102"/>
      <c r="BQ51" s="102"/>
      <c r="BR51" s="102"/>
      <c r="BS51" s="102"/>
      <c r="BT51" s="102"/>
    </row>
    <row r="52" spans="64:72" x14ac:dyDescent="0.2">
      <c r="BL52" s="102"/>
      <c r="BM52" s="102"/>
      <c r="BN52" s="102"/>
      <c r="BO52" s="102"/>
      <c r="BP52" s="102"/>
      <c r="BQ52" s="102"/>
      <c r="BR52" s="102"/>
      <c r="BS52" s="102"/>
      <c r="BT52" s="102"/>
    </row>
    <row r="53" spans="64:72" x14ac:dyDescent="0.2">
      <c r="BL53" s="102"/>
      <c r="BM53" s="102"/>
      <c r="BN53" s="102"/>
      <c r="BO53" s="102"/>
      <c r="BP53" s="102"/>
      <c r="BQ53" s="102"/>
      <c r="BR53" s="102"/>
      <c r="BS53" s="102"/>
      <c r="BT53" s="102"/>
    </row>
    <row r="54" spans="64:72" x14ac:dyDescent="0.2">
      <c r="BL54" s="102"/>
      <c r="BM54" s="102"/>
      <c r="BN54" s="102"/>
      <c r="BO54" s="102"/>
      <c r="BP54" s="102"/>
      <c r="BQ54" s="102"/>
      <c r="BR54" s="102"/>
      <c r="BS54" s="102"/>
      <c r="BT54" s="102"/>
    </row>
    <row r="55" spans="64:72" x14ac:dyDescent="0.2">
      <c r="BL55" s="102"/>
      <c r="BM55" s="102"/>
      <c r="BN55" s="102"/>
      <c r="BO55" s="102"/>
      <c r="BP55" s="102"/>
      <c r="BQ55" s="102"/>
      <c r="BR55" s="102"/>
      <c r="BS55" s="102"/>
      <c r="BT55" s="102"/>
    </row>
    <row r="56" spans="64:72" x14ac:dyDescent="0.2">
      <c r="BL56" s="102"/>
      <c r="BM56" s="102"/>
      <c r="BN56" s="102"/>
      <c r="BO56" s="102"/>
      <c r="BP56" s="102"/>
      <c r="BQ56" s="102"/>
      <c r="BR56" s="102"/>
      <c r="BS56" s="102"/>
      <c r="BT56" s="102"/>
    </row>
    <row r="57" spans="64:72" x14ac:dyDescent="0.2">
      <c r="BL57" s="102"/>
      <c r="BM57" s="102"/>
      <c r="BN57" s="102"/>
      <c r="BO57" s="102"/>
      <c r="BP57" s="102"/>
      <c r="BQ57" s="102"/>
      <c r="BR57" s="102"/>
      <c r="BS57" s="102"/>
      <c r="BT57" s="102"/>
    </row>
    <row r="58" spans="64:72" x14ac:dyDescent="0.2">
      <c r="BL58" s="102"/>
      <c r="BM58" s="102"/>
      <c r="BN58" s="102"/>
      <c r="BO58" s="102"/>
      <c r="BP58" s="102"/>
      <c r="BQ58" s="102"/>
      <c r="BR58" s="102"/>
      <c r="BS58" s="102"/>
      <c r="BT58" s="102"/>
    </row>
    <row r="59" spans="64:72" x14ac:dyDescent="0.2">
      <c r="BL59" s="102"/>
      <c r="BM59" s="102"/>
      <c r="BN59" s="102"/>
      <c r="BO59" s="102"/>
      <c r="BP59" s="102"/>
      <c r="BQ59" s="102"/>
      <c r="BR59" s="102"/>
      <c r="BS59" s="102"/>
      <c r="BT59" s="102"/>
    </row>
    <row r="60" spans="64:72" x14ac:dyDescent="0.2">
      <c r="BL60" s="102"/>
      <c r="BM60" s="102"/>
      <c r="BN60" s="102"/>
      <c r="BO60" s="102"/>
      <c r="BP60" s="102"/>
      <c r="BQ60" s="102"/>
      <c r="BR60" s="102"/>
      <c r="BS60" s="102"/>
      <c r="BT60" s="102"/>
    </row>
    <row r="61" spans="64:72" x14ac:dyDescent="0.2">
      <c r="BL61" s="102"/>
      <c r="BM61" s="102"/>
      <c r="BN61" s="102"/>
      <c r="BO61" s="102"/>
      <c r="BP61" s="102"/>
      <c r="BQ61" s="102"/>
      <c r="BR61" s="102"/>
      <c r="BS61" s="102"/>
      <c r="BT61" s="102"/>
    </row>
    <row r="62" spans="64:72" x14ac:dyDescent="0.2">
      <c r="BL62" s="102"/>
      <c r="BM62" s="102"/>
      <c r="BN62" s="102"/>
      <c r="BO62" s="102"/>
      <c r="BP62" s="102"/>
      <c r="BQ62" s="102"/>
      <c r="BR62" s="102"/>
      <c r="BS62" s="102"/>
      <c r="BT62" s="102"/>
    </row>
    <row r="63" spans="64:72" x14ac:dyDescent="0.2">
      <c r="BL63" s="102"/>
      <c r="BM63" s="102"/>
      <c r="BN63" s="102"/>
      <c r="BO63" s="102"/>
      <c r="BP63" s="102"/>
      <c r="BQ63" s="102"/>
      <c r="BR63" s="102"/>
      <c r="BS63" s="102"/>
      <c r="BT63" s="102"/>
    </row>
    <row r="64" spans="64:72" x14ac:dyDescent="0.2">
      <c r="BL64" s="102"/>
      <c r="BM64" s="102"/>
      <c r="BN64" s="102"/>
      <c r="BO64" s="102"/>
      <c r="BP64" s="102"/>
      <c r="BQ64" s="102"/>
      <c r="BR64" s="102"/>
      <c r="BS64" s="102"/>
      <c r="BT64" s="102"/>
    </row>
    <row r="65" spans="64:72" x14ac:dyDescent="0.2">
      <c r="BL65" s="102"/>
      <c r="BM65" s="102"/>
      <c r="BN65" s="102"/>
      <c r="BO65" s="102"/>
      <c r="BP65" s="102"/>
      <c r="BQ65" s="102"/>
      <c r="BR65" s="102"/>
      <c r="BS65" s="102"/>
      <c r="BT65" s="102"/>
    </row>
    <row r="66" spans="64:72" x14ac:dyDescent="0.2">
      <c r="BL66" s="102"/>
      <c r="BM66" s="102"/>
      <c r="BN66" s="102"/>
      <c r="BO66" s="102"/>
      <c r="BP66" s="102"/>
      <c r="BQ66" s="102"/>
      <c r="BR66" s="102"/>
      <c r="BS66" s="102"/>
      <c r="BT66" s="102"/>
    </row>
    <row r="67" spans="64:72" x14ac:dyDescent="0.2">
      <c r="BL67" s="102"/>
      <c r="BM67" s="102"/>
      <c r="BN67" s="102"/>
      <c r="BO67" s="102"/>
      <c r="BP67" s="102"/>
      <c r="BQ67" s="102"/>
      <c r="BR67" s="102"/>
      <c r="BS67" s="102"/>
      <c r="BT67" s="102"/>
    </row>
    <row r="68" spans="64:72" x14ac:dyDescent="0.2">
      <c r="BL68" s="102"/>
      <c r="BM68" s="102"/>
      <c r="BN68" s="102"/>
      <c r="BO68" s="102"/>
      <c r="BP68" s="102"/>
      <c r="BQ68" s="102"/>
      <c r="BR68" s="102"/>
      <c r="BS68" s="102"/>
      <c r="BT68" s="102"/>
    </row>
    <row r="69" spans="64:72" x14ac:dyDescent="0.2">
      <c r="BL69" s="102"/>
      <c r="BM69" s="102"/>
      <c r="BN69" s="102"/>
      <c r="BO69" s="102"/>
      <c r="BP69" s="102"/>
      <c r="BQ69" s="102"/>
      <c r="BR69" s="102"/>
      <c r="BS69" s="102"/>
      <c r="BT69" s="102"/>
    </row>
    <row r="70" spans="64:72" x14ac:dyDescent="0.2">
      <c r="BL70" s="102"/>
      <c r="BM70" s="102"/>
      <c r="BN70" s="102"/>
      <c r="BO70" s="102"/>
      <c r="BP70" s="102"/>
      <c r="BQ70" s="102"/>
      <c r="BR70" s="102"/>
      <c r="BS70" s="102"/>
      <c r="BT70" s="102"/>
    </row>
    <row r="71" spans="64:72" x14ac:dyDescent="0.2">
      <c r="BL71" s="102"/>
      <c r="BM71" s="102"/>
      <c r="BN71" s="102"/>
      <c r="BO71" s="102"/>
      <c r="BP71" s="102"/>
      <c r="BQ71" s="102"/>
      <c r="BR71" s="102"/>
      <c r="BS71" s="102"/>
      <c r="BT71" s="102"/>
    </row>
    <row r="72" spans="64:72" x14ac:dyDescent="0.2">
      <c r="BL72" s="102"/>
      <c r="BM72" s="102"/>
      <c r="BN72" s="102"/>
      <c r="BO72" s="102"/>
      <c r="BP72" s="102"/>
      <c r="BQ72" s="102"/>
      <c r="BR72" s="102"/>
      <c r="BS72" s="102"/>
      <c r="BT72" s="102"/>
    </row>
    <row r="73" spans="64:72" x14ac:dyDescent="0.2">
      <c r="BL73" s="102"/>
      <c r="BM73" s="102"/>
      <c r="BN73" s="102"/>
      <c r="BO73" s="102"/>
      <c r="BP73" s="102"/>
      <c r="BQ73" s="102"/>
      <c r="BR73" s="102"/>
      <c r="BS73" s="102"/>
      <c r="BT73" s="102"/>
    </row>
    <row r="74" spans="64:72" x14ac:dyDescent="0.2">
      <c r="BL74" s="102"/>
      <c r="BM74" s="102"/>
      <c r="BN74" s="102"/>
      <c r="BO74" s="102"/>
      <c r="BP74" s="102"/>
      <c r="BQ74" s="102"/>
      <c r="BR74" s="102"/>
      <c r="BS74" s="102"/>
      <c r="BT74" s="102"/>
    </row>
    <row r="75" spans="64:72" x14ac:dyDescent="0.2">
      <c r="BL75" s="102"/>
      <c r="BM75" s="102"/>
      <c r="BN75" s="102"/>
      <c r="BO75" s="102"/>
      <c r="BP75" s="102"/>
      <c r="BQ75" s="102"/>
      <c r="BR75" s="102"/>
      <c r="BS75" s="102"/>
      <c r="BT75" s="102"/>
    </row>
    <row r="76" spans="64:72" x14ac:dyDescent="0.2">
      <c r="BL76" s="102"/>
      <c r="BM76" s="102"/>
      <c r="BN76" s="102"/>
      <c r="BO76" s="102"/>
      <c r="BP76" s="102"/>
      <c r="BQ76" s="102"/>
      <c r="BR76" s="102"/>
      <c r="BS76" s="102"/>
      <c r="BT76" s="102"/>
    </row>
    <row r="77" spans="64:72" x14ac:dyDescent="0.2">
      <c r="BL77" s="102"/>
      <c r="BM77" s="102"/>
      <c r="BN77" s="102"/>
      <c r="BO77" s="102"/>
      <c r="BP77" s="102"/>
      <c r="BQ77" s="102"/>
      <c r="BR77" s="102"/>
      <c r="BS77" s="102"/>
      <c r="BT77" s="102"/>
    </row>
    <row r="78" spans="64:72" x14ac:dyDescent="0.2">
      <c r="BL78" s="102"/>
      <c r="BM78" s="102"/>
      <c r="BN78" s="102"/>
      <c r="BO78" s="102"/>
      <c r="BP78" s="102"/>
      <c r="BQ78" s="102"/>
      <c r="BR78" s="102"/>
      <c r="BS78" s="102"/>
      <c r="BT78" s="102"/>
    </row>
    <row r="79" spans="64:72" x14ac:dyDescent="0.2">
      <c r="BL79" s="102"/>
      <c r="BM79" s="102"/>
      <c r="BN79" s="102"/>
      <c r="BO79" s="102"/>
      <c r="BP79" s="102"/>
      <c r="BQ79" s="102"/>
      <c r="BR79" s="102"/>
      <c r="BS79" s="102"/>
      <c r="BT79" s="102"/>
    </row>
    <row r="80" spans="64:72" x14ac:dyDescent="0.2">
      <c r="BL80" s="102"/>
      <c r="BM80" s="102"/>
      <c r="BN80" s="102"/>
      <c r="BO80" s="102"/>
      <c r="BP80" s="102"/>
      <c r="BQ80" s="102"/>
      <c r="BR80" s="102"/>
      <c r="BS80" s="102"/>
      <c r="BT80" s="102"/>
    </row>
    <row r="81" spans="64:72" x14ac:dyDescent="0.2">
      <c r="BL81" s="102"/>
      <c r="BM81" s="102"/>
      <c r="BN81" s="102"/>
      <c r="BO81" s="102"/>
      <c r="BP81" s="102"/>
      <c r="BQ81" s="102"/>
      <c r="BR81" s="102"/>
      <c r="BS81" s="102"/>
      <c r="BT81" s="102"/>
    </row>
    <row r="82" spans="64:72" x14ac:dyDescent="0.2">
      <c r="BL82" s="102"/>
      <c r="BM82" s="102"/>
      <c r="BN82" s="102"/>
      <c r="BO82" s="102"/>
      <c r="BP82" s="102"/>
      <c r="BQ82" s="102"/>
      <c r="BR82" s="102"/>
      <c r="BS82" s="102"/>
      <c r="BT82" s="102"/>
    </row>
    <row r="83" spans="64:72" x14ac:dyDescent="0.2">
      <c r="BL83" s="102"/>
      <c r="BM83" s="102"/>
      <c r="BN83" s="102"/>
      <c r="BO83" s="102"/>
      <c r="BP83" s="102"/>
      <c r="BQ83" s="102"/>
      <c r="BR83" s="102"/>
      <c r="BS83" s="102"/>
      <c r="BT83" s="102"/>
    </row>
    <row r="84" spans="64:72" x14ac:dyDescent="0.2">
      <c r="BL84" s="102"/>
      <c r="BM84" s="102"/>
      <c r="BN84" s="102"/>
      <c r="BO84" s="102"/>
      <c r="BP84" s="102"/>
      <c r="BQ84" s="102"/>
      <c r="BR84" s="102"/>
      <c r="BS84" s="102"/>
      <c r="BT84" s="102"/>
    </row>
    <row r="85" spans="64:72" x14ac:dyDescent="0.2">
      <c r="BL85" s="102"/>
      <c r="BM85" s="102"/>
      <c r="BN85" s="102"/>
      <c r="BO85" s="102"/>
      <c r="BP85" s="102"/>
      <c r="BQ85" s="102"/>
      <c r="BR85" s="102"/>
      <c r="BS85" s="102"/>
      <c r="BT85" s="102"/>
    </row>
    <row r="86" spans="64:72" x14ac:dyDescent="0.2">
      <c r="BL86" s="102"/>
      <c r="BM86" s="102"/>
      <c r="BN86" s="102"/>
      <c r="BO86" s="102"/>
      <c r="BP86" s="102"/>
      <c r="BQ86" s="102"/>
      <c r="BR86" s="102"/>
      <c r="BS86" s="102"/>
      <c r="BT86" s="102"/>
    </row>
    <row r="87" spans="64:72" x14ac:dyDescent="0.2">
      <c r="BL87" s="102"/>
      <c r="BM87" s="102"/>
      <c r="BN87" s="102"/>
      <c r="BO87" s="102"/>
      <c r="BP87" s="102"/>
      <c r="BQ87" s="102"/>
      <c r="BR87" s="102"/>
      <c r="BS87" s="102"/>
      <c r="BT87" s="102"/>
    </row>
    <row r="88" spans="64:72" x14ac:dyDescent="0.2">
      <c r="BL88" s="102"/>
      <c r="BM88" s="102"/>
      <c r="BN88" s="102"/>
      <c r="BO88" s="102"/>
      <c r="BP88" s="102"/>
      <c r="BQ88" s="102"/>
      <c r="BR88" s="102"/>
      <c r="BS88" s="102"/>
      <c r="BT88" s="102"/>
    </row>
    <row r="89" spans="64:72" x14ac:dyDescent="0.2">
      <c r="BL89" s="102"/>
      <c r="BM89" s="102"/>
      <c r="BN89" s="102"/>
      <c r="BO89" s="102"/>
      <c r="BP89" s="102"/>
      <c r="BQ89" s="102"/>
      <c r="BR89" s="102"/>
      <c r="BS89" s="102"/>
      <c r="BT89" s="102"/>
    </row>
    <row r="90" spans="64:72" x14ac:dyDescent="0.2">
      <c r="BL90" s="102"/>
      <c r="BM90" s="102"/>
      <c r="BN90" s="102"/>
      <c r="BO90" s="102"/>
      <c r="BP90" s="102"/>
      <c r="BQ90" s="102"/>
      <c r="BR90" s="102"/>
      <c r="BS90" s="102"/>
      <c r="BT90" s="102"/>
    </row>
    <row r="91" spans="64:72" x14ac:dyDescent="0.2">
      <c r="BL91" s="102"/>
      <c r="BM91" s="102"/>
      <c r="BN91" s="102"/>
      <c r="BO91" s="102"/>
      <c r="BP91" s="102"/>
      <c r="BQ91" s="102"/>
      <c r="BR91" s="102"/>
      <c r="BS91" s="102"/>
      <c r="BT91" s="102"/>
    </row>
    <row r="92" spans="64:72" x14ac:dyDescent="0.2">
      <c r="BL92" s="102"/>
      <c r="BM92" s="102"/>
      <c r="BN92" s="102"/>
      <c r="BO92" s="102"/>
      <c r="BP92" s="102"/>
      <c r="BQ92" s="102"/>
      <c r="BR92" s="102"/>
      <c r="BS92" s="102"/>
      <c r="BT92" s="102"/>
    </row>
    <row r="93" spans="64:72" x14ac:dyDescent="0.2">
      <c r="BL93" s="102"/>
      <c r="BM93" s="102"/>
      <c r="BN93" s="102"/>
      <c r="BO93" s="102"/>
      <c r="BP93" s="102"/>
      <c r="BQ93" s="102"/>
      <c r="BR93" s="102"/>
      <c r="BS93" s="102"/>
      <c r="BT93" s="102"/>
    </row>
    <row r="94" spans="64:72" x14ac:dyDescent="0.2">
      <c r="BL94" s="102"/>
      <c r="BM94" s="102"/>
      <c r="BN94" s="102"/>
      <c r="BO94" s="102"/>
      <c r="BP94" s="102"/>
      <c r="BQ94" s="102"/>
      <c r="BR94" s="102"/>
      <c r="BS94" s="102"/>
      <c r="BT94" s="102"/>
    </row>
    <row r="95" spans="64:72" x14ac:dyDescent="0.2">
      <c r="BL95" s="102"/>
      <c r="BM95" s="102"/>
      <c r="BN95" s="102"/>
      <c r="BO95" s="102"/>
      <c r="BP95" s="102"/>
      <c r="BQ95" s="102"/>
      <c r="BR95" s="102"/>
      <c r="BS95" s="102"/>
      <c r="BT95" s="102"/>
    </row>
    <row r="96" spans="64:72" x14ac:dyDescent="0.2">
      <c r="BL96" s="102"/>
      <c r="BM96" s="102"/>
      <c r="BN96" s="102"/>
      <c r="BO96" s="102"/>
      <c r="BP96" s="102"/>
      <c r="BQ96" s="102"/>
      <c r="BR96" s="102"/>
      <c r="BS96" s="102"/>
      <c r="BT96" s="102"/>
    </row>
    <row r="97" spans="64:72" x14ac:dyDescent="0.2">
      <c r="BL97" s="102"/>
      <c r="BM97" s="102"/>
      <c r="BN97" s="102"/>
      <c r="BO97" s="102"/>
      <c r="BP97" s="102"/>
      <c r="BQ97" s="102"/>
      <c r="BR97" s="102"/>
      <c r="BS97" s="102"/>
      <c r="BT97" s="102"/>
    </row>
    <row r="98" spans="64:72" x14ac:dyDescent="0.2">
      <c r="BL98" s="102"/>
      <c r="BM98" s="102"/>
      <c r="BN98" s="102"/>
      <c r="BO98" s="102"/>
      <c r="BP98" s="102"/>
      <c r="BQ98" s="102"/>
      <c r="BR98" s="102"/>
      <c r="BS98" s="102"/>
      <c r="BT98" s="102"/>
    </row>
    <row r="99" spans="64:72" x14ac:dyDescent="0.2">
      <c r="BL99" s="102"/>
      <c r="BM99" s="102"/>
      <c r="BN99" s="102"/>
      <c r="BO99" s="102"/>
      <c r="BP99" s="102"/>
      <c r="BQ99" s="102"/>
      <c r="BR99" s="102"/>
      <c r="BS99" s="102"/>
      <c r="BT99" s="102"/>
    </row>
    <row r="100" spans="64:72" x14ac:dyDescent="0.2">
      <c r="BL100" s="102"/>
      <c r="BM100" s="102"/>
      <c r="BN100" s="102"/>
      <c r="BO100" s="102"/>
      <c r="BP100" s="102"/>
      <c r="BQ100" s="102"/>
      <c r="BR100" s="102"/>
      <c r="BS100" s="102"/>
      <c r="BT100" s="102"/>
    </row>
    <row r="101" spans="64:72" x14ac:dyDescent="0.2">
      <c r="BL101" s="102"/>
      <c r="BM101" s="102"/>
      <c r="BN101" s="102"/>
      <c r="BO101" s="102"/>
      <c r="BP101" s="102"/>
      <c r="BQ101" s="102"/>
      <c r="BR101" s="102"/>
      <c r="BS101" s="102"/>
      <c r="BT101" s="102"/>
    </row>
    <row r="102" spans="64:72" x14ac:dyDescent="0.2">
      <c r="BL102" s="102"/>
      <c r="BM102" s="102"/>
      <c r="BN102" s="102"/>
      <c r="BO102" s="102"/>
      <c r="BP102" s="102"/>
      <c r="BQ102" s="102"/>
      <c r="BR102" s="102"/>
      <c r="BS102" s="102"/>
      <c r="BT102" s="102"/>
    </row>
    <row r="103" spans="64:72" x14ac:dyDescent="0.2">
      <c r="BL103" s="102"/>
      <c r="BM103" s="102"/>
      <c r="BN103" s="102"/>
      <c r="BO103" s="102"/>
      <c r="BP103" s="102"/>
      <c r="BQ103" s="102"/>
      <c r="BR103" s="102"/>
      <c r="BS103" s="102"/>
      <c r="BT103" s="102"/>
    </row>
    <row r="104" spans="64:72" x14ac:dyDescent="0.2">
      <c r="BL104" s="102"/>
      <c r="BM104" s="102"/>
      <c r="BN104" s="102"/>
      <c r="BO104" s="102"/>
      <c r="BP104" s="102"/>
      <c r="BQ104" s="102"/>
      <c r="BR104" s="102"/>
      <c r="BS104" s="102"/>
      <c r="BT104" s="102"/>
    </row>
    <row r="105" spans="64:72" x14ac:dyDescent="0.2">
      <c r="BL105" s="102"/>
      <c r="BM105" s="102"/>
      <c r="BN105" s="102"/>
      <c r="BO105" s="102"/>
      <c r="BP105" s="102"/>
      <c r="BQ105" s="102"/>
      <c r="BR105" s="102"/>
      <c r="BS105" s="102"/>
      <c r="BT105" s="102"/>
    </row>
    <row r="106" spans="64:72" x14ac:dyDescent="0.2">
      <c r="BL106" s="102"/>
      <c r="BM106" s="102"/>
      <c r="BN106" s="102"/>
      <c r="BO106" s="102"/>
      <c r="BP106" s="102"/>
      <c r="BQ106" s="102"/>
      <c r="BR106" s="102"/>
      <c r="BS106" s="102"/>
      <c r="BT106" s="102"/>
    </row>
    <row r="107" spans="64:72" x14ac:dyDescent="0.2">
      <c r="BL107" s="102"/>
      <c r="BM107" s="102"/>
      <c r="BN107" s="102"/>
      <c r="BO107" s="102"/>
      <c r="BP107" s="102"/>
      <c r="BQ107" s="102"/>
      <c r="BR107" s="102"/>
      <c r="BS107" s="102"/>
      <c r="BT107" s="102"/>
    </row>
    <row r="108" spans="64:72" x14ac:dyDescent="0.2">
      <c r="BL108" s="102"/>
      <c r="BM108" s="102"/>
      <c r="BN108" s="102"/>
      <c r="BO108" s="102"/>
      <c r="BP108" s="102"/>
      <c r="BQ108" s="102"/>
      <c r="BR108" s="102"/>
      <c r="BS108" s="102"/>
      <c r="BT108" s="102"/>
    </row>
    <row r="109" spans="64:72" x14ac:dyDescent="0.2">
      <c r="BL109" s="102"/>
      <c r="BM109" s="102"/>
      <c r="BN109" s="102"/>
      <c r="BO109" s="102"/>
      <c r="BP109" s="102"/>
      <c r="BQ109" s="102"/>
      <c r="BR109" s="102"/>
      <c r="BS109" s="102"/>
      <c r="BT109" s="102"/>
    </row>
    <row r="110" spans="64:72" x14ac:dyDescent="0.2">
      <c r="BL110" s="102"/>
      <c r="BM110" s="102"/>
      <c r="BN110" s="102"/>
      <c r="BO110" s="102"/>
      <c r="BP110" s="102"/>
      <c r="BQ110" s="102"/>
      <c r="BR110" s="102"/>
      <c r="BS110" s="102"/>
      <c r="BT110" s="102"/>
    </row>
    <row r="111" spans="64:72" x14ac:dyDescent="0.2">
      <c r="BL111" s="102"/>
      <c r="BM111" s="102"/>
      <c r="BN111" s="102"/>
      <c r="BO111" s="102"/>
      <c r="BP111" s="102"/>
      <c r="BQ111" s="102"/>
      <c r="BR111" s="102"/>
      <c r="BS111" s="102"/>
      <c r="BT111" s="102"/>
    </row>
    <row r="112" spans="64:72" x14ac:dyDescent="0.2">
      <c r="BL112" s="102"/>
      <c r="BM112" s="102"/>
      <c r="BN112" s="102"/>
      <c r="BO112" s="102"/>
      <c r="BP112" s="102"/>
      <c r="BQ112" s="102"/>
      <c r="BR112" s="102"/>
      <c r="BS112" s="102"/>
      <c r="BT112" s="102"/>
    </row>
    <row r="113" spans="64:72" x14ac:dyDescent="0.2">
      <c r="BL113" s="102"/>
      <c r="BM113" s="102"/>
      <c r="BN113" s="102"/>
      <c r="BO113" s="102"/>
      <c r="BP113" s="102"/>
      <c r="BQ113" s="102"/>
      <c r="BR113" s="102"/>
      <c r="BS113" s="102"/>
      <c r="BT113" s="102"/>
    </row>
    <row r="114" spans="64:72" x14ac:dyDescent="0.2">
      <c r="BL114" s="102"/>
      <c r="BM114" s="102"/>
      <c r="BN114" s="102"/>
      <c r="BO114" s="102"/>
      <c r="BP114" s="102"/>
      <c r="BQ114" s="102"/>
      <c r="BR114" s="102"/>
      <c r="BS114" s="102"/>
      <c r="BT114" s="102"/>
    </row>
    <row r="115" spans="64:72" x14ac:dyDescent="0.2">
      <c r="BL115" s="102"/>
      <c r="BM115" s="102"/>
      <c r="BN115" s="102"/>
      <c r="BO115" s="102"/>
      <c r="BP115" s="102"/>
      <c r="BQ115" s="102"/>
      <c r="BR115" s="102"/>
      <c r="BS115" s="102"/>
      <c r="BT115" s="102"/>
    </row>
    <row r="116" spans="64:72" x14ac:dyDescent="0.2">
      <c r="BL116" s="102"/>
      <c r="BM116" s="102"/>
      <c r="BN116" s="102"/>
      <c r="BO116" s="102"/>
      <c r="BP116" s="102"/>
      <c r="BQ116" s="102"/>
      <c r="BR116" s="102"/>
      <c r="BS116" s="102"/>
      <c r="BT116" s="102"/>
    </row>
    <row r="117" spans="64:72" x14ac:dyDescent="0.2">
      <c r="BL117" s="102"/>
      <c r="BM117" s="102"/>
      <c r="BN117" s="102"/>
      <c r="BO117" s="102"/>
      <c r="BP117" s="102"/>
      <c r="BQ117" s="102"/>
      <c r="BR117" s="102"/>
      <c r="BS117" s="102"/>
      <c r="BT117" s="102"/>
    </row>
    <row r="118" spans="64:72" x14ac:dyDescent="0.2">
      <c r="BL118" s="102"/>
      <c r="BM118" s="102"/>
      <c r="BN118" s="102"/>
      <c r="BO118" s="102"/>
      <c r="BP118" s="102"/>
      <c r="BQ118" s="102"/>
      <c r="BR118" s="102"/>
      <c r="BS118" s="102"/>
      <c r="BT118" s="102"/>
    </row>
    <row r="119" spans="64:72" x14ac:dyDescent="0.2">
      <c r="BL119" s="102"/>
      <c r="BM119" s="102"/>
      <c r="BN119" s="102"/>
      <c r="BO119" s="102"/>
      <c r="BP119" s="102"/>
      <c r="BQ119" s="102"/>
      <c r="BR119" s="102"/>
      <c r="BS119" s="102"/>
      <c r="BT119" s="102"/>
    </row>
    <row r="120" spans="64:72" x14ac:dyDescent="0.2">
      <c r="BL120" s="102"/>
      <c r="BM120" s="102"/>
      <c r="BN120" s="102"/>
      <c r="BO120" s="102"/>
      <c r="BP120" s="102"/>
      <c r="BQ120" s="102"/>
      <c r="BR120" s="102"/>
      <c r="BS120" s="102"/>
      <c r="BT120" s="102"/>
    </row>
    <row r="121" spans="64:72" x14ac:dyDescent="0.2">
      <c r="BL121" s="102"/>
      <c r="BM121" s="102"/>
      <c r="BN121" s="102"/>
      <c r="BO121" s="102"/>
      <c r="BP121" s="102"/>
      <c r="BQ121" s="102"/>
      <c r="BR121" s="102"/>
      <c r="BS121" s="102"/>
      <c r="BT121" s="102"/>
    </row>
    <row r="122" spans="64:72" x14ac:dyDescent="0.2">
      <c r="BL122" s="102"/>
      <c r="BM122" s="102"/>
      <c r="BN122" s="102"/>
      <c r="BO122" s="102"/>
      <c r="BP122" s="102"/>
      <c r="BQ122" s="102"/>
      <c r="BR122" s="102"/>
      <c r="BS122" s="102"/>
      <c r="BT122" s="102"/>
    </row>
    <row r="123" spans="64:72" x14ac:dyDescent="0.2">
      <c r="BL123" s="102"/>
      <c r="BM123" s="102"/>
      <c r="BN123" s="102"/>
      <c r="BO123" s="102"/>
      <c r="BP123" s="102"/>
      <c r="BQ123" s="102"/>
      <c r="BR123" s="102"/>
      <c r="BS123" s="102"/>
      <c r="BT123" s="102"/>
    </row>
    <row r="124" spans="64:72" x14ac:dyDescent="0.2">
      <c r="BL124" s="102"/>
      <c r="BM124" s="102"/>
      <c r="BN124" s="102"/>
      <c r="BO124" s="102"/>
      <c r="BP124" s="102"/>
      <c r="BQ124" s="102"/>
      <c r="BR124" s="102"/>
      <c r="BS124" s="102"/>
      <c r="BT124" s="102"/>
    </row>
    <row r="125" spans="64:72" x14ac:dyDescent="0.2">
      <c r="BL125" s="102"/>
      <c r="BM125" s="102"/>
      <c r="BN125" s="102"/>
      <c r="BO125" s="102"/>
      <c r="BP125" s="102"/>
      <c r="BQ125" s="102"/>
      <c r="BR125" s="102"/>
      <c r="BS125" s="102"/>
      <c r="BT125" s="102"/>
    </row>
    <row r="126" spans="64:72" x14ac:dyDescent="0.2">
      <c r="BL126" s="102"/>
      <c r="BM126" s="102"/>
      <c r="BN126" s="102"/>
      <c r="BO126" s="102"/>
      <c r="BP126" s="102"/>
      <c r="BQ126" s="102"/>
      <c r="BR126" s="102"/>
      <c r="BS126" s="102"/>
      <c r="BT126" s="102"/>
    </row>
    <row r="127" spans="64:72" x14ac:dyDescent="0.2">
      <c r="BL127" s="102"/>
      <c r="BM127" s="102"/>
      <c r="BN127" s="102"/>
      <c r="BO127" s="102"/>
      <c r="BP127" s="102"/>
      <c r="BQ127" s="102"/>
      <c r="BR127" s="102"/>
      <c r="BS127" s="102"/>
      <c r="BT127" s="102"/>
    </row>
    <row r="128" spans="64:72" x14ac:dyDescent="0.2">
      <c r="BL128" s="102"/>
      <c r="BM128" s="102"/>
      <c r="BN128" s="102"/>
      <c r="BO128" s="102"/>
      <c r="BP128" s="102"/>
      <c r="BQ128" s="102"/>
      <c r="BR128" s="102"/>
      <c r="BS128" s="102"/>
      <c r="BT128" s="102"/>
    </row>
    <row r="129" spans="64:72" x14ac:dyDescent="0.2">
      <c r="BL129" s="102"/>
      <c r="BM129" s="102"/>
      <c r="BN129" s="102"/>
      <c r="BO129" s="102"/>
      <c r="BP129" s="102"/>
      <c r="BQ129" s="102"/>
      <c r="BR129" s="102"/>
      <c r="BS129" s="102"/>
      <c r="BT129" s="102"/>
    </row>
    <row r="130" spans="64:72" x14ac:dyDescent="0.2">
      <c r="BL130" s="102"/>
      <c r="BM130" s="102"/>
      <c r="BN130" s="102"/>
      <c r="BO130" s="102"/>
      <c r="BP130" s="102"/>
      <c r="BQ130" s="102"/>
      <c r="BR130" s="102"/>
      <c r="BS130" s="102"/>
      <c r="BT130" s="102"/>
    </row>
    <row r="131" spans="64:72" x14ac:dyDescent="0.2">
      <c r="BL131" s="102"/>
      <c r="BM131" s="102"/>
      <c r="BN131" s="102"/>
      <c r="BO131" s="102"/>
      <c r="BP131" s="102"/>
      <c r="BQ131" s="102"/>
      <c r="BR131" s="102"/>
      <c r="BS131" s="102"/>
      <c r="BT131" s="102"/>
    </row>
    <row r="132" spans="64:72" x14ac:dyDescent="0.2">
      <c r="BL132" s="102"/>
      <c r="BM132" s="102"/>
      <c r="BN132" s="102"/>
      <c r="BO132" s="102"/>
      <c r="BP132" s="102"/>
      <c r="BQ132" s="102"/>
      <c r="BR132" s="102"/>
      <c r="BS132" s="102"/>
      <c r="BT132" s="102"/>
    </row>
    <row r="133" spans="64:72" x14ac:dyDescent="0.2">
      <c r="BL133" s="102"/>
      <c r="BM133" s="102"/>
      <c r="BN133" s="102"/>
      <c r="BO133" s="102"/>
      <c r="BP133" s="102"/>
      <c r="BQ133" s="102"/>
      <c r="BR133" s="102"/>
      <c r="BS133" s="102"/>
      <c r="BT133" s="102"/>
    </row>
    <row r="134" spans="64:72" x14ac:dyDescent="0.2">
      <c r="BL134" s="102"/>
      <c r="BM134" s="102"/>
      <c r="BN134" s="102"/>
      <c r="BO134" s="102"/>
      <c r="BP134" s="102"/>
      <c r="BQ134" s="102"/>
      <c r="BR134" s="102"/>
      <c r="BS134" s="102"/>
      <c r="BT134" s="102"/>
    </row>
    <row r="135" spans="64:72" x14ac:dyDescent="0.2">
      <c r="BL135" s="102"/>
      <c r="BM135" s="102"/>
      <c r="BN135" s="102"/>
      <c r="BO135" s="102"/>
      <c r="BP135" s="102"/>
      <c r="BQ135" s="102"/>
      <c r="BR135" s="102"/>
      <c r="BS135" s="102"/>
      <c r="BT135" s="102"/>
    </row>
    <row r="136" spans="64:72" x14ac:dyDescent="0.2">
      <c r="BL136" s="102"/>
      <c r="BM136" s="102"/>
      <c r="BN136" s="102"/>
      <c r="BO136" s="102"/>
      <c r="BP136" s="102"/>
      <c r="BQ136" s="102"/>
      <c r="BR136" s="102"/>
      <c r="BS136" s="102"/>
      <c r="BT136" s="102"/>
    </row>
    <row r="137" spans="64:72" x14ac:dyDescent="0.2">
      <c r="BL137" s="102"/>
      <c r="BM137" s="102"/>
      <c r="BN137" s="102"/>
      <c r="BO137" s="102"/>
      <c r="BP137" s="102"/>
      <c r="BQ137" s="102"/>
      <c r="BR137" s="102"/>
      <c r="BS137" s="102"/>
      <c r="BT137" s="102"/>
    </row>
    <row r="138" spans="64:72" x14ac:dyDescent="0.2">
      <c r="BL138" s="102"/>
      <c r="BM138" s="102"/>
      <c r="BN138" s="102"/>
      <c r="BO138" s="102"/>
      <c r="BP138" s="102"/>
      <c r="BQ138" s="102"/>
      <c r="BR138" s="102"/>
      <c r="BS138" s="102"/>
      <c r="BT138" s="102"/>
    </row>
    <row r="139" spans="64:72" x14ac:dyDescent="0.2">
      <c r="BL139" s="102"/>
      <c r="BM139" s="102"/>
      <c r="BN139" s="102"/>
      <c r="BO139" s="102"/>
      <c r="BP139" s="102"/>
      <c r="BQ139" s="102"/>
      <c r="BR139" s="102"/>
      <c r="BS139" s="102"/>
      <c r="BT139" s="102"/>
    </row>
    <row r="140" spans="64:72" x14ac:dyDescent="0.2">
      <c r="BL140" s="102"/>
      <c r="BM140" s="102"/>
      <c r="BN140" s="102"/>
      <c r="BO140" s="102"/>
      <c r="BP140" s="102"/>
      <c r="BQ140" s="102"/>
      <c r="BR140" s="102"/>
      <c r="BS140" s="102"/>
      <c r="BT140" s="102"/>
    </row>
    <row r="141" spans="64:72" x14ac:dyDescent="0.2">
      <c r="BL141" s="102"/>
      <c r="BM141" s="102"/>
      <c r="BN141" s="102"/>
      <c r="BO141" s="102"/>
      <c r="BP141" s="102"/>
      <c r="BQ141" s="102"/>
      <c r="BR141" s="102"/>
      <c r="BS141" s="102"/>
      <c r="BT141" s="102"/>
    </row>
    <row r="142" spans="64:72" x14ac:dyDescent="0.2">
      <c r="BL142" s="102"/>
      <c r="BM142" s="102"/>
      <c r="BN142" s="102"/>
      <c r="BO142" s="102"/>
      <c r="BP142" s="102"/>
      <c r="BQ142" s="102"/>
      <c r="BR142" s="102"/>
      <c r="BS142" s="102"/>
      <c r="BT142" s="102"/>
    </row>
    <row r="143" spans="64:72" x14ac:dyDescent="0.2">
      <c r="BL143" s="102"/>
      <c r="BM143" s="102"/>
      <c r="BN143" s="102"/>
      <c r="BO143" s="102"/>
      <c r="BP143" s="102"/>
      <c r="BQ143" s="102"/>
      <c r="BR143" s="102"/>
      <c r="BS143" s="102"/>
      <c r="BT143" s="102"/>
    </row>
    <row r="144" spans="64:72" x14ac:dyDescent="0.2">
      <c r="BL144" s="102"/>
      <c r="BM144" s="102"/>
      <c r="BN144" s="102"/>
      <c r="BO144" s="102"/>
      <c r="BP144" s="102"/>
      <c r="BQ144" s="102"/>
      <c r="BR144" s="102"/>
      <c r="BS144" s="102"/>
      <c r="BT144" s="102"/>
    </row>
    <row r="145" spans="64:72" x14ac:dyDescent="0.2">
      <c r="BL145" s="102"/>
      <c r="BM145" s="102"/>
      <c r="BN145" s="102"/>
      <c r="BO145" s="102"/>
      <c r="BP145" s="102"/>
      <c r="BQ145" s="102"/>
      <c r="BR145" s="102"/>
      <c r="BS145" s="102"/>
      <c r="BT145" s="102"/>
    </row>
    <row r="146" spans="64:72" x14ac:dyDescent="0.2">
      <c r="BL146" s="102"/>
      <c r="BM146" s="102"/>
      <c r="BN146" s="102"/>
      <c r="BO146" s="102"/>
      <c r="BP146" s="102"/>
      <c r="BQ146" s="102"/>
      <c r="BR146" s="102"/>
      <c r="BS146" s="102"/>
      <c r="BT146" s="102"/>
    </row>
    <row r="147" spans="64:72" x14ac:dyDescent="0.2">
      <c r="BL147" s="102"/>
      <c r="BM147" s="102"/>
      <c r="BN147" s="102"/>
      <c r="BO147" s="102"/>
      <c r="BP147" s="102"/>
      <c r="BQ147" s="102"/>
      <c r="BR147" s="102"/>
      <c r="BS147" s="102"/>
      <c r="BT147" s="102"/>
    </row>
    <row r="148" spans="64:72" x14ac:dyDescent="0.2">
      <c r="BL148" s="102"/>
      <c r="BM148" s="102"/>
      <c r="BN148" s="102"/>
      <c r="BO148" s="102"/>
      <c r="BP148" s="102"/>
      <c r="BQ148" s="102"/>
      <c r="BR148" s="102"/>
      <c r="BS148" s="102"/>
      <c r="BT148" s="102"/>
    </row>
    <row r="149" spans="64:72" x14ac:dyDescent="0.2">
      <c r="BL149" s="102"/>
      <c r="BM149" s="102"/>
      <c r="BN149" s="102"/>
      <c r="BO149" s="102"/>
      <c r="BP149" s="102"/>
      <c r="BQ149" s="102"/>
      <c r="BR149" s="102"/>
      <c r="BS149" s="102"/>
      <c r="BT149" s="102"/>
    </row>
    <row r="150" spans="64:72" x14ac:dyDescent="0.2">
      <c r="BL150" s="102"/>
      <c r="BM150" s="102"/>
      <c r="BN150" s="102"/>
      <c r="BO150" s="102"/>
      <c r="BP150" s="102"/>
      <c r="BQ150" s="102"/>
      <c r="BR150" s="102"/>
      <c r="BS150" s="102"/>
      <c r="BT150" s="102"/>
    </row>
    <row r="151" spans="64:72" x14ac:dyDescent="0.2">
      <c r="BL151" s="102"/>
      <c r="BM151" s="102"/>
      <c r="BN151" s="102"/>
      <c r="BO151" s="102"/>
      <c r="BP151" s="102"/>
      <c r="BQ151" s="102"/>
      <c r="BR151" s="102"/>
      <c r="BS151" s="102"/>
      <c r="BT151" s="102"/>
    </row>
    <row r="152" spans="64:72" x14ac:dyDescent="0.2">
      <c r="BL152" s="102"/>
      <c r="BM152" s="102"/>
      <c r="BN152" s="102"/>
      <c r="BO152" s="102"/>
      <c r="BP152" s="102"/>
      <c r="BQ152" s="102"/>
      <c r="BR152" s="102"/>
      <c r="BS152" s="102"/>
      <c r="BT152" s="102"/>
    </row>
    <row r="153" spans="64:72" x14ac:dyDescent="0.2">
      <c r="BL153" s="102"/>
      <c r="BM153" s="102"/>
      <c r="BN153" s="102"/>
      <c r="BO153" s="102"/>
      <c r="BP153" s="102"/>
      <c r="BQ153" s="102"/>
      <c r="BR153" s="102"/>
      <c r="BS153" s="102"/>
      <c r="BT153" s="102"/>
    </row>
    <row r="154" spans="64:72" x14ac:dyDescent="0.2">
      <c r="BL154" s="102"/>
      <c r="BM154" s="102"/>
      <c r="BN154" s="102"/>
      <c r="BO154" s="102"/>
      <c r="BP154" s="102"/>
      <c r="BQ154" s="102"/>
      <c r="BR154" s="102"/>
      <c r="BS154" s="102"/>
      <c r="BT154" s="102"/>
    </row>
    <row r="155" spans="64:72" x14ac:dyDescent="0.2">
      <c r="BL155" s="102"/>
      <c r="BM155" s="102"/>
      <c r="BN155" s="102"/>
      <c r="BO155" s="102"/>
      <c r="BP155" s="102"/>
      <c r="BQ155" s="102"/>
      <c r="BR155" s="102"/>
      <c r="BS155" s="102"/>
      <c r="BT155" s="102"/>
    </row>
    <row r="156" spans="64:72" x14ac:dyDescent="0.2">
      <c r="BL156" s="102"/>
      <c r="BM156" s="102"/>
      <c r="BN156" s="102"/>
      <c r="BO156" s="102"/>
      <c r="BP156" s="102"/>
      <c r="BQ156" s="102"/>
      <c r="BR156" s="102"/>
      <c r="BS156" s="102"/>
      <c r="BT156" s="102"/>
    </row>
    <row r="157" spans="64:72" x14ac:dyDescent="0.2">
      <c r="BL157" s="102"/>
      <c r="BM157" s="102"/>
      <c r="BN157" s="102"/>
      <c r="BO157" s="102"/>
      <c r="BP157" s="102"/>
      <c r="BQ157" s="102"/>
      <c r="BR157" s="102"/>
      <c r="BS157" s="102"/>
      <c r="BT157" s="102"/>
    </row>
    <row r="158" spans="64:72" x14ac:dyDescent="0.2">
      <c r="BL158" s="102"/>
      <c r="BM158" s="102"/>
      <c r="BN158" s="102"/>
      <c r="BO158" s="102"/>
      <c r="BP158" s="102"/>
      <c r="BQ158" s="102"/>
      <c r="BR158" s="102"/>
      <c r="BS158" s="102"/>
      <c r="BT158" s="102"/>
    </row>
    <row r="159" spans="64:72" x14ac:dyDescent="0.2">
      <c r="BL159" s="102"/>
      <c r="BM159" s="102"/>
      <c r="BN159" s="102"/>
      <c r="BO159" s="102"/>
      <c r="BP159" s="102"/>
      <c r="BQ159" s="102"/>
      <c r="BR159" s="102"/>
      <c r="BS159" s="102"/>
      <c r="BT159" s="102"/>
    </row>
    <row r="160" spans="64:72" x14ac:dyDescent="0.2">
      <c r="BL160" s="102"/>
      <c r="BM160" s="102"/>
      <c r="BN160" s="102"/>
      <c r="BO160" s="102"/>
      <c r="BP160" s="102"/>
      <c r="BQ160" s="102"/>
      <c r="BR160" s="102"/>
      <c r="BS160" s="102"/>
      <c r="BT160" s="102"/>
    </row>
    <row r="161" spans="64:72" x14ac:dyDescent="0.2">
      <c r="BL161" s="102"/>
      <c r="BM161" s="102"/>
      <c r="BN161" s="102"/>
      <c r="BO161" s="102"/>
      <c r="BP161" s="102"/>
      <c r="BQ161" s="102"/>
      <c r="BR161" s="102"/>
      <c r="BS161" s="102"/>
      <c r="BT161" s="102"/>
    </row>
    <row r="162" spans="64:72" x14ac:dyDescent="0.2">
      <c r="BL162" s="102"/>
      <c r="BM162" s="102"/>
      <c r="BN162" s="102"/>
      <c r="BO162" s="102"/>
      <c r="BP162" s="102"/>
      <c r="BQ162" s="102"/>
      <c r="BR162" s="102"/>
      <c r="BS162" s="102"/>
      <c r="BT162" s="102"/>
    </row>
    <row r="163" spans="64:72" x14ac:dyDescent="0.2">
      <c r="BL163" s="102"/>
      <c r="BM163" s="102"/>
      <c r="BN163" s="102"/>
      <c r="BO163" s="102"/>
      <c r="BP163" s="102"/>
      <c r="BQ163" s="102"/>
      <c r="BR163" s="102"/>
      <c r="BS163" s="102"/>
      <c r="BT163" s="102"/>
    </row>
    <row r="164" spans="64:72" x14ac:dyDescent="0.2">
      <c r="BL164" s="102"/>
      <c r="BM164" s="102"/>
      <c r="BN164" s="102"/>
      <c r="BO164" s="102"/>
      <c r="BP164" s="102"/>
      <c r="BQ164" s="102"/>
      <c r="BR164" s="102"/>
      <c r="BS164" s="102"/>
      <c r="BT164" s="102"/>
    </row>
    <row r="165" spans="64:72" x14ac:dyDescent="0.2">
      <c r="BL165" s="102"/>
      <c r="BM165" s="102"/>
      <c r="BN165" s="102"/>
      <c r="BO165" s="102"/>
      <c r="BP165" s="102"/>
      <c r="BQ165" s="102"/>
      <c r="BR165" s="102"/>
      <c r="BS165" s="102"/>
      <c r="BT165" s="102"/>
    </row>
    <row r="166" spans="64:72" x14ac:dyDescent="0.2">
      <c r="BL166" s="102"/>
      <c r="BM166" s="102"/>
      <c r="BN166" s="102"/>
      <c r="BO166" s="102"/>
      <c r="BP166" s="102"/>
      <c r="BQ166" s="102"/>
      <c r="BR166" s="102"/>
      <c r="BS166" s="102"/>
      <c r="BT166" s="102"/>
    </row>
    <row r="167" spans="64:72" x14ac:dyDescent="0.2">
      <c r="BL167" s="102"/>
      <c r="BM167" s="102"/>
      <c r="BN167" s="102"/>
      <c r="BO167" s="102"/>
      <c r="BP167" s="102"/>
      <c r="BQ167" s="102"/>
      <c r="BR167" s="102"/>
      <c r="BS167" s="102"/>
      <c r="BT167" s="102"/>
    </row>
    <row r="168" spans="64:72" x14ac:dyDescent="0.2">
      <c r="BL168" s="102"/>
      <c r="BM168" s="102"/>
      <c r="BN168" s="102"/>
      <c r="BO168" s="102"/>
      <c r="BP168" s="102"/>
      <c r="BQ168" s="102"/>
      <c r="BR168" s="102"/>
      <c r="BS168" s="102"/>
      <c r="BT168" s="102"/>
    </row>
    <row r="169" spans="64:72" x14ac:dyDescent="0.2">
      <c r="BL169" s="102"/>
      <c r="BM169" s="102"/>
      <c r="BN169" s="102"/>
      <c r="BO169" s="102"/>
      <c r="BP169" s="102"/>
      <c r="BQ169" s="102"/>
      <c r="BR169" s="102"/>
      <c r="BS169" s="102"/>
      <c r="BT169" s="102"/>
    </row>
    <row r="170" spans="64:72" x14ac:dyDescent="0.2">
      <c r="BL170" s="102"/>
      <c r="BM170" s="102"/>
      <c r="BN170" s="102"/>
      <c r="BO170" s="102"/>
      <c r="BP170" s="102"/>
      <c r="BQ170" s="102"/>
      <c r="BR170" s="102"/>
      <c r="BS170" s="102"/>
      <c r="BT170" s="102"/>
    </row>
    <row r="171" spans="64:72" x14ac:dyDescent="0.2">
      <c r="BL171" s="102"/>
      <c r="BM171" s="102"/>
      <c r="BN171" s="102"/>
      <c r="BO171" s="102"/>
      <c r="BP171" s="102"/>
      <c r="BQ171" s="102"/>
      <c r="BR171" s="102"/>
      <c r="BS171" s="102"/>
      <c r="BT171" s="102"/>
    </row>
    <row r="172" spans="64:72" x14ac:dyDescent="0.2">
      <c r="BL172" s="102"/>
      <c r="BM172" s="102"/>
      <c r="BN172" s="102"/>
      <c r="BO172" s="102"/>
      <c r="BP172" s="102"/>
      <c r="BQ172" s="102"/>
      <c r="BR172" s="102"/>
      <c r="BS172" s="102"/>
      <c r="BT172" s="102"/>
    </row>
    <row r="173" spans="64:72" x14ac:dyDescent="0.2">
      <c r="BL173" s="102"/>
      <c r="BM173" s="102"/>
      <c r="BN173" s="102"/>
      <c r="BO173" s="102"/>
      <c r="BP173" s="102"/>
      <c r="BQ173" s="102"/>
      <c r="BR173" s="102"/>
      <c r="BS173" s="102"/>
      <c r="BT173" s="102"/>
    </row>
    <row r="174" spans="64:72" x14ac:dyDescent="0.2">
      <c r="BL174" s="102"/>
      <c r="BM174" s="102"/>
      <c r="BN174" s="102"/>
      <c r="BO174" s="102"/>
      <c r="BP174" s="102"/>
      <c r="BQ174" s="102"/>
      <c r="BR174" s="102"/>
      <c r="BS174" s="102"/>
      <c r="BT174" s="102"/>
    </row>
    <row r="175" spans="64:72" x14ac:dyDescent="0.2">
      <c r="BL175" s="102"/>
      <c r="BM175" s="102"/>
      <c r="BN175" s="102"/>
      <c r="BO175" s="102"/>
      <c r="BP175" s="102"/>
      <c r="BQ175" s="102"/>
      <c r="BR175" s="102"/>
      <c r="BS175" s="102"/>
      <c r="BT175" s="102"/>
    </row>
    <row r="176" spans="64:72" x14ac:dyDescent="0.2">
      <c r="BL176" s="102"/>
      <c r="BM176" s="102"/>
      <c r="BN176" s="102"/>
      <c r="BO176" s="102"/>
      <c r="BP176" s="102"/>
      <c r="BQ176" s="102"/>
      <c r="BR176" s="102"/>
      <c r="BS176" s="102"/>
      <c r="BT176" s="102"/>
    </row>
    <row r="177" spans="64:72" x14ac:dyDescent="0.2">
      <c r="BL177" s="102"/>
      <c r="BM177" s="102"/>
      <c r="BN177" s="102"/>
      <c r="BO177" s="102"/>
      <c r="BP177" s="102"/>
      <c r="BQ177" s="102"/>
      <c r="BR177" s="102"/>
      <c r="BS177" s="102"/>
      <c r="BT177" s="102"/>
    </row>
    <row r="178" spans="64:72" x14ac:dyDescent="0.2">
      <c r="BL178" s="102"/>
      <c r="BM178" s="102"/>
      <c r="BN178" s="102"/>
      <c r="BO178" s="102"/>
      <c r="BP178" s="102"/>
      <c r="BQ178" s="102"/>
      <c r="BR178" s="102"/>
      <c r="BS178" s="102"/>
      <c r="BT178" s="102"/>
    </row>
    <row r="179" spans="64:72" x14ac:dyDescent="0.2">
      <c r="BL179" s="102"/>
      <c r="BM179" s="102"/>
      <c r="BN179" s="102"/>
      <c r="BO179" s="102"/>
      <c r="BP179" s="102"/>
      <c r="BQ179" s="102"/>
      <c r="BR179" s="102"/>
      <c r="BS179" s="102"/>
      <c r="BT179" s="102"/>
    </row>
    <row r="180" spans="64:72" x14ac:dyDescent="0.2">
      <c r="BL180" s="102"/>
      <c r="BM180" s="102"/>
      <c r="BN180" s="102"/>
      <c r="BO180" s="102"/>
      <c r="BP180" s="102"/>
      <c r="BQ180" s="102"/>
      <c r="BR180" s="102"/>
      <c r="BS180" s="102"/>
      <c r="BT180" s="102"/>
    </row>
    <row r="181" spans="64:72" x14ac:dyDescent="0.2">
      <c r="BL181" s="102"/>
      <c r="BM181" s="102"/>
      <c r="BN181" s="102"/>
      <c r="BO181" s="102"/>
      <c r="BP181" s="102"/>
      <c r="BQ181" s="102"/>
      <c r="BR181" s="102"/>
      <c r="BS181" s="102"/>
      <c r="BT181" s="102"/>
    </row>
    <row r="182" spans="64:72" x14ac:dyDescent="0.2">
      <c r="BL182" s="102"/>
      <c r="BM182" s="102"/>
      <c r="BN182" s="102"/>
      <c r="BO182" s="102"/>
      <c r="BP182" s="102"/>
      <c r="BQ182" s="102"/>
      <c r="BR182" s="102"/>
      <c r="BS182" s="102"/>
      <c r="BT182" s="102"/>
    </row>
    <row r="183" spans="64:72" x14ac:dyDescent="0.2">
      <c r="BL183" s="102"/>
      <c r="BM183" s="102"/>
      <c r="BN183" s="102"/>
      <c r="BO183" s="102"/>
      <c r="BP183" s="102"/>
      <c r="BQ183" s="102"/>
      <c r="BR183" s="102"/>
      <c r="BS183" s="102"/>
      <c r="BT183" s="102"/>
    </row>
    <row r="184" spans="64:72" x14ac:dyDescent="0.2">
      <c r="BL184" s="102"/>
      <c r="BM184" s="102"/>
      <c r="BN184" s="102"/>
      <c r="BO184" s="102"/>
      <c r="BP184" s="102"/>
      <c r="BQ184" s="102"/>
      <c r="BR184" s="102"/>
      <c r="BS184" s="102"/>
      <c r="BT184" s="102"/>
    </row>
    <row r="185" spans="64:72" x14ac:dyDescent="0.2">
      <c r="BL185" s="102"/>
      <c r="BM185" s="102"/>
      <c r="BN185" s="102"/>
      <c r="BO185" s="102"/>
      <c r="BP185" s="102"/>
      <c r="BQ185" s="102"/>
      <c r="BR185" s="102"/>
      <c r="BS185" s="102"/>
      <c r="BT185" s="102"/>
    </row>
    <row r="186" spans="64:72" x14ac:dyDescent="0.2">
      <c r="BL186" s="102"/>
      <c r="BM186" s="102"/>
      <c r="BN186" s="102"/>
      <c r="BO186" s="102"/>
      <c r="BP186" s="102"/>
      <c r="BQ186" s="102"/>
      <c r="BR186" s="102"/>
      <c r="BS186" s="102"/>
      <c r="BT186" s="102"/>
    </row>
    <row r="187" spans="64:72" x14ac:dyDescent="0.2">
      <c r="BL187" s="102"/>
      <c r="BM187" s="102"/>
      <c r="BN187" s="102"/>
      <c r="BO187" s="102"/>
      <c r="BP187" s="102"/>
      <c r="BQ187" s="102"/>
      <c r="BR187" s="102"/>
      <c r="BS187" s="102"/>
      <c r="BT187" s="102"/>
    </row>
    <row r="188" spans="64:72" x14ac:dyDescent="0.2">
      <c r="BL188" s="102"/>
      <c r="BM188" s="102"/>
      <c r="BN188" s="102"/>
      <c r="BO188" s="102"/>
      <c r="BP188" s="102"/>
      <c r="BQ188" s="102"/>
      <c r="BR188" s="102"/>
      <c r="BS188" s="102"/>
      <c r="BT188" s="102"/>
    </row>
    <row r="189" spans="64:72" x14ac:dyDescent="0.2">
      <c r="BL189" s="102"/>
      <c r="BM189" s="102"/>
      <c r="BN189" s="102"/>
      <c r="BO189" s="102"/>
      <c r="BP189" s="102"/>
      <c r="BQ189" s="102"/>
      <c r="BR189" s="102"/>
      <c r="BS189" s="102"/>
      <c r="BT189" s="102"/>
    </row>
    <row r="190" spans="64:72" x14ac:dyDescent="0.2">
      <c r="BL190" s="102"/>
      <c r="BM190" s="102"/>
      <c r="BN190" s="102"/>
      <c r="BO190" s="102"/>
      <c r="BP190" s="102"/>
      <c r="BQ190" s="102"/>
      <c r="BR190" s="102"/>
      <c r="BS190" s="102"/>
      <c r="BT190" s="102"/>
    </row>
    <row r="191" spans="64:72" x14ac:dyDescent="0.2">
      <c r="BL191" s="102"/>
      <c r="BM191" s="102"/>
      <c r="BN191" s="102"/>
      <c r="BO191" s="102"/>
      <c r="BP191" s="102"/>
      <c r="BQ191" s="102"/>
      <c r="BR191" s="102"/>
      <c r="BS191" s="102"/>
      <c r="BT191" s="102"/>
    </row>
    <row r="192" spans="64:72" x14ac:dyDescent="0.2">
      <c r="BL192" s="102"/>
      <c r="BM192" s="102"/>
      <c r="BN192" s="102"/>
      <c r="BO192" s="102"/>
      <c r="BP192" s="102"/>
      <c r="BQ192" s="102"/>
      <c r="BR192" s="102"/>
      <c r="BS192" s="102"/>
      <c r="BT192" s="102"/>
    </row>
    <row r="193" spans="64:72" x14ac:dyDescent="0.2">
      <c r="BL193" s="102"/>
      <c r="BM193" s="102"/>
      <c r="BN193" s="102"/>
      <c r="BO193" s="102"/>
      <c r="BP193" s="102"/>
      <c r="BQ193" s="102"/>
      <c r="BR193" s="102"/>
      <c r="BS193" s="102"/>
      <c r="BT193" s="102"/>
    </row>
    <row r="194" spans="64:72" x14ac:dyDescent="0.2">
      <c r="BL194" s="102"/>
      <c r="BM194" s="102"/>
      <c r="BN194" s="102"/>
      <c r="BO194" s="102"/>
      <c r="BP194" s="102"/>
      <c r="BQ194" s="102"/>
      <c r="BR194" s="102"/>
      <c r="BS194" s="102"/>
      <c r="BT194" s="102"/>
    </row>
    <row r="195" spans="64:72" x14ac:dyDescent="0.2">
      <c r="BL195" s="102"/>
      <c r="BM195" s="102"/>
      <c r="BN195" s="102"/>
      <c r="BO195" s="102"/>
      <c r="BP195" s="102"/>
      <c r="BQ195" s="102"/>
      <c r="BR195" s="102"/>
      <c r="BS195" s="102"/>
      <c r="BT195" s="102"/>
    </row>
    <row r="196" spans="64:72" x14ac:dyDescent="0.2">
      <c r="BL196" s="102"/>
      <c r="BM196" s="102"/>
      <c r="BN196" s="102"/>
      <c r="BO196" s="102"/>
      <c r="BP196" s="102"/>
      <c r="BQ196" s="102"/>
      <c r="BR196" s="102"/>
      <c r="BS196" s="102"/>
      <c r="BT196" s="102"/>
    </row>
    <row r="197" spans="64:72" x14ac:dyDescent="0.2">
      <c r="BL197" s="102"/>
      <c r="BM197" s="102"/>
      <c r="BN197" s="102"/>
      <c r="BO197" s="102"/>
      <c r="BP197" s="102"/>
      <c r="BQ197" s="102"/>
      <c r="BR197" s="102"/>
      <c r="BS197" s="102"/>
      <c r="BT197" s="102"/>
    </row>
    <row r="198" spans="64:72" x14ac:dyDescent="0.2">
      <c r="BL198" s="102"/>
      <c r="BM198" s="102"/>
      <c r="BN198" s="102"/>
      <c r="BO198" s="102"/>
      <c r="BP198" s="102"/>
      <c r="BQ198" s="102"/>
      <c r="BR198" s="102"/>
      <c r="BS198" s="102"/>
      <c r="BT198" s="102"/>
    </row>
    <row r="199" spans="64:72" x14ac:dyDescent="0.2">
      <c r="BL199" s="102"/>
      <c r="BM199" s="102"/>
      <c r="BN199" s="102"/>
      <c r="BO199" s="102"/>
      <c r="BP199" s="102"/>
      <c r="BQ199" s="102"/>
      <c r="BR199" s="102"/>
      <c r="BS199" s="102"/>
      <c r="BT199" s="102"/>
    </row>
    <row r="200" spans="64:72" x14ac:dyDescent="0.2">
      <c r="BL200" s="102"/>
      <c r="BM200" s="102"/>
      <c r="BN200" s="102"/>
      <c r="BO200" s="102"/>
      <c r="BP200" s="102"/>
      <c r="BQ200" s="102"/>
      <c r="BR200" s="102"/>
      <c r="BS200" s="102"/>
      <c r="BT200" s="102"/>
    </row>
    <row r="201" spans="64:72" x14ac:dyDescent="0.2">
      <c r="BL201" s="102"/>
      <c r="BM201" s="102"/>
      <c r="BN201" s="102"/>
      <c r="BO201" s="102"/>
      <c r="BP201" s="102"/>
      <c r="BQ201" s="102"/>
      <c r="BR201" s="102"/>
      <c r="BS201" s="102"/>
      <c r="BT201" s="102"/>
    </row>
    <row r="202" spans="64:72" x14ac:dyDescent="0.2">
      <c r="BL202" s="102"/>
      <c r="BM202" s="102"/>
      <c r="BN202" s="102"/>
      <c r="BO202" s="102"/>
      <c r="BP202" s="102"/>
      <c r="BQ202" s="102"/>
      <c r="BR202" s="102"/>
      <c r="BS202" s="102"/>
      <c r="BT202" s="102"/>
    </row>
    <row r="203" spans="64:72" x14ac:dyDescent="0.2">
      <c r="BL203" s="102"/>
      <c r="BM203" s="102"/>
      <c r="BN203" s="102"/>
      <c r="BO203" s="102"/>
      <c r="BP203" s="102"/>
      <c r="BQ203" s="102"/>
      <c r="BR203" s="102"/>
      <c r="BS203" s="102"/>
      <c r="BT203" s="102"/>
    </row>
    <row r="204" spans="64:72" x14ac:dyDescent="0.2">
      <c r="BL204" s="102"/>
      <c r="BM204" s="102"/>
      <c r="BN204" s="102"/>
      <c r="BO204" s="102"/>
      <c r="BP204" s="102"/>
      <c r="BQ204" s="102"/>
      <c r="BR204" s="102"/>
      <c r="BS204" s="102"/>
      <c r="BT204" s="102"/>
    </row>
    <row r="205" spans="64:72" x14ac:dyDescent="0.2">
      <c r="BL205" s="102"/>
      <c r="BM205" s="102"/>
      <c r="BN205" s="102"/>
      <c r="BO205" s="102"/>
      <c r="BP205" s="102"/>
      <c r="BQ205" s="102"/>
      <c r="BR205" s="102"/>
      <c r="BS205" s="102"/>
      <c r="BT205" s="102"/>
    </row>
    <row r="206" spans="64:72" x14ac:dyDescent="0.2">
      <c r="BL206" s="102"/>
      <c r="BM206" s="102"/>
      <c r="BN206" s="102"/>
      <c r="BO206" s="102"/>
      <c r="BP206" s="102"/>
      <c r="BQ206" s="102"/>
      <c r="BR206" s="102"/>
      <c r="BS206" s="102"/>
      <c r="BT206" s="102"/>
    </row>
    <row r="207" spans="64:72" x14ac:dyDescent="0.2">
      <c r="BL207" s="102"/>
      <c r="BM207" s="102"/>
      <c r="BN207" s="102"/>
      <c r="BO207" s="102"/>
      <c r="BP207" s="102"/>
      <c r="BQ207" s="102"/>
      <c r="BR207" s="102"/>
      <c r="BS207" s="102"/>
      <c r="BT207" s="102"/>
    </row>
    <row r="208" spans="64:72" x14ac:dyDescent="0.2">
      <c r="BL208" s="102"/>
      <c r="BM208" s="102"/>
      <c r="BN208" s="102"/>
      <c r="BO208" s="102"/>
      <c r="BP208" s="102"/>
      <c r="BQ208" s="102"/>
      <c r="BR208" s="102"/>
      <c r="BS208" s="102"/>
      <c r="BT208" s="102"/>
    </row>
    <row r="209" spans="64:72" x14ac:dyDescent="0.2">
      <c r="BL209" s="102"/>
      <c r="BM209" s="102"/>
      <c r="BN209" s="102"/>
      <c r="BO209" s="102"/>
      <c r="BP209" s="102"/>
      <c r="BQ209" s="102"/>
      <c r="BR209" s="102"/>
      <c r="BS209" s="102"/>
      <c r="BT209" s="102"/>
    </row>
    <row r="210" spans="64:72" x14ac:dyDescent="0.2">
      <c r="BL210" s="102"/>
      <c r="BM210" s="102"/>
      <c r="BN210" s="102"/>
      <c r="BO210" s="102"/>
      <c r="BP210" s="102"/>
      <c r="BQ210" s="102"/>
      <c r="BR210" s="102"/>
      <c r="BS210" s="102"/>
      <c r="BT210" s="102"/>
    </row>
    <row r="211" spans="64:72" x14ac:dyDescent="0.2">
      <c r="BL211" s="102"/>
      <c r="BM211" s="102"/>
      <c r="BN211" s="102"/>
      <c r="BO211" s="102"/>
      <c r="BP211" s="102"/>
      <c r="BQ211" s="102"/>
      <c r="BR211" s="102"/>
      <c r="BS211" s="102"/>
      <c r="BT211" s="102"/>
    </row>
    <row r="212" spans="64:72" x14ac:dyDescent="0.2">
      <c r="BL212" s="102"/>
      <c r="BM212" s="102"/>
      <c r="BN212" s="102"/>
      <c r="BO212" s="102"/>
      <c r="BP212" s="102"/>
      <c r="BQ212" s="102"/>
      <c r="BR212" s="102"/>
      <c r="BS212" s="102"/>
      <c r="BT212" s="102"/>
    </row>
    <row r="213" spans="64:72" x14ac:dyDescent="0.2">
      <c r="BL213" s="102"/>
      <c r="BM213" s="102"/>
      <c r="BN213" s="102"/>
      <c r="BO213" s="102"/>
      <c r="BP213" s="102"/>
      <c r="BQ213" s="102"/>
      <c r="BR213" s="102"/>
      <c r="BS213" s="102"/>
      <c r="BT213" s="102"/>
    </row>
    <row r="214" spans="64:72" x14ac:dyDescent="0.2">
      <c r="BL214" s="102"/>
      <c r="BM214" s="102"/>
      <c r="BN214" s="102"/>
      <c r="BO214" s="102"/>
      <c r="BP214" s="102"/>
      <c r="BQ214" s="102"/>
      <c r="BR214" s="102"/>
      <c r="BS214" s="102"/>
      <c r="BT214" s="102"/>
    </row>
    <row r="215" spans="64:72" x14ac:dyDescent="0.2">
      <c r="BL215" s="102"/>
      <c r="BM215" s="102"/>
      <c r="BN215" s="102"/>
      <c r="BO215" s="102"/>
      <c r="BP215" s="102"/>
      <c r="BQ215" s="102"/>
      <c r="BR215" s="102"/>
      <c r="BS215" s="102"/>
      <c r="BT215" s="102"/>
    </row>
    <row r="216" spans="64:72" x14ac:dyDescent="0.2">
      <c r="BL216" s="102"/>
      <c r="BM216" s="102"/>
      <c r="BN216" s="102"/>
      <c r="BO216" s="102"/>
      <c r="BP216" s="102"/>
      <c r="BQ216" s="102"/>
      <c r="BR216" s="102"/>
      <c r="BS216" s="102"/>
      <c r="BT216" s="102"/>
    </row>
    <row r="217" spans="64:72" x14ac:dyDescent="0.2">
      <c r="BL217" s="102"/>
      <c r="BM217" s="102"/>
      <c r="BN217" s="102"/>
      <c r="BO217" s="102"/>
      <c r="BP217" s="102"/>
      <c r="BQ217" s="102"/>
      <c r="BR217" s="102"/>
      <c r="BS217" s="102"/>
      <c r="BT217" s="102"/>
    </row>
    <row r="218" spans="64:72" x14ac:dyDescent="0.2">
      <c r="BL218" s="102"/>
      <c r="BM218" s="102"/>
      <c r="BN218" s="102"/>
      <c r="BO218" s="102"/>
      <c r="BP218" s="102"/>
      <c r="BQ218" s="102"/>
      <c r="BR218" s="102"/>
      <c r="BS218" s="102"/>
      <c r="BT218" s="102"/>
    </row>
    <row r="219" spans="64:72" x14ac:dyDescent="0.2">
      <c r="BL219" s="102"/>
      <c r="BM219" s="102"/>
      <c r="BN219" s="102"/>
      <c r="BO219" s="102"/>
      <c r="BP219" s="102"/>
      <c r="BQ219" s="102"/>
      <c r="BR219" s="102"/>
      <c r="BS219" s="102"/>
      <c r="BT219" s="102"/>
    </row>
    <row r="220" spans="64:72" x14ac:dyDescent="0.2">
      <c r="BL220" s="102"/>
      <c r="BM220" s="102"/>
      <c r="BN220" s="102"/>
      <c r="BO220" s="102"/>
      <c r="BP220" s="102"/>
      <c r="BQ220" s="102"/>
      <c r="BR220" s="102"/>
      <c r="BS220" s="102"/>
      <c r="BT220" s="102"/>
    </row>
    <row r="221" spans="64:72" x14ac:dyDescent="0.2">
      <c r="BL221" s="102"/>
      <c r="BM221" s="102"/>
      <c r="BN221" s="102"/>
      <c r="BO221" s="102"/>
      <c r="BP221" s="102"/>
      <c r="BQ221" s="102"/>
      <c r="BR221" s="102"/>
      <c r="BS221" s="102"/>
      <c r="BT221" s="102"/>
    </row>
    <row r="222" spans="64:72" x14ac:dyDescent="0.2">
      <c r="BL222" s="102"/>
      <c r="BM222" s="102"/>
      <c r="BN222" s="102"/>
      <c r="BO222" s="102"/>
      <c r="BP222" s="102"/>
      <c r="BQ222" s="102"/>
      <c r="BR222" s="102"/>
      <c r="BS222" s="102"/>
      <c r="BT222" s="102"/>
    </row>
    <row r="223" spans="64:72" x14ac:dyDescent="0.2">
      <c r="BL223" s="102"/>
      <c r="BM223" s="102"/>
      <c r="BN223" s="102"/>
      <c r="BO223" s="102"/>
      <c r="BP223" s="102"/>
      <c r="BQ223" s="102"/>
      <c r="BR223" s="102"/>
      <c r="BS223" s="102"/>
      <c r="BT223" s="102"/>
    </row>
    <row r="224" spans="64:72" x14ac:dyDescent="0.2">
      <c r="BL224" s="102"/>
      <c r="BM224" s="102"/>
      <c r="BN224" s="102"/>
      <c r="BO224" s="102"/>
      <c r="BP224" s="102"/>
      <c r="BQ224" s="102"/>
      <c r="BR224" s="102"/>
      <c r="BS224" s="102"/>
      <c r="BT224" s="102"/>
    </row>
    <row r="225" spans="64:72" x14ac:dyDescent="0.2">
      <c r="BL225" s="102"/>
      <c r="BM225" s="102"/>
      <c r="BN225" s="102"/>
      <c r="BO225" s="102"/>
      <c r="BP225" s="102"/>
      <c r="BQ225" s="102"/>
      <c r="BR225" s="102"/>
      <c r="BS225" s="102"/>
      <c r="BT225" s="102"/>
    </row>
    <row r="226" spans="64:72" x14ac:dyDescent="0.2">
      <c r="BL226" s="102"/>
      <c r="BM226" s="102"/>
      <c r="BN226" s="102"/>
      <c r="BO226" s="102"/>
      <c r="BP226" s="102"/>
      <c r="BQ226" s="102"/>
      <c r="BR226" s="102"/>
      <c r="BS226" s="102"/>
      <c r="BT226" s="102"/>
    </row>
    <row r="227" spans="64:72" x14ac:dyDescent="0.2">
      <c r="BL227" s="102"/>
      <c r="BM227" s="102"/>
      <c r="BN227" s="102"/>
      <c r="BO227" s="102"/>
      <c r="BP227" s="102"/>
      <c r="BQ227" s="102"/>
      <c r="BR227" s="102"/>
      <c r="BS227" s="102"/>
      <c r="BT227" s="102"/>
    </row>
    <row r="228" spans="64:72" x14ac:dyDescent="0.2">
      <c r="BL228" s="102"/>
      <c r="BM228" s="102"/>
      <c r="BN228" s="102"/>
      <c r="BO228" s="102"/>
      <c r="BP228" s="102"/>
      <c r="BQ228" s="102"/>
      <c r="BR228" s="102"/>
      <c r="BS228" s="102"/>
      <c r="BT228" s="102"/>
    </row>
    <row r="229" spans="64:72" x14ac:dyDescent="0.2">
      <c r="BL229" s="102"/>
      <c r="BM229" s="102"/>
      <c r="BN229" s="102"/>
      <c r="BO229" s="102"/>
      <c r="BP229" s="102"/>
      <c r="BQ229" s="102"/>
      <c r="BR229" s="102"/>
      <c r="BS229" s="102"/>
      <c r="BT229" s="102"/>
    </row>
    <row r="230" spans="64:72" x14ac:dyDescent="0.2">
      <c r="BL230" s="102"/>
      <c r="BM230" s="102"/>
      <c r="BN230" s="102"/>
      <c r="BO230" s="102"/>
      <c r="BP230" s="102"/>
      <c r="BQ230" s="102"/>
      <c r="BR230" s="102"/>
      <c r="BS230" s="102"/>
      <c r="BT230" s="102"/>
    </row>
    <row r="231" spans="64:72" x14ac:dyDescent="0.2">
      <c r="BL231" s="102"/>
      <c r="BM231" s="102"/>
      <c r="BN231" s="102"/>
      <c r="BO231" s="102"/>
      <c r="BP231" s="102"/>
      <c r="BQ231" s="102"/>
      <c r="BR231" s="102"/>
      <c r="BS231" s="102"/>
      <c r="BT231" s="102"/>
    </row>
    <row r="232" spans="64:72" x14ac:dyDescent="0.2">
      <c r="BL232" s="102"/>
      <c r="BM232" s="102"/>
      <c r="BN232" s="102"/>
      <c r="BO232" s="102"/>
      <c r="BP232" s="102"/>
      <c r="BQ232" s="102"/>
      <c r="BR232" s="102"/>
      <c r="BS232" s="102"/>
      <c r="BT232" s="102"/>
    </row>
    <row r="233" spans="64:72" x14ac:dyDescent="0.2">
      <c r="BL233" s="102"/>
      <c r="BM233" s="102"/>
      <c r="BN233" s="102"/>
      <c r="BO233" s="102"/>
      <c r="BP233" s="102"/>
      <c r="BQ233" s="102"/>
      <c r="BR233" s="102"/>
      <c r="BS233" s="102"/>
      <c r="BT233" s="102"/>
    </row>
    <row r="234" spans="64:72" x14ac:dyDescent="0.2">
      <c r="BL234" s="102"/>
      <c r="BM234" s="102"/>
      <c r="BN234" s="102"/>
      <c r="BO234" s="102"/>
      <c r="BP234" s="102"/>
      <c r="BQ234" s="102"/>
      <c r="BR234" s="102"/>
      <c r="BS234" s="102"/>
      <c r="BT234" s="102"/>
    </row>
    <row r="235" spans="64:72" x14ac:dyDescent="0.2">
      <c r="BL235" s="102"/>
      <c r="BM235" s="102"/>
      <c r="BN235" s="102"/>
      <c r="BO235" s="102"/>
      <c r="BP235" s="102"/>
      <c r="BQ235" s="102"/>
      <c r="BR235" s="102"/>
      <c r="BS235" s="102"/>
      <c r="BT235" s="102"/>
    </row>
    <row r="236" spans="64:72" x14ac:dyDescent="0.2">
      <c r="BL236" s="102"/>
      <c r="BM236" s="102"/>
      <c r="BN236" s="102"/>
      <c r="BO236" s="102"/>
      <c r="BP236" s="102"/>
      <c r="BQ236" s="102"/>
      <c r="BR236" s="102"/>
      <c r="BS236" s="102"/>
      <c r="BT236" s="102"/>
    </row>
    <row r="237" spans="64:72" x14ac:dyDescent="0.2">
      <c r="BL237" s="102"/>
      <c r="BM237" s="102"/>
      <c r="BN237" s="102"/>
      <c r="BO237" s="102"/>
      <c r="BP237" s="102"/>
      <c r="BQ237" s="102"/>
      <c r="BR237" s="102"/>
      <c r="BS237" s="102"/>
      <c r="BT237" s="102"/>
    </row>
    <row r="238" spans="64:72" x14ac:dyDescent="0.2">
      <c r="BL238" s="102"/>
      <c r="BM238" s="102"/>
      <c r="BN238" s="102"/>
      <c r="BO238" s="102"/>
      <c r="BP238" s="102"/>
      <c r="BQ238" s="102"/>
      <c r="BR238" s="102"/>
      <c r="BS238" s="102"/>
      <c r="BT238" s="102"/>
    </row>
    <row r="239" spans="64:72" x14ac:dyDescent="0.2">
      <c r="BL239" s="102"/>
      <c r="BM239" s="102"/>
      <c r="BN239" s="102"/>
      <c r="BO239" s="102"/>
      <c r="BP239" s="102"/>
      <c r="BQ239" s="102"/>
      <c r="BR239" s="102"/>
      <c r="BS239" s="102"/>
      <c r="BT239" s="102"/>
    </row>
    <row r="240" spans="64:72" x14ac:dyDescent="0.2">
      <c r="BL240" s="102"/>
      <c r="BM240" s="102"/>
      <c r="BN240" s="102"/>
      <c r="BO240" s="102"/>
      <c r="BP240" s="102"/>
      <c r="BQ240" s="102"/>
      <c r="BR240" s="102"/>
      <c r="BS240" s="102"/>
      <c r="BT240" s="102"/>
    </row>
    <row r="241" spans="64:72" x14ac:dyDescent="0.2">
      <c r="BL241" s="102"/>
      <c r="BM241" s="102"/>
      <c r="BN241" s="102"/>
      <c r="BO241" s="102"/>
      <c r="BP241" s="102"/>
      <c r="BQ241" s="102"/>
      <c r="BR241" s="102"/>
      <c r="BS241" s="102"/>
      <c r="BT241" s="102"/>
    </row>
    <row r="242" spans="64:72" x14ac:dyDescent="0.2">
      <c r="BL242" s="102"/>
      <c r="BM242" s="102"/>
      <c r="BN242" s="102"/>
      <c r="BO242" s="102"/>
      <c r="BP242" s="102"/>
      <c r="BQ242" s="102"/>
      <c r="BR242" s="102"/>
      <c r="BS242" s="102"/>
      <c r="BT242" s="102"/>
    </row>
    <row r="243" spans="64:72" x14ac:dyDescent="0.2">
      <c r="BL243" s="102"/>
      <c r="BM243" s="102"/>
      <c r="BN243" s="102"/>
      <c r="BO243" s="102"/>
      <c r="BP243" s="102"/>
      <c r="BQ243" s="102"/>
      <c r="BR243" s="102"/>
      <c r="BS243" s="102"/>
      <c r="BT243" s="102"/>
    </row>
    <row r="244" spans="64:72" x14ac:dyDescent="0.2">
      <c r="BL244" s="102"/>
      <c r="BM244" s="102"/>
      <c r="BN244" s="102"/>
      <c r="BO244" s="102"/>
      <c r="BP244" s="102"/>
      <c r="BQ244" s="102"/>
      <c r="BR244" s="102"/>
      <c r="BS244" s="102"/>
      <c r="BT244" s="102"/>
    </row>
    <row r="245" spans="64:72" x14ac:dyDescent="0.2">
      <c r="BL245" s="102"/>
      <c r="BM245" s="102"/>
      <c r="BN245" s="102"/>
      <c r="BO245" s="102"/>
      <c r="BP245" s="102"/>
      <c r="BQ245" s="102"/>
      <c r="BR245" s="102"/>
      <c r="BS245" s="102"/>
      <c r="BT245" s="102"/>
    </row>
    <row r="246" spans="64:72" x14ac:dyDescent="0.2">
      <c r="BL246" s="102"/>
      <c r="BM246" s="102"/>
      <c r="BN246" s="102"/>
      <c r="BO246" s="102"/>
      <c r="BP246" s="102"/>
      <c r="BQ246" s="102"/>
      <c r="BR246" s="102"/>
      <c r="BS246" s="102"/>
      <c r="BT246" s="102"/>
    </row>
    <row r="247" spans="64:72" x14ac:dyDescent="0.2">
      <c r="BL247" s="102"/>
      <c r="BM247" s="102"/>
      <c r="BN247" s="102"/>
      <c r="BO247" s="102"/>
      <c r="BP247" s="102"/>
      <c r="BQ247" s="102"/>
      <c r="BR247" s="102"/>
      <c r="BS247" s="102"/>
      <c r="BT247" s="102"/>
    </row>
    <row r="248" spans="64:72" x14ac:dyDescent="0.2">
      <c r="BL248" s="102"/>
      <c r="BM248" s="102"/>
      <c r="BN248" s="102"/>
      <c r="BO248" s="102"/>
      <c r="BP248" s="102"/>
      <c r="BQ248" s="102"/>
      <c r="BR248" s="102"/>
      <c r="BS248" s="102"/>
      <c r="BT248" s="102"/>
    </row>
    <row r="249" spans="64:72" x14ac:dyDescent="0.2">
      <c r="BL249" s="102"/>
      <c r="BM249" s="102"/>
      <c r="BN249" s="102"/>
      <c r="BO249" s="102"/>
      <c r="BP249" s="102"/>
      <c r="BQ249" s="102"/>
      <c r="BR249" s="102"/>
      <c r="BS249" s="102"/>
      <c r="BT249" s="102"/>
    </row>
    <row r="250" spans="64:72" x14ac:dyDescent="0.2">
      <c r="BL250" s="102"/>
      <c r="BM250" s="102"/>
      <c r="BN250" s="102"/>
      <c r="BO250" s="102"/>
      <c r="BP250" s="102"/>
      <c r="BQ250" s="102"/>
      <c r="BR250" s="102"/>
      <c r="BS250" s="102"/>
      <c r="BT250" s="102"/>
    </row>
    <row r="251" spans="64:72" x14ac:dyDescent="0.2">
      <c r="BL251" s="102"/>
      <c r="BM251" s="102"/>
      <c r="BN251" s="102"/>
      <c r="BO251" s="102"/>
      <c r="BP251" s="102"/>
      <c r="BQ251" s="102"/>
      <c r="BR251" s="102"/>
      <c r="BS251" s="102"/>
      <c r="BT251" s="102"/>
    </row>
    <row r="252" spans="64:72" x14ac:dyDescent="0.2">
      <c r="BL252" s="102"/>
      <c r="BM252" s="102"/>
      <c r="BN252" s="102"/>
      <c r="BO252" s="102"/>
      <c r="BP252" s="102"/>
      <c r="BQ252" s="102"/>
      <c r="BR252" s="102"/>
      <c r="BS252" s="102"/>
      <c r="BT252" s="102"/>
    </row>
    <row r="253" spans="64:72" x14ac:dyDescent="0.2">
      <c r="BL253" s="102"/>
      <c r="BM253" s="102"/>
      <c r="BN253" s="102"/>
      <c r="BO253" s="102"/>
      <c r="BP253" s="102"/>
      <c r="BQ253" s="102"/>
      <c r="BR253" s="102"/>
      <c r="BS253" s="102"/>
      <c r="BT253" s="102"/>
    </row>
    <row r="254" spans="64:72" x14ac:dyDescent="0.2">
      <c r="BL254" s="102"/>
      <c r="BM254" s="102"/>
      <c r="BN254" s="102"/>
      <c r="BO254" s="102"/>
      <c r="BP254" s="102"/>
      <c r="BQ254" s="102"/>
      <c r="BR254" s="102"/>
      <c r="BS254" s="102"/>
      <c r="BT254" s="102"/>
    </row>
    <row r="255" spans="64:72" x14ac:dyDescent="0.2">
      <c r="BL255" s="102"/>
      <c r="BM255" s="102"/>
      <c r="BN255" s="102"/>
      <c r="BO255" s="102"/>
      <c r="BP255" s="102"/>
      <c r="BQ255" s="102"/>
      <c r="BR255" s="102"/>
      <c r="BS255" s="102"/>
      <c r="BT255" s="102"/>
    </row>
    <row r="256" spans="64:72" x14ac:dyDescent="0.2">
      <c r="BL256" s="102"/>
      <c r="BM256" s="102"/>
      <c r="BN256" s="102"/>
      <c r="BO256" s="102"/>
      <c r="BP256" s="102"/>
      <c r="BQ256" s="102"/>
      <c r="BR256" s="102"/>
      <c r="BS256" s="102"/>
      <c r="BT256" s="102"/>
    </row>
    <row r="257" spans="64:72" x14ac:dyDescent="0.2">
      <c r="BL257" s="102"/>
      <c r="BM257" s="102"/>
      <c r="BN257" s="102"/>
      <c r="BO257" s="102"/>
      <c r="BP257" s="102"/>
      <c r="BQ257" s="102"/>
      <c r="BR257" s="102"/>
      <c r="BS257" s="102"/>
      <c r="BT257" s="102"/>
    </row>
    <row r="258" spans="64:72" x14ac:dyDescent="0.2">
      <c r="BL258" s="102"/>
      <c r="BM258" s="102"/>
      <c r="BN258" s="102"/>
      <c r="BO258" s="102"/>
      <c r="BP258" s="102"/>
      <c r="BQ258" s="102"/>
      <c r="BR258" s="102"/>
      <c r="BS258" s="102"/>
      <c r="BT258" s="102"/>
    </row>
    <row r="259" spans="64:72" x14ac:dyDescent="0.2">
      <c r="BL259" s="102"/>
      <c r="BM259" s="102"/>
      <c r="BN259" s="102"/>
      <c r="BO259" s="102"/>
      <c r="BP259" s="102"/>
      <c r="BQ259" s="102"/>
      <c r="BR259" s="102"/>
      <c r="BS259" s="102"/>
      <c r="BT259" s="102"/>
    </row>
    <row r="260" spans="64:72" x14ac:dyDescent="0.2">
      <c r="BL260" s="102"/>
      <c r="BM260" s="102"/>
      <c r="BN260" s="102"/>
      <c r="BO260" s="102"/>
      <c r="BP260" s="102"/>
      <c r="BQ260" s="102"/>
      <c r="BR260" s="102"/>
      <c r="BS260" s="102"/>
      <c r="BT260" s="102"/>
    </row>
    <row r="261" spans="64:72" x14ac:dyDescent="0.2">
      <c r="BL261" s="102"/>
      <c r="BM261" s="102"/>
      <c r="BN261" s="102"/>
      <c r="BO261" s="102"/>
      <c r="BP261" s="102"/>
      <c r="BQ261" s="102"/>
      <c r="BR261" s="102"/>
      <c r="BS261" s="102"/>
      <c r="BT261" s="102"/>
    </row>
    <row r="262" spans="64:72" x14ac:dyDescent="0.2">
      <c r="BL262" s="102"/>
      <c r="BM262" s="102"/>
      <c r="BN262" s="102"/>
      <c r="BO262" s="102"/>
      <c r="BP262" s="102"/>
      <c r="BQ262" s="102"/>
      <c r="BR262" s="102"/>
      <c r="BS262" s="102"/>
      <c r="BT262" s="102"/>
    </row>
    <row r="263" spans="64:72" x14ac:dyDescent="0.2">
      <c r="BL263" s="102"/>
      <c r="BM263" s="102"/>
      <c r="BN263" s="102"/>
      <c r="BO263" s="102"/>
      <c r="BP263" s="102"/>
      <c r="BQ263" s="102"/>
      <c r="BR263" s="102"/>
      <c r="BS263" s="102"/>
      <c r="BT263" s="102"/>
    </row>
    <row r="264" spans="64:72" x14ac:dyDescent="0.2">
      <c r="BL264" s="102"/>
      <c r="BM264" s="102"/>
      <c r="BN264" s="102"/>
      <c r="BO264" s="102"/>
      <c r="BP264" s="102"/>
      <c r="BQ264" s="102"/>
      <c r="BR264" s="102"/>
      <c r="BS264" s="102"/>
      <c r="BT264" s="102"/>
    </row>
    <row r="265" spans="64:72" x14ac:dyDescent="0.2">
      <c r="BL265" s="102"/>
      <c r="BM265" s="102"/>
      <c r="BN265" s="102"/>
      <c r="BO265" s="102"/>
      <c r="BP265" s="102"/>
      <c r="BQ265" s="102"/>
      <c r="BR265" s="102"/>
      <c r="BS265" s="102"/>
      <c r="BT265" s="102"/>
    </row>
    <row r="266" spans="64:72" x14ac:dyDescent="0.2">
      <c r="BL266" s="102"/>
      <c r="BM266" s="102"/>
      <c r="BN266" s="102"/>
      <c r="BO266" s="102"/>
      <c r="BP266" s="102"/>
      <c r="BQ266" s="102"/>
      <c r="BR266" s="102"/>
      <c r="BS266" s="102"/>
      <c r="BT266" s="102"/>
    </row>
    <row r="267" spans="64:72" x14ac:dyDescent="0.2">
      <c r="BL267" s="102"/>
      <c r="BM267" s="102"/>
      <c r="BN267" s="102"/>
      <c r="BO267" s="102"/>
      <c r="BP267" s="102"/>
      <c r="BQ267" s="102"/>
      <c r="BR267" s="102"/>
      <c r="BS267" s="102"/>
      <c r="BT267" s="102"/>
    </row>
    <row r="268" spans="64:72" x14ac:dyDescent="0.2">
      <c r="BL268" s="102"/>
      <c r="BM268" s="102"/>
      <c r="BN268" s="102"/>
      <c r="BO268" s="102"/>
      <c r="BP268" s="102"/>
      <c r="BQ268" s="102"/>
      <c r="BR268" s="102"/>
      <c r="BS268" s="102"/>
      <c r="BT268" s="102"/>
    </row>
    <row r="269" spans="64:72" x14ac:dyDescent="0.2">
      <c r="BL269" s="102"/>
      <c r="BM269" s="102"/>
      <c r="BN269" s="102"/>
      <c r="BO269" s="102"/>
      <c r="BP269" s="102"/>
      <c r="BQ269" s="102"/>
      <c r="BR269" s="102"/>
      <c r="BS269" s="102"/>
      <c r="BT269" s="102"/>
    </row>
    <row r="270" spans="64:72" x14ac:dyDescent="0.2">
      <c r="BL270" s="102"/>
      <c r="BM270" s="102"/>
      <c r="BN270" s="102"/>
      <c r="BO270" s="102"/>
      <c r="BP270" s="102"/>
      <c r="BQ270" s="102"/>
      <c r="BR270" s="102"/>
      <c r="BS270" s="102"/>
      <c r="BT270" s="102"/>
    </row>
    <row r="271" spans="64:72" x14ac:dyDescent="0.2">
      <c r="BL271" s="102"/>
      <c r="BM271" s="102"/>
      <c r="BN271" s="102"/>
      <c r="BO271" s="102"/>
      <c r="BP271" s="102"/>
      <c r="BQ271" s="102"/>
      <c r="BR271" s="102"/>
      <c r="BS271" s="102"/>
      <c r="BT271" s="102"/>
    </row>
    <row r="272" spans="64:72" x14ac:dyDescent="0.2">
      <c r="BL272" s="102"/>
      <c r="BM272" s="102"/>
      <c r="BN272" s="102"/>
      <c r="BO272" s="102"/>
      <c r="BP272" s="102"/>
      <c r="BQ272" s="102"/>
      <c r="BR272" s="102"/>
      <c r="BS272" s="102"/>
      <c r="BT272" s="102"/>
    </row>
    <row r="273" spans="64:72" x14ac:dyDescent="0.2">
      <c r="BL273" s="102"/>
      <c r="BM273" s="102"/>
      <c r="BN273" s="102"/>
      <c r="BO273" s="102"/>
      <c r="BP273" s="102"/>
      <c r="BQ273" s="102"/>
      <c r="BR273" s="102"/>
      <c r="BS273" s="102"/>
      <c r="BT273" s="102"/>
    </row>
    <row r="274" spans="64:72" x14ac:dyDescent="0.2">
      <c r="BL274" s="102"/>
      <c r="BM274" s="102"/>
      <c r="BN274" s="102"/>
      <c r="BO274" s="102"/>
      <c r="BP274" s="102"/>
      <c r="BQ274" s="102"/>
      <c r="BR274" s="102"/>
      <c r="BS274" s="102"/>
      <c r="BT274" s="102"/>
    </row>
    <row r="275" spans="64:72" x14ac:dyDescent="0.2">
      <c r="BL275" s="102"/>
      <c r="BM275" s="102"/>
      <c r="BN275" s="102"/>
      <c r="BO275" s="102"/>
      <c r="BP275" s="102"/>
      <c r="BQ275" s="102"/>
      <c r="BR275" s="102"/>
      <c r="BS275" s="102"/>
      <c r="BT275" s="102"/>
    </row>
    <row r="276" spans="64:72" x14ac:dyDescent="0.2">
      <c r="BL276" s="102"/>
      <c r="BM276" s="102"/>
      <c r="BN276" s="102"/>
      <c r="BO276" s="102"/>
      <c r="BP276" s="102"/>
      <c r="BQ276" s="102"/>
      <c r="BR276" s="102"/>
      <c r="BS276" s="102"/>
      <c r="BT276" s="102"/>
    </row>
    <row r="277" spans="64:72" x14ac:dyDescent="0.2">
      <c r="BL277" s="102"/>
      <c r="BM277" s="102"/>
      <c r="BN277" s="102"/>
      <c r="BO277" s="102"/>
      <c r="BP277" s="102"/>
      <c r="BQ277" s="102"/>
      <c r="BR277" s="102"/>
      <c r="BS277" s="102"/>
      <c r="BT277" s="102"/>
    </row>
    <row r="278" spans="64:72" x14ac:dyDescent="0.2">
      <c r="BL278" s="102"/>
      <c r="BM278" s="102"/>
      <c r="BN278" s="102"/>
      <c r="BO278" s="102"/>
      <c r="BP278" s="102"/>
      <c r="BQ278" s="102"/>
      <c r="BR278" s="102"/>
      <c r="BS278" s="102"/>
      <c r="BT278" s="102"/>
    </row>
    <row r="279" spans="64:72" x14ac:dyDescent="0.2">
      <c r="BL279" s="102"/>
      <c r="BM279" s="102"/>
      <c r="BN279" s="102"/>
      <c r="BO279" s="102"/>
      <c r="BP279" s="102"/>
      <c r="BQ279" s="102"/>
      <c r="BR279" s="102"/>
      <c r="BS279" s="102"/>
      <c r="BT279" s="102"/>
    </row>
    <row r="280" spans="64:72" x14ac:dyDescent="0.2">
      <c r="BL280" s="102"/>
      <c r="BM280" s="102"/>
      <c r="BN280" s="102"/>
      <c r="BO280" s="102"/>
      <c r="BP280" s="102"/>
      <c r="BQ280" s="102"/>
      <c r="BR280" s="102"/>
      <c r="BS280" s="102"/>
      <c r="BT280" s="102"/>
    </row>
    <row r="281" spans="64:72" x14ac:dyDescent="0.2">
      <c r="BL281" s="102"/>
      <c r="BM281" s="102"/>
      <c r="BN281" s="102"/>
      <c r="BO281" s="102"/>
      <c r="BP281" s="102"/>
      <c r="BQ281" s="102"/>
      <c r="BR281" s="102"/>
      <c r="BS281" s="102"/>
      <c r="BT281" s="102"/>
    </row>
    <row r="282" spans="64:72" x14ac:dyDescent="0.2">
      <c r="BL282" s="102"/>
      <c r="BM282" s="102"/>
      <c r="BN282" s="102"/>
      <c r="BO282" s="102"/>
      <c r="BP282" s="102"/>
      <c r="BQ282" s="102"/>
      <c r="BR282" s="102"/>
      <c r="BS282" s="102"/>
      <c r="BT282" s="102"/>
    </row>
    <row r="283" spans="64:72" x14ac:dyDescent="0.2">
      <c r="BL283" s="102"/>
      <c r="BM283" s="102"/>
      <c r="BN283" s="102"/>
      <c r="BO283" s="102"/>
      <c r="BP283" s="102"/>
      <c r="BQ283" s="102"/>
      <c r="BR283" s="102"/>
      <c r="BS283" s="102"/>
      <c r="BT283" s="102"/>
    </row>
    <row r="284" spans="64:72" x14ac:dyDescent="0.2">
      <c r="BL284" s="102"/>
      <c r="BM284" s="102"/>
      <c r="BN284" s="102"/>
      <c r="BO284" s="102"/>
      <c r="BP284" s="102"/>
      <c r="BQ284" s="102"/>
      <c r="BR284" s="102"/>
      <c r="BS284" s="102"/>
      <c r="BT284" s="102"/>
    </row>
    <row r="285" spans="64:72" x14ac:dyDescent="0.2">
      <c r="BL285" s="102"/>
      <c r="BM285" s="102"/>
      <c r="BN285" s="102"/>
      <c r="BO285" s="102"/>
      <c r="BP285" s="102"/>
      <c r="BQ285" s="102"/>
      <c r="BR285" s="102"/>
      <c r="BS285" s="102"/>
      <c r="BT285" s="102"/>
    </row>
    <row r="286" spans="64:72" x14ac:dyDescent="0.2">
      <c r="BL286" s="102"/>
      <c r="BM286" s="102"/>
      <c r="BN286" s="102"/>
      <c r="BO286" s="102"/>
      <c r="BP286" s="102"/>
      <c r="BQ286" s="102"/>
      <c r="BR286" s="102"/>
      <c r="BS286" s="102"/>
      <c r="BT286" s="102"/>
    </row>
    <row r="287" spans="64:72" x14ac:dyDescent="0.2">
      <c r="BL287" s="102"/>
      <c r="BM287" s="102"/>
      <c r="BN287" s="102"/>
      <c r="BO287" s="102"/>
      <c r="BP287" s="102"/>
      <c r="BQ287" s="102"/>
      <c r="BR287" s="102"/>
      <c r="BS287" s="102"/>
      <c r="BT287" s="102"/>
    </row>
    <row r="288" spans="64:72" x14ac:dyDescent="0.2">
      <c r="BL288" s="102"/>
      <c r="BM288" s="102"/>
      <c r="BN288" s="102"/>
      <c r="BO288" s="102"/>
      <c r="BP288" s="102"/>
      <c r="BQ288" s="102"/>
      <c r="BR288" s="102"/>
      <c r="BS288" s="102"/>
      <c r="BT288" s="102"/>
    </row>
    <row r="289" spans="64:72" x14ac:dyDescent="0.2">
      <c r="BL289" s="102"/>
      <c r="BM289" s="102"/>
      <c r="BN289" s="102"/>
      <c r="BO289" s="102"/>
      <c r="BP289" s="102"/>
      <c r="BQ289" s="102"/>
      <c r="BR289" s="102"/>
      <c r="BS289" s="102"/>
      <c r="BT289" s="102"/>
    </row>
    <row r="290" spans="64:72" x14ac:dyDescent="0.2">
      <c r="BL290" s="102"/>
      <c r="BM290" s="102"/>
      <c r="BN290" s="102"/>
      <c r="BO290" s="102"/>
      <c r="BP290" s="102"/>
      <c r="BQ290" s="102"/>
      <c r="BR290" s="102"/>
      <c r="BS290" s="102"/>
      <c r="BT290" s="102"/>
    </row>
    <row r="291" spans="64:72" x14ac:dyDescent="0.2">
      <c r="BL291" s="102"/>
      <c r="BM291" s="102"/>
      <c r="BN291" s="102"/>
      <c r="BO291" s="102"/>
      <c r="BP291" s="102"/>
      <c r="BQ291" s="102"/>
      <c r="BR291" s="102"/>
      <c r="BS291" s="102"/>
      <c r="BT291" s="102"/>
    </row>
    <row r="292" spans="64:72" x14ac:dyDescent="0.2">
      <c r="BL292" s="102"/>
      <c r="BM292" s="102"/>
      <c r="BN292" s="102"/>
      <c r="BO292" s="102"/>
      <c r="BP292" s="102"/>
      <c r="BQ292" s="102"/>
      <c r="BR292" s="102"/>
      <c r="BS292" s="102"/>
      <c r="BT292" s="102"/>
    </row>
    <row r="293" spans="64:72" x14ac:dyDescent="0.2">
      <c r="BL293" s="102"/>
      <c r="BM293" s="102"/>
      <c r="BN293" s="102"/>
      <c r="BO293" s="102"/>
      <c r="BP293" s="102"/>
      <c r="BQ293" s="102"/>
      <c r="BR293" s="102"/>
      <c r="BS293" s="102"/>
      <c r="BT293" s="102"/>
    </row>
    <row r="294" spans="64:72" x14ac:dyDescent="0.2">
      <c r="BL294" s="102"/>
      <c r="BM294" s="102"/>
      <c r="BN294" s="102"/>
      <c r="BO294" s="102"/>
      <c r="BP294" s="102"/>
      <c r="BQ294" s="102"/>
      <c r="BR294" s="102"/>
      <c r="BS294" s="102"/>
      <c r="BT294" s="102"/>
    </row>
    <row r="295" spans="64:72" x14ac:dyDescent="0.2">
      <c r="BL295" s="102"/>
      <c r="BM295" s="102"/>
      <c r="BN295" s="102"/>
      <c r="BO295" s="102"/>
      <c r="BP295" s="102"/>
      <c r="BQ295" s="102"/>
      <c r="BR295" s="102"/>
      <c r="BS295" s="102"/>
      <c r="BT295" s="102"/>
    </row>
    <row r="296" spans="64:72" x14ac:dyDescent="0.2">
      <c r="BL296" s="102"/>
      <c r="BM296" s="102"/>
      <c r="BN296" s="102"/>
      <c r="BO296" s="102"/>
      <c r="BP296" s="102"/>
      <c r="BQ296" s="102"/>
      <c r="BR296" s="102"/>
      <c r="BS296" s="102"/>
      <c r="BT296" s="102"/>
    </row>
    <row r="297" spans="64:72" x14ac:dyDescent="0.2">
      <c r="BL297" s="102"/>
      <c r="BM297" s="102"/>
      <c r="BN297" s="102"/>
      <c r="BO297" s="102"/>
      <c r="BP297" s="102"/>
      <c r="BQ297" s="102"/>
      <c r="BR297" s="102"/>
      <c r="BS297" s="102"/>
      <c r="BT297" s="102"/>
    </row>
    <row r="298" spans="64:72" x14ac:dyDescent="0.2">
      <c r="BL298" s="102"/>
      <c r="BM298" s="102"/>
      <c r="BN298" s="102"/>
      <c r="BO298" s="102"/>
      <c r="BP298" s="102"/>
      <c r="BQ298" s="102"/>
      <c r="BR298" s="102"/>
      <c r="BS298" s="102"/>
      <c r="BT298" s="102"/>
    </row>
    <row r="299" spans="64:72" x14ac:dyDescent="0.2">
      <c r="BL299" s="102"/>
      <c r="BM299" s="102"/>
      <c r="BN299" s="102"/>
      <c r="BO299" s="102"/>
      <c r="BP299" s="102"/>
      <c r="BQ299" s="102"/>
      <c r="BR299" s="102"/>
      <c r="BS299" s="102"/>
      <c r="BT299" s="102"/>
    </row>
    <row r="300" spans="64:72" x14ac:dyDescent="0.2">
      <c r="BL300" s="102"/>
      <c r="BM300" s="102"/>
      <c r="BN300" s="102"/>
      <c r="BO300" s="102"/>
      <c r="BP300" s="102"/>
      <c r="BQ300" s="102"/>
      <c r="BR300" s="102"/>
      <c r="BS300" s="102"/>
      <c r="BT300" s="102"/>
    </row>
    <row r="301" spans="64:72" x14ac:dyDescent="0.2">
      <c r="BL301" s="102"/>
      <c r="BM301" s="102"/>
      <c r="BN301" s="102"/>
      <c r="BO301" s="102"/>
      <c r="BP301" s="102"/>
      <c r="BQ301" s="102"/>
      <c r="BR301" s="102"/>
      <c r="BS301" s="102"/>
      <c r="BT301" s="102"/>
    </row>
    <row r="302" spans="64:72" x14ac:dyDescent="0.2">
      <c r="BL302" s="102"/>
      <c r="BM302" s="102"/>
      <c r="BN302" s="102"/>
      <c r="BO302" s="102"/>
      <c r="BP302" s="102"/>
      <c r="BQ302" s="102"/>
      <c r="BR302" s="102"/>
      <c r="BS302" s="102"/>
      <c r="BT302" s="102"/>
    </row>
    <row r="303" spans="64:72" x14ac:dyDescent="0.2">
      <c r="BL303" s="102"/>
      <c r="BM303" s="102"/>
      <c r="BN303" s="102"/>
      <c r="BO303" s="102"/>
      <c r="BP303" s="102"/>
      <c r="BQ303" s="102"/>
      <c r="BR303" s="102"/>
      <c r="BS303" s="102"/>
      <c r="BT303" s="102"/>
    </row>
    <row r="304" spans="64:72" x14ac:dyDescent="0.2">
      <c r="BL304" s="102"/>
      <c r="BM304" s="102"/>
      <c r="BN304" s="102"/>
      <c r="BO304" s="102"/>
      <c r="BP304" s="102"/>
      <c r="BQ304" s="102"/>
      <c r="BR304" s="102"/>
      <c r="BS304" s="102"/>
      <c r="BT304" s="102"/>
    </row>
    <row r="305" spans="64:72" x14ac:dyDescent="0.2">
      <c r="BL305" s="102"/>
      <c r="BM305" s="102"/>
      <c r="BN305" s="102"/>
      <c r="BO305" s="102"/>
      <c r="BP305" s="102"/>
      <c r="BQ305" s="102"/>
      <c r="BR305" s="102"/>
      <c r="BS305" s="102"/>
      <c r="BT305" s="102"/>
    </row>
    <row r="306" spans="64:72" x14ac:dyDescent="0.2">
      <c r="BL306" s="102"/>
      <c r="BM306" s="102"/>
      <c r="BN306" s="102"/>
      <c r="BO306" s="102"/>
      <c r="BP306" s="102"/>
      <c r="BQ306" s="102"/>
      <c r="BR306" s="102"/>
      <c r="BS306" s="102"/>
      <c r="BT306" s="102"/>
    </row>
    <row r="307" spans="64:72" x14ac:dyDescent="0.2">
      <c r="BL307" s="102"/>
      <c r="BM307" s="102"/>
      <c r="BN307" s="102"/>
      <c r="BO307" s="102"/>
      <c r="BP307" s="102"/>
      <c r="BQ307" s="102"/>
      <c r="BR307" s="102"/>
      <c r="BS307" s="102"/>
      <c r="BT307" s="102"/>
    </row>
    <row r="308" spans="64:72" x14ac:dyDescent="0.2">
      <c r="BL308" s="102"/>
      <c r="BM308" s="102"/>
      <c r="BN308" s="102"/>
      <c r="BO308" s="102"/>
      <c r="BP308" s="102"/>
      <c r="BQ308" s="102"/>
      <c r="BR308" s="102"/>
      <c r="BS308" s="102"/>
      <c r="BT308" s="102"/>
    </row>
    <row r="309" spans="64:72" x14ac:dyDescent="0.2">
      <c r="BL309" s="102"/>
      <c r="BM309" s="102"/>
      <c r="BN309" s="102"/>
      <c r="BO309" s="102"/>
      <c r="BP309" s="102"/>
      <c r="BQ309" s="102"/>
      <c r="BR309" s="102"/>
      <c r="BS309" s="102"/>
      <c r="BT309" s="102"/>
    </row>
    <row r="310" spans="64:72" x14ac:dyDescent="0.2">
      <c r="BL310" s="102"/>
      <c r="BM310" s="102"/>
      <c r="BN310" s="102"/>
      <c r="BO310" s="102"/>
      <c r="BP310" s="102"/>
      <c r="BQ310" s="102"/>
      <c r="BR310" s="102"/>
      <c r="BS310" s="102"/>
      <c r="BT310" s="102"/>
    </row>
    <row r="311" spans="64:72" x14ac:dyDescent="0.2">
      <c r="BL311" s="102"/>
      <c r="BM311" s="102"/>
      <c r="BN311" s="102"/>
      <c r="BO311" s="102"/>
      <c r="BP311" s="102"/>
      <c r="BQ311" s="102"/>
      <c r="BR311" s="102"/>
      <c r="BS311" s="102"/>
      <c r="BT311" s="102"/>
    </row>
    <row r="312" spans="64:72" x14ac:dyDescent="0.2">
      <c r="BL312" s="102"/>
      <c r="BM312" s="102"/>
      <c r="BN312" s="102"/>
      <c r="BO312" s="102"/>
      <c r="BP312" s="102"/>
      <c r="BQ312" s="102"/>
      <c r="BR312" s="102"/>
      <c r="BS312" s="102"/>
      <c r="BT312" s="102"/>
    </row>
    <row r="313" spans="64:72" x14ac:dyDescent="0.2">
      <c r="BL313" s="102"/>
      <c r="BM313" s="102"/>
      <c r="BN313" s="102"/>
      <c r="BO313" s="102"/>
      <c r="BP313" s="102"/>
      <c r="BQ313" s="102"/>
      <c r="BR313" s="102"/>
      <c r="BS313" s="102"/>
      <c r="BT313" s="102"/>
    </row>
    <row r="314" spans="64:72" x14ac:dyDescent="0.2">
      <c r="BL314" s="102"/>
      <c r="BM314" s="102"/>
      <c r="BN314" s="102"/>
      <c r="BO314" s="102"/>
      <c r="BP314" s="102"/>
      <c r="BQ314" s="102"/>
      <c r="BR314" s="102"/>
      <c r="BS314" s="102"/>
      <c r="BT314" s="102"/>
    </row>
    <row r="315" spans="64:72" x14ac:dyDescent="0.2">
      <c r="BL315" s="102"/>
      <c r="BM315" s="102"/>
      <c r="BN315" s="102"/>
      <c r="BO315" s="102"/>
      <c r="BP315" s="102"/>
      <c r="BQ315" s="102"/>
      <c r="BR315" s="102"/>
      <c r="BS315" s="102"/>
      <c r="BT315" s="102"/>
    </row>
    <row r="316" spans="64:72" x14ac:dyDescent="0.2">
      <c r="BL316" s="102"/>
      <c r="BM316" s="102"/>
      <c r="BN316" s="102"/>
      <c r="BO316" s="102"/>
      <c r="BP316" s="102"/>
      <c r="BQ316" s="102"/>
      <c r="BR316" s="102"/>
      <c r="BS316" s="102"/>
      <c r="BT316" s="102"/>
    </row>
    <row r="317" spans="64:72" x14ac:dyDescent="0.2">
      <c r="BL317" s="102"/>
      <c r="BM317" s="102"/>
      <c r="BN317" s="102"/>
      <c r="BO317" s="102"/>
      <c r="BP317" s="102"/>
      <c r="BQ317" s="102"/>
      <c r="BR317" s="102"/>
      <c r="BS317" s="102"/>
      <c r="BT317" s="102"/>
    </row>
    <row r="318" spans="64:72" x14ac:dyDescent="0.2">
      <c r="BL318" s="102"/>
      <c r="BM318" s="102"/>
      <c r="BN318" s="102"/>
      <c r="BO318" s="102"/>
      <c r="BP318" s="102"/>
      <c r="BQ318" s="102"/>
      <c r="BR318" s="102"/>
      <c r="BS318" s="102"/>
      <c r="BT318" s="102"/>
    </row>
    <row r="319" spans="64:72" x14ac:dyDescent="0.2">
      <c r="BL319" s="102"/>
      <c r="BM319" s="102"/>
      <c r="BN319" s="102"/>
      <c r="BO319" s="102"/>
      <c r="BP319" s="102"/>
      <c r="BQ319" s="102"/>
      <c r="BR319" s="102"/>
      <c r="BS319" s="102"/>
      <c r="BT319" s="102"/>
    </row>
    <row r="320" spans="64:72" x14ac:dyDescent="0.2">
      <c r="BL320" s="102"/>
      <c r="BM320" s="102"/>
      <c r="BN320" s="102"/>
      <c r="BO320" s="102"/>
      <c r="BP320" s="102"/>
      <c r="BQ320" s="102"/>
      <c r="BR320" s="102"/>
      <c r="BS320" s="102"/>
      <c r="BT320" s="102"/>
    </row>
    <row r="321" spans="64:72" x14ac:dyDescent="0.2">
      <c r="BL321" s="102"/>
      <c r="BM321" s="102"/>
      <c r="BN321" s="102"/>
      <c r="BO321" s="102"/>
      <c r="BP321" s="102"/>
      <c r="BQ321" s="102"/>
      <c r="BR321" s="102"/>
      <c r="BS321" s="102"/>
      <c r="BT321" s="102"/>
    </row>
    <row r="322" spans="64:72" x14ac:dyDescent="0.2">
      <c r="BL322" s="102"/>
      <c r="BM322" s="102"/>
      <c r="BN322" s="102"/>
      <c r="BO322" s="102"/>
      <c r="BP322" s="102"/>
      <c r="BQ322" s="102"/>
      <c r="BR322" s="102"/>
      <c r="BS322" s="102"/>
      <c r="BT322" s="102"/>
    </row>
    <row r="323" spans="64:72" x14ac:dyDescent="0.2">
      <c r="BL323" s="102"/>
      <c r="BM323" s="102"/>
      <c r="BN323" s="102"/>
      <c r="BO323" s="102"/>
      <c r="BP323" s="102"/>
      <c r="BQ323" s="102"/>
      <c r="BR323" s="102"/>
      <c r="BS323" s="102"/>
      <c r="BT323" s="102"/>
    </row>
    <row r="324" spans="64:72" x14ac:dyDescent="0.2">
      <c r="BL324" s="102"/>
      <c r="BM324" s="102"/>
      <c r="BN324" s="102"/>
      <c r="BO324" s="102"/>
      <c r="BP324" s="102"/>
      <c r="BQ324" s="102"/>
      <c r="BR324" s="102"/>
      <c r="BS324" s="102"/>
      <c r="BT324" s="102"/>
    </row>
    <row r="325" spans="64:72" x14ac:dyDescent="0.2">
      <c r="BL325" s="102"/>
      <c r="BM325" s="102"/>
      <c r="BN325" s="102"/>
      <c r="BO325" s="102"/>
      <c r="BP325" s="102"/>
      <c r="BQ325" s="102"/>
      <c r="BR325" s="102"/>
      <c r="BS325" s="102"/>
      <c r="BT325" s="102"/>
    </row>
    <row r="326" spans="64:72" x14ac:dyDescent="0.2">
      <c r="BL326" s="102"/>
      <c r="BM326" s="102"/>
      <c r="BN326" s="102"/>
      <c r="BO326" s="102"/>
      <c r="BP326" s="102"/>
      <c r="BQ326" s="102"/>
      <c r="BR326" s="102"/>
      <c r="BS326" s="102"/>
      <c r="BT326" s="102"/>
    </row>
    <row r="327" spans="64:72" x14ac:dyDescent="0.2">
      <c r="BL327" s="102"/>
      <c r="BM327" s="102"/>
      <c r="BN327" s="102"/>
      <c r="BO327" s="102"/>
      <c r="BP327" s="102"/>
      <c r="BQ327" s="102"/>
      <c r="BR327" s="102"/>
      <c r="BS327" s="102"/>
      <c r="BT327" s="102"/>
    </row>
    <row r="328" spans="64:72" x14ac:dyDescent="0.2">
      <c r="BL328" s="102"/>
      <c r="BM328" s="102"/>
      <c r="BN328" s="102"/>
      <c r="BO328" s="102"/>
      <c r="BP328" s="102"/>
      <c r="BQ328" s="102"/>
      <c r="BR328" s="102"/>
      <c r="BS328" s="102"/>
      <c r="BT328" s="102"/>
    </row>
    <row r="329" spans="64:72" x14ac:dyDescent="0.2">
      <c r="BL329" s="102"/>
      <c r="BM329" s="102"/>
      <c r="BN329" s="102"/>
      <c r="BO329" s="102"/>
      <c r="BP329" s="102"/>
      <c r="BQ329" s="102"/>
      <c r="BR329" s="102"/>
      <c r="BS329" s="102"/>
      <c r="BT329" s="102"/>
    </row>
    <row r="330" spans="64:72" x14ac:dyDescent="0.2">
      <c r="BL330" s="102"/>
      <c r="BM330" s="102"/>
      <c r="BN330" s="102"/>
      <c r="BO330" s="102"/>
      <c r="BP330" s="102"/>
      <c r="BQ330" s="102"/>
      <c r="BR330" s="102"/>
      <c r="BS330" s="102"/>
      <c r="BT330" s="102"/>
    </row>
    <row r="331" spans="64:72" x14ac:dyDescent="0.2">
      <c r="BL331" s="102"/>
      <c r="BM331" s="102"/>
      <c r="BN331" s="102"/>
      <c r="BO331" s="102"/>
      <c r="BP331" s="102"/>
      <c r="BQ331" s="102"/>
      <c r="BR331" s="102"/>
      <c r="BS331" s="102"/>
      <c r="BT331" s="102"/>
    </row>
    <row r="332" spans="64:72" x14ac:dyDescent="0.2">
      <c r="BL332" s="102"/>
      <c r="BM332" s="102"/>
      <c r="BN332" s="102"/>
      <c r="BO332" s="102"/>
      <c r="BP332" s="102"/>
      <c r="BQ332" s="102"/>
      <c r="BR332" s="102"/>
      <c r="BS332" s="102"/>
      <c r="BT332" s="102"/>
    </row>
    <row r="333" spans="64:72" x14ac:dyDescent="0.2">
      <c r="BL333" s="102"/>
      <c r="BM333" s="102"/>
      <c r="BN333" s="102"/>
      <c r="BO333" s="102"/>
      <c r="BP333" s="102"/>
      <c r="BQ333" s="102"/>
      <c r="BR333" s="102"/>
      <c r="BS333" s="102"/>
      <c r="BT333" s="102"/>
    </row>
    <row r="334" spans="64:72" x14ac:dyDescent="0.2">
      <c r="BL334" s="102"/>
      <c r="BM334" s="102"/>
      <c r="BN334" s="102"/>
      <c r="BO334" s="102"/>
      <c r="BP334" s="102"/>
      <c r="BQ334" s="102"/>
      <c r="BR334" s="102"/>
      <c r="BS334" s="102"/>
      <c r="BT334" s="102"/>
    </row>
    <row r="335" spans="64:72" x14ac:dyDescent="0.2">
      <c r="BL335" s="102"/>
      <c r="BM335" s="102"/>
      <c r="BN335" s="102"/>
      <c r="BO335" s="102"/>
      <c r="BP335" s="102"/>
      <c r="BQ335" s="102"/>
      <c r="BR335" s="102"/>
      <c r="BS335" s="102"/>
      <c r="BT335" s="102"/>
    </row>
    <row r="336" spans="64:72" x14ac:dyDescent="0.2">
      <c r="BL336" s="102"/>
      <c r="BM336" s="102"/>
      <c r="BN336" s="102"/>
      <c r="BO336" s="102"/>
      <c r="BP336" s="102"/>
      <c r="BQ336" s="102"/>
      <c r="BR336" s="102"/>
      <c r="BS336" s="102"/>
      <c r="BT336" s="102"/>
    </row>
    <row r="337" spans="64:72" x14ac:dyDescent="0.2">
      <c r="BL337" s="102"/>
      <c r="BM337" s="102"/>
      <c r="BN337" s="102"/>
      <c r="BO337" s="102"/>
      <c r="BP337" s="102"/>
      <c r="BQ337" s="102"/>
      <c r="BR337" s="102"/>
      <c r="BS337" s="102"/>
      <c r="BT337" s="102"/>
    </row>
    <row r="338" spans="64:72" x14ac:dyDescent="0.2">
      <c r="BL338" s="102"/>
      <c r="BM338" s="102"/>
      <c r="BN338" s="102"/>
      <c r="BO338" s="102"/>
      <c r="BP338" s="102"/>
      <c r="BQ338" s="102"/>
      <c r="BR338" s="102"/>
      <c r="BS338" s="102"/>
      <c r="BT338" s="102"/>
    </row>
    <row r="339" spans="64:72" x14ac:dyDescent="0.2">
      <c r="BL339" s="102"/>
      <c r="BM339" s="102"/>
      <c r="BN339" s="102"/>
      <c r="BO339" s="102"/>
      <c r="BP339" s="102"/>
      <c r="BQ339" s="102"/>
      <c r="BR339" s="102"/>
      <c r="BS339" s="102"/>
      <c r="BT339" s="102"/>
    </row>
    <row r="340" spans="64:72" x14ac:dyDescent="0.2">
      <c r="BL340" s="102"/>
      <c r="BM340" s="102"/>
      <c r="BN340" s="102"/>
      <c r="BO340" s="102"/>
      <c r="BP340" s="102"/>
      <c r="BQ340" s="102"/>
      <c r="BR340" s="102"/>
      <c r="BS340" s="102"/>
      <c r="BT340" s="102"/>
    </row>
    <row r="341" spans="64:72" x14ac:dyDescent="0.2">
      <c r="BL341" s="102"/>
      <c r="BM341" s="102"/>
      <c r="BN341" s="102"/>
      <c r="BO341" s="102"/>
      <c r="BP341" s="102"/>
      <c r="BQ341" s="102"/>
      <c r="BR341" s="102"/>
      <c r="BS341" s="102"/>
      <c r="BT341" s="102"/>
    </row>
    <row r="342" spans="64:72" x14ac:dyDescent="0.2">
      <c r="BL342" s="102"/>
      <c r="BM342" s="102"/>
      <c r="BN342" s="102"/>
      <c r="BO342" s="102"/>
      <c r="BP342" s="102"/>
      <c r="BQ342" s="102"/>
      <c r="BR342" s="102"/>
      <c r="BS342" s="102"/>
      <c r="BT342" s="102"/>
    </row>
    <row r="343" spans="64:72" x14ac:dyDescent="0.2">
      <c r="BL343" s="102"/>
      <c r="BM343" s="102"/>
      <c r="BN343" s="102"/>
      <c r="BO343" s="102"/>
      <c r="BP343" s="102"/>
      <c r="BQ343" s="102"/>
      <c r="BR343" s="102"/>
      <c r="BS343" s="102"/>
      <c r="BT343" s="102"/>
    </row>
    <row r="344" spans="64:72" x14ac:dyDescent="0.2">
      <c r="BL344" s="102"/>
      <c r="BM344" s="102"/>
      <c r="BN344" s="102"/>
      <c r="BO344" s="102"/>
      <c r="BP344" s="102"/>
      <c r="BQ344" s="102"/>
      <c r="BR344" s="102"/>
      <c r="BS344" s="102"/>
      <c r="BT344" s="102"/>
    </row>
    <row r="345" spans="64:72" x14ac:dyDescent="0.2">
      <c r="BL345" s="102"/>
      <c r="BM345" s="102"/>
      <c r="BN345" s="102"/>
      <c r="BO345" s="102"/>
      <c r="BP345" s="102"/>
      <c r="BQ345" s="102"/>
      <c r="BR345" s="102"/>
      <c r="BS345" s="102"/>
      <c r="BT345" s="102"/>
    </row>
    <row r="346" spans="64:72" x14ac:dyDescent="0.2">
      <c r="BL346" s="102"/>
      <c r="BM346" s="102"/>
      <c r="BN346" s="102"/>
      <c r="BO346" s="102"/>
      <c r="BP346" s="102"/>
      <c r="BQ346" s="102"/>
      <c r="BR346" s="102"/>
      <c r="BS346" s="102"/>
      <c r="BT346" s="102"/>
    </row>
    <row r="347" spans="64:72" x14ac:dyDescent="0.2">
      <c r="BL347" s="102"/>
      <c r="BM347" s="102"/>
      <c r="BN347" s="102"/>
      <c r="BO347" s="102"/>
      <c r="BP347" s="102"/>
      <c r="BQ347" s="102"/>
      <c r="BR347" s="102"/>
      <c r="BS347" s="102"/>
      <c r="BT347" s="102"/>
    </row>
    <row r="348" spans="64:72" x14ac:dyDescent="0.2">
      <c r="BL348" s="102"/>
      <c r="BM348" s="102"/>
      <c r="BN348" s="102"/>
      <c r="BO348" s="102"/>
      <c r="BP348" s="102"/>
      <c r="BQ348" s="102"/>
      <c r="BR348" s="102"/>
      <c r="BS348" s="102"/>
      <c r="BT348" s="102"/>
    </row>
    <row r="349" spans="64:72" x14ac:dyDescent="0.2">
      <c r="BL349" s="102"/>
      <c r="BM349" s="102"/>
      <c r="BN349" s="102"/>
      <c r="BO349" s="102"/>
      <c r="BP349" s="102"/>
      <c r="BQ349" s="102"/>
      <c r="BR349" s="102"/>
      <c r="BS349" s="102"/>
      <c r="BT349" s="102"/>
    </row>
    <row r="350" spans="64:72" x14ac:dyDescent="0.2">
      <c r="BL350" s="102"/>
      <c r="BM350" s="102"/>
      <c r="BN350" s="102"/>
      <c r="BO350" s="102"/>
      <c r="BP350" s="102"/>
      <c r="BQ350" s="102"/>
      <c r="BR350" s="102"/>
      <c r="BS350" s="102"/>
      <c r="BT350" s="102"/>
    </row>
    <row r="351" spans="64:72" x14ac:dyDescent="0.2">
      <c r="BL351" s="102"/>
      <c r="BM351" s="102"/>
      <c r="BN351" s="102"/>
      <c r="BO351" s="102"/>
      <c r="BP351" s="102"/>
      <c r="BQ351" s="102"/>
      <c r="BR351" s="102"/>
      <c r="BS351" s="102"/>
      <c r="BT351" s="102"/>
    </row>
    <row r="352" spans="64:72" x14ac:dyDescent="0.2">
      <c r="BL352" s="102"/>
      <c r="BM352" s="102"/>
      <c r="BN352" s="102"/>
      <c r="BO352" s="102"/>
      <c r="BP352" s="102"/>
      <c r="BQ352" s="102"/>
      <c r="BR352" s="102"/>
      <c r="BS352" s="102"/>
      <c r="BT352" s="102"/>
    </row>
    <row r="353" spans="64:72" x14ac:dyDescent="0.2">
      <c r="BL353" s="102"/>
      <c r="BM353" s="102"/>
      <c r="BN353" s="102"/>
      <c r="BO353" s="102"/>
      <c r="BP353" s="102"/>
      <c r="BQ353" s="102"/>
      <c r="BR353" s="102"/>
      <c r="BS353" s="102"/>
      <c r="BT353" s="102"/>
    </row>
    <row r="354" spans="64:72" x14ac:dyDescent="0.2">
      <c r="BL354" s="102"/>
      <c r="BM354" s="102"/>
      <c r="BN354" s="102"/>
      <c r="BO354" s="102"/>
      <c r="BP354" s="102"/>
      <c r="BQ354" s="102"/>
      <c r="BR354" s="102"/>
      <c r="BS354" s="102"/>
      <c r="BT354" s="102"/>
    </row>
    <row r="355" spans="64:72" x14ac:dyDescent="0.2">
      <c r="BL355" s="102"/>
      <c r="BM355" s="102"/>
      <c r="BN355" s="102"/>
      <c r="BO355" s="102"/>
      <c r="BP355" s="102"/>
      <c r="BQ355" s="102"/>
      <c r="BR355" s="102"/>
      <c r="BS355" s="102"/>
      <c r="BT355" s="102"/>
    </row>
    <row r="356" spans="64:72" x14ac:dyDescent="0.2">
      <c r="BL356" s="102"/>
      <c r="BM356" s="102"/>
      <c r="BN356" s="102"/>
      <c r="BO356" s="102"/>
      <c r="BP356" s="102"/>
      <c r="BQ356" s="102"/>
      <c r="BR356" s="102"/>
      <c r="BS356" s="102"/>
      <c r="BT356" s="102"/>
    </row>
    <row r="357" spans="64:72" x14ac:dyDescent="0.2">
      <c r="BL357" s="102"/>
      <c r="BM357" s="102"/>
      <c r="BN357" s="102"/>
      <c r="BO357" s="102"/>
      <c r="BP357" s="102"/>
      <c r="BQ357" s="102"/>
      <c r="BR357" s="102"/>
      <c r="BS357" s="102"/>
      <c r="BT357" s="102"/>
    </row>
    <row r="358" spans="64:72" x14ac:dyDescent="0.2">
      <c r="BL358" s="102"/>
      <c r="BM358" s="102"/>
      <c r="BN358" s="102"/>
      <c r="BO358" s="102"/>
      <c r="BP358" s="102"/>
      <c r="BQ358" s="102"/>
      <c r="BR358" s="102"/>
      <c r="BS358" s="102"/>
      <c r="BT358" s="102"/>
    </row>
    <row r="359" spans="64:72" x14ac:dyDescent="0.2">
      <c r="BL359" s="102"/>
      <c r="BM359" s="102"/>
      <c r="BN359" s="102"/>
      <c r="BO359" s="102"/>
      <c r="BP359" s="102"/>
      <c r="BQ359" s="102"/>
      <c r="BR359" s="102"/>
      <c r="BS359" s="102"/>
      <c r="BT359" s="102"/>
    </row>
    <row r="360" spans="64:72" x14ac:dyDescent="0.2">
      <c r="BL360" s="102"/>
      <c r="BM360" s="102"/>
      <c r="BN360" s="102"/>
      <c r="BO360" s="102"/>
      <c r="BP360" s="102"/>
      <c r="BQ360" s="102"/>
      <c r="BR360" s="102"/>
      <c r="BS360" s="102"/>
      <c r="BT360" s="102"/>
    </row>
    <row r="361" spans="64:72" x14ac:dyDescent="0.2">
      <c r="BL361" s="102"/>
      <c r="BM361" s="102"/>
      <c r="BN361" s="102"/>
      <c r="BO361" s="102"/>
      <c r="BP361" s="102"/>
      <c r="BQ361" s="102"/>
      <c r="BR361" s="102"/>
      <c r="BS361" s="102"/>
      <c r="BT361" s="102"/>
    </row>
    <row r="362" spans="64:72" x14ac:dyDescent="0.2">
      <c r="BL362" s="102"/>
      <c r="BM362" s="102"/>
      <c r="BN362" s="102"/>
      <c r="BO362" s="102"/>
      <c r="BP362" s="102"/>
      <c r="BQ362" s="102"/>
      <c r="BR362" s="102"/>
      <c r="BS362" s="102"/>
      <c r="BT362" s="102"/>
    </row>
    <row r="363" spans="64:72" x14ac:dyDescent="0.2">
      <c r="BL363" s="102"/>
      <c r="BM363" s="102"/>
      <c r="BN363" s="102"/>
      <c r="BO363" s="102"/>
      <c r="BP363" s="102"/>
      <c r="BQ363" s="102"/>
      <c r="BR363" s="102"/>
      <c r="BS363" s="102"/>
      <c r="BT363" s="102"/>
    </row>
    <row r="364" spans="64:72" x14ac:dyDescent="0.2">
      <c r="BL364" s="102"/>
      <c r="BM364" s="102"/>
      <c r="BN364" s="102"/>
      <c r="BO364" s="102"/>
      <c r="BP364" s="102"/>
      <c r="BQ364" s="102"/>
      <c r="BR364" s="102"/>
      <c r="BS364" s="102"/>
      <c r="BT364" s="102"/>
    </row>
    <row r="365" spans="64:72" x14ac:dyDescent="0.2">
      <c r="BL365" s="102"/>
      <c r="BM365" s="102"/>
      <c r="BN365" s="102"/>
      <c r="BO365" s="102"/>
      <c r="BP365" s="102"/>
      <c r="BQ365" s="102"/>
      <c r="BR365" s="102"/>
      <c r="BS365" s="102"/>
      <c r="BT365" s="102"/>
    </row>
    <row r="366" spans="64:72" x14ac:dyDescent="0.2">
      <c r="BL366" s="102"/>
      <c r="BM366" s="102"/>
      <c r="BN366" s="102"/>
      <c r="BO366" s="102"/>
      <c r="BP366" s="102"/>
      <c r="BQ366" s="102"/>
      <c r="BR366" s="102"/>
      <c r="BS366" s="102"/>
      <c r="BT366" s="102"/>
    </row>
    <row r="367" spans="64:72" x14ac:dyDescent="0.2">
      <c r="BL367" s="102"/>
      <c r="BM367" s="102"/>
      <c r="BN367" s="102"/>
      <c r="BO367" s="102"/>
      <c r="BP367" s="102"/>
      <c r="BQ367" s="102"/>
      <c r="BR367" s="102"/>
      <c r="BS367" s="102"/>
      <c r="BT367" s="102"/>
    </row>
    <row r="368" spans="64:72" x14ac:dyDescent="0.2">
      <c r="BL368" s="102"/>
      <c r="BM368" s="102"/>
      <c r="BN368" s="102"/>
      <c r="BO368" s="102"/>
      <c r="BP368" s="102"/>
      <c r="BQ368" s="102"/>
      <c r="BR368" s="102"/>
      <c r="BS368" s="102"/>
      <c r="BT368" s="102"/>
    </row>
    <row r="369" spans="64:72" x14ac:dyDescent="0.2">
      <c r="BL369" s="102"/>
      <c r="BM369" s="102"/>
      <c r="BN369" s="102"/>
      <c r="BO369" s="102"/>
      <c r="BP369" s="102"/>
      <c r="BQ369" s="102"/>
      <c r="BR369" s="102"/>
      <c r="BS369" s="102"/>
      <c r="BT369" s="102"/>
    </row>
    <row r="370" spans="64:72" x14ac:dyDescent="0.2">
      <c r="BL370" s="102"/>
      <c r="BM370" s="102"/>
      <c r="BN370" s="102"/>
      <c r="BO370" s="102"/>
      <c r="BP370" s="102"/>
      <c r="BQ370" s="102"/>
      <c r="BR370" s="102"/>
      <c r="BS370" s="102"/>
      <c r="BT370" s="102"/>
    </row>
    <row r="371" spans="64:72" x14ac:dyDescent="0.2">
      <c r="BL371" s="102"/>
      <c r="BM371" s="102"/>
      <c r="BN371" s="102"/>
      <c r="BO371" s="102"/>
      <c r="BP371" s="102"/>
      <c r="BQ371" s="102"/>
      <c r="BR371" s="102"/>
      <c r="BS371" s="102"/>
      <c r="BT371" s="102"/>
    </row>
    <row r="372" spans="64:72" x14ac:dyDescent="0.2">
      <c r="BL372" s="102"/>
      <c r="BM372" s="102"/>
      <c r="BN372" s="102"/>
      <c r="BO372" s="102"/>
      <c r="BP372" s="102"/>
      <c r="BQ372" s="102"/>
      <c r="BR372" s="102"/>
      <c r="BS372" s="102"/>
      <c r="BT372" s="102"/>
    </row>
    <row r="373" spans="64:72" x14ac:dyDescent="0.2">
      <c r="BL373" s="102"/>
      <c r="BM373" s="102"/>
      <c r="BN373" s="102"/>
      <c r="BO373" s="102"/>
      <c r="BP373" s="102"/>
      <c r="BQ373" s="102"/>
      <c r="BR373" s="102"/>
      <c r="BS373" s="102"/>
      <c r="BT373" s="102"/>
    </row>
  </sheetData>
  <sheetProtection algorithmName="SHA-512" hashValue="8cgEsl/SZ0lItR5TEUSHMh1ZlOR644iGDZHRpnrNwz8KAKCInOpnSZQD2sj6C1WD2nTqoCJtykez2JR9W0eNTg==" saltValue="m6gSxus0MR3CCEbszYHzww==" spinCount="100000" sheet="1" objects="1" scenarios="1"/>
  <pageMargins left="0.75" right="0.75" top="1" bottom="1" header="0.5" footer="0.5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251A9A-6075-044F-B7A2-443897E6CF6B}">
  <sheetPr codeName="Sheet2">
    <tabColor theme="4" tint="0.39997558519241921"/>
  </sheetPr>
  <dimension ref="A1:BT373"/>
  <sheetViews>
    <sheetView zoomScaleNormal="100" workbookViewId="0">
      <selection activeCell="G21" sqref="G21"/>
    </sheetView>
  </sheetViews>
  <sheetFormatPr baseColWidth="10" defaultRowHeight="15" x14ac:dyDescent="0.2"/>
  <cols>
    <col min="1" max="1" width="14.83203125" style="133" customWidth="1"/>
    <col min="2" max="2" width="14.5" style="133" customWidth="1"/>
    <col min="3" max="3" width="20.6640625" style="133" bestFit="1" customWidth="1"/>
    <col min="4" max="4" width="14.1640625" style="133" customWidth="1"/>
    <col min="5" max="6" width="14.1640625" style="133" hidden="1" customWidth="1"/>
    <col min="7" max="16" width="14.1640625" style="133" customWidth="1"/>
    <col min="17" max="18" width="14.1640625" style="133" hidden="1" customWidth="1"/>
    <col min="19" max="23" width="14.1640625" style="133" customWidth="1"/>
    <col min="24" max="27" width="14.1640625" style="133" hidden="1" customWidth="1"/>
    <col min="28" max="28" width="14.33203125" style="133" customWidth="1"/>
    <col min="29" max="41" width="14.1640625" style="133" customWidth="1"/>
    <col min="42" max="72" width="12.5" style="133" customWidth="1"/>
    <col min="73" max="16384" width="10.83203125" style="133"/>
  </cols>
  <sheetData>
    <row r="1" spans="1:72" x14ac:dyDescent="0.2">
      <c r="A1" s="132" t="s">
        <v>31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  <c r="AR1" s="132"/>
      <c r="AS1" s="132"/>
      <c r="AT1" s="132"/>
      <c r="AU1" s="132"/>
      <c r="AV1" s="132"/>
      <c r="AW1" s="132"/>
      <c r="AX1" s="132"/>
      <c r="AY1" s="132"/>
      <c r="AZ1" s="132"/>
      <c r="BA1" s="132"/>
      <c r="BB1" s="132"/>
      <c r="BC1" s="132"/>
      <c r="BD1" s="132"/>
      <c r="BE1" s="132"/>
      <c r="BF1" s="132"/>
      <c r="BG1" s="132"/>
      <c r="BH1" s="132"/>
      <c r="BI1" s="132"/>
      <c r="BJ1" s="132"/>
      <c r="BK1" s="132"/>
      <c r="BL1" s="132"/>
      <c r="BM1" s="132"/>
      <c r="BN1" s="132"/>
      <c r="BO1" s="132"/>
      <c r="BP1" s="132"/>
      <c r="BQ1" s="132"/>
      <c r="BR1" s="132"/>
      <c r="BS1" s="132"/>
      <c r="BT1" s="132"/>
    </row>
    <row r="2" spans="1:72" x14ac:dyDescent="0.2">
      <c r="A2" s="134" t="s">
        <v>92</v>
      </c>
      <c r="B2" s="132"/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  <c r="AR2" s="132"/>
      <c r="AS2" s="132"/>
      <c r="AT2" s="132"/>
      <c r="AU2" s="132"/>
      <c r="AV2" s="132"/>
      <c r="AW2" s="132"/>
      <c r="AX2" s="132"/>
      <c r="AY2" s="132"/>
      <c r="AZ2" s="132"/>
      <c r="BA2" s="132"/>
      <c r="BB2" s="132"/>
      <c r="BC2" s="132"/>
      <c r="BD2" s="132"/>
      <c r="BE2" s="132"/>
      <c r="BF2" s="132"/>
      <c r="BG2" s="132"/>
      <c r="BH2" s="132"/>
      <c r="BI2" s="132"/>
      <c r="BJ2" s="132"/>
      <c r="BK2" s="132"/>
      <c r="BL2" s="132"/>
      <c r="BM2" s="132"/>
      <c r="BN2" s="132"/>
      <c r="BO2" s="132"/>
      <c r="BP2" s="132"/>
      <c r="BQ2" s="132"/>
      <c r="BR2" s="132"/>
      <c r="BS2" s="132"/>
      <c r="BT2" s="132"/>
    </row>
    <row r="3" spans="1:72" ht="16" thickBot="1" x14ac:dyDescent="0.25">
      <c r="A3" s="132"/>
      <c r="B3" s="135"/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/>
      <c r="AI3" s="132"/>
      <c r="AJ3" s="132"/>
      <c r="AK3" s="132"/>
      <c r="AL3" s="132"/>
      <c r="AM3" s="132"/>
      <c r="AN3" s="132"/>
      <c r="AO3" s="132"/>
      <c r="AP3" s="132"/>
      <c r="AQ3" s="132"/>
      <c r="AR3" s="132"/>
      <c r="AS3" s="132"/>
      <c r="AT3" s="132"/>
      <c r="AU3" s="132"/>
      <c r="AV3" s="132"/>
      <c r="AW3" s="132"/>
      <c r="AX3" s="132"/>
      <c r="AY3" s="132"/>
      <c r="AZ3" s="132"/>
      <c r="BA3" s="132"/>
      <c r="BB3" s="132"/>
      <c r="BC3" s="132"/>
      <c r="BD3" s="132"/>
      <c r="BE3" s="132"/>
      <c r="BF3" s="132"/>
      <c r="BG3" s="132"/>
      <c r="BH3" s="132"/>
      <c r="BI3" s="132"/>
      <c r="BJ3" s="132"/>
      <c r="BK3" s="132"/>
      <c r="BL3" s="132"/>
      <c r="BM3" s="132"/>
      <c r="BN3" s="132"/>
      <c r="BO3" s="132"/>
      <c r="BP3" s="132"/>
      <c r="BQ3" s="132"/>
      <c r="BR3" s="132"/>
      <c r="BS3" s="132"/>
      <c r="BT3" s="132"/>
    </row>
    <row r="4" spans="1:72" x14ac:dyDescent="0.2">
      <c r="A4" s="66" t="s">
        <v>60</v>
      </c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8"/>
      <c r="AF4" s="132"/>
      <c r="AG4" s="132"/>
      <c r="AH4" s="132"/>
      <c r="AI4" s="132"/>
      <c r="AJ4" s="132"/>
      <c r="AK4" s="132"/>
      <c r="AL4" s="132"/>
      <c r="AM4" s="132"/>
      <c r="AN4" s="132"/>
      <c r="AO4" s="132"/>
      <c r="AP4" s="132"/>
      <c r="AQ4" s="132"/>
      <c r="AR4" s="132"/>
      <c r="AS4" s="132"/>
      <c r="AT4" s="132"/>
      <c r="AU4" s="132"/>
      <c r="AV4" s="132"/>
      <c r="AW4" s="132"/>
      <c r="AX4" s="132"/>
      <c r="AY4" s="132"/>
      <c r="AZ4" s="132"/>
      <c r="BA4" s="132"/>
      <c r="BB4" s="132"/>
      <c r="BC4" s="132"/>
      <c r="BD4" s="132"/>
      <c r="BE4" s="132"/>
      <c r="BF4" s="132"/>
      <c r="BG4" s="132"/>
      <c r="BH4" s="132"/>
      <c r="BI4" s="132"/>
      <c r="BJ4" s="132"/>
      <c r="BK4" s="132"/>
      <c r="BL4" s="132"/>
      <c r="BM4" s="132"/>
      <c r="BN4" s="132"/>
      <c r="BO4" s="132"/>
      <c r="BP4" s="132"/>
      <c r="BQ4" s="132"/>
      <c r="BR4" s="132"/>
      <c r="BS4" s="132"/>
      <c r="BT4" s="132"/>
    </row>
    <row r="5" spans="1:72" x14ac:dyDescent="0.2">
      <c r="A5" s="69" t="s">
        <v>228</v>
      </c>
      <c r="B5" s="70"/>
      <c r="C5" s="74">
        <v>10000</v>
      </c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1"/>
      <c r="AF5" s="132"/>
      <c r="AG5" s="132"/>
      <c r="AH5" s="132"/>
      <c r="AI5" s="132"/>
      <c r="AJ5" s="132"/>
      <c r="AK5" s="132"/>
      <c r="AL5" s="132"/>
      <c r="AM5" s="132"/>
      <c r="AN5" s="132"/>
      <c r="AO5" s="132"/>
      <c r="AP5" s="132"/>
      <c r="AQ5" s="132"/>
      <c r="AR5" s="132"/>
      <c r="AS5" s="132"/>
      <c r="AT5" s="132"/>
      <c r="AU5" s="132"/>
      <c r="AV5" s="132"/>
      <c r="AW5" s="132"/>
      <c r="AX5" s="132"/>
      <c r="AY5" s="132"/>
      <c r="AZ5" s="132"/>
      <c r="BA5" s="132"/>
      <c r="BB5" s="132"/>
      <c r="BC5" s="132"/>
      <c r="BD5" s="132"/>
      <c r="BE5" s="132"/>
      <c r="BF5" s="132"/>
      <c r="BG5" s="132"/>
      <c r="BH5" s="132"/>
      <c r="BI5" s="132"/>
      <c r="BJ5" s="132"/>
      <c r="BK5" s="132"/>
      <c r="BL5" s="132"/>
      <c r="BM5" s="132"/>
      <c r="BN5" s="132"/>
      <c r="BO5" s="132"/>
      <c r="BP5" s="132"/>
      <c r="BQ5" s="132"/>
      <c r="BR5" s="132"/>
      <c r="BS5" s="132"/>
      <c r="BT5" s="132"/>
    </row>
    <row r="6" spans="1:72" x14ac:dyDescent="0.2">
      <c r="A6" s="25"/>
      <c r="B6" s="70"/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1"/>
      <c r="AF6" s="132"/>
      <c r="AG6" s="132"/>
      <c r="AH6" s="132"/>
      <c r="AI6" s="132"/>
      <c r="AJ6" s="132"/>
      <c r="AK6" s="132"/>
      <c r="AL6" s="132"/>
      <c r="AM6" s="132"/>
      <c r="AN6" s="132"/>
      <c r="AO6" s="132"/>
      <c r="AP6" s="132"/>
      <c r="AQ6" s="132"/>
      <c r="AR6" s="132"/>
      <c r="AS6" s="132"/>
      <c r="AT6" s="132"/>
      <c r="AU6" s="132"/>
      <c r="AV6" s="132"/>
      <c r="AW6" s="132"/>
      <c r="AX6" s="132"/>
      <c r="AY6" s="132"/>
      <c r="AZ6" s="132"/>
      <c r="BA6" s="132"/>
      <c r="BB6" s="132"/>
      <c r="BC6" s="132"/>
      <c r="BD6" s="132"/>
      <c r="BE6" s="132"/>
      <c r="BF6" s="132"/>
      <c r="BG6" s="132"/>
      <c r="BH6" s="132"/>
      <c r="BI6" s="132"/>
      <c r="BJ6" s="132"/>
      <c r="BK6" s="132"/>
      <c r="BL6" s="132"/>
      <c r="BM6" s="132"/>
      <c r="BN6" s="132"/>
      <c r="BO6" s="132"/>
      <c r="BP6" s="132"/>
      <c r="BQ6" s="132"/>
      <c r="BR6" s="132"/>
      <c r="BS6" s="132"/>
      <c r="BT6" s="132"/>
    </row>
    <row r="7" spans="1:72" ht="76" x14ac:dyDescent="0.2">
      <c r="A7" s="164" t="s">
        <v>67</v>
      </c>
      <c r="B7" s="118" t="s">
        <v>68</v>
      </c>
      <c r="C7" s="118" t="s">
        <v>69</v>
      </c>
      <c r="D7" s="119" t="s">
        <v>70</v>
      </c>
      <c r="E7" s="162" t="s">
        <v>213</v>
      </c>
      <c r="F7" s="162" t="s">
        <v>214</v>
      </c>
      <c r="G7" s="119" t="s">
        <v>71</v>
      </c>
      <c r="H7" s="119" t="s">
        <v>72</v>
      </c>
      <c r="I7" s="119" t="s">
        <v>73</v>
      </c>
      <c r="J7" s="119" t="s">
        <v>215</v>
      </c>
      <c r="K7" s="119" t="s">
        <v>75</v>
      </c>
      <c r="L7" s="119" t="s">
        <v>76</v>
      </c>
      <c r="M7" s="119" t="s">
        <v>77</v>
      </c>
      <c r="N7" s="119" t="s">
        <v>78</v>
      </c>
      <c r="O7" s="119" t="s">
        <v>74</v>
      </c>
      <c r="P7" s="119" t="s">
        <v>79</v>
      </c>
      <c r="Q7" s="161" t="s">
        <v>216</v>
      </c>
      <c r="R7" s="161" t="s">
        <v>80</v>
      </c>
      <c r="S7" s="120" t="s">
        <v>217</v>
      </c>
      <c r="T7" s="121" t="s">
        <v>81</v>
      </c>
      <c r="U7" s="121" t="s">
        <v>82</v>
      </c>
      <c r="V7" s="121" t="s">
        <v>0</v>
      </c>
      <c r="W7" s="121" t="s">
        <v>87</v>
      </c>
      <c r="X7" s="163" t="s">
        <v>218</v>
      </c>
      <c r="Y7" s="163" t="s">
        <v>219</v>
      </c>
      <c r="Z7" s="122" t="s">
        <v>88</v>
      </c>
      <c r="AA7" s="122" t="s">
        <v>89</v>
      </c>
      <c r="AB7" s="123" t="s">
        <v>32</v>
      </c>
      <c r="AC7" s="123" t="s">
        <v>33</v>
      </c>
      <c r="AD7" s="124" t="s">
        <v>90</v>
      </c>
      <c r="AE7" s="125" t="s">
        <v>91</v>
      </c>
      <c r="AF7" s="136"/>
      <c r="AG7" s="136"/>
      <c r="AH7" s="136"/>
      <c r="AI7" s="136"/>
      <c r="AJ7" s="136"/>
      <c r="AK7" s="136"/>
      <c r="AL7" s="136"/>
      <c r="AM7" s="136"/>
      <c r="AN7" s="136"/>
      <c r="AO7" s="136"/>
      <c r="AP7" s="136"/>
      <c r="AQ7" s="136"/>
      <c r="AR7" s="136"/>
      <c r="AS7" s="136"/>
      <c r="AT7" s="136"/>
      <c r="AU7" s="136"/>
      <c r="AV7" s="136"/>
      <c r="AW7" s="136"/>
      <c r="AX7" s="136"/>
      <c r="AY7" s="136"/>
      <c r="AZ7" s="136"/>
      <c r="BA7" s="136"/>
      <c r="BB7" s="136"/>
      <c r="BC7" s="136"/>
      <c r="BD7" s="136"/>
      <c r="BE7" s="136"/>
      <c r="BF7" s="136"/>
      <c r="BG7" s="136"/>
      <c r="BH7" s="136"/>
      <c r="BI7" s="136"/>
      <c r="BJ7" s="136"/>
      <c r="BK7" s="136"/>
      <c r="BL7" s="136"/>
      <c r="BM7" s="136"/>
      <c r="BN7" s="136"/>
      <c r="BO7" s="136"/>
      <c r="BP7" s="136"/>
      <c r="BQ7" s="136"/>
      <c r="BR7" s="136"/>
      <c r="BS7" s="136"/>
      <c r="BT7" s="136"/>
    </row>
    <row r="8" spans="1:72" ht="20" customHeight="1" x14ac:dyDescent="0.2">
      <c r="A8" s="80" t="str">
        <f>'ACT Oct 2019'!D2</f>
        <v>EvoEnergy</v>
      </c>
      <c r="B8" s="81" t="str">
        <f>'ACT Oct 2019'!F2</f>
        <v>ActewAGL</v>
      </c>
      <c r="C8" s="81" t="str">
        <f>'ACT Oct 2019'!G2</f>
        <v>Standard Business Plan</v>
      </c>
      <c r="D8" s="82">
        <f>365*'ACT Oct 2019'!H2/100</f>
        <v>606.33800000000008</v>
      </c>
      <c r="E8" s="155">
        <f>IF('ACT Oct 2019'!AQ2=3,0.5,IF('ACT Oct 2019'!AQ2=2,0.33,0))</f>
        <v>0.5</v>
      </c>
      <c r="F8" s="155">
        <f>1-E8</f>
        <v>0.5</v>
      </c>
      <c r="G8" s="83">
        <f>IF('ACT Oct 2019'!K2="",($C$5*E8/'ACT Oct 2019'!AQ2*'ACT Oct 2019'!W2/100)*'ACT Oct 2019'!AQ2,IF($C$5*E8/'ACT Oct 2019'!AQ2&gt;='ACT Oct 2019'!L2,('ACT Oct 2019'!L2*'ACT Oct 2019'!W2/100)*'ACT Oct 2019'!AQ2,($C$5*E8/'ACT Oct 2019'!AQ2*'ACT Oct 2019'!W2/100)*'ACT Oct 2019'!AQ2))</f>
        <v>150</v>
      </c>
      <c r="H8" s="84">
        <f>IF(AND('ACT Oct 2019'!L2&gt;0,'ACT Oct 2019'!M2&gt;0),IF($C$5*E8/'ACT Oct 2019'!AQ2&lt;'ACT Oct 2019'!L2,0,IF(($C$5*E8/'ACT Oct 2019'!AQ2-'ACT Oct 2019'!L2)&lt;=('ACT Oct 2019'!M2+'ACT Oct 2019'!L2),((($C$5*E8/'ACT Oct 2019'!AQ2-'ACT Oct 2019'!L2)*'ACT Oct 2019'!X2/100))*'ACT Oct 2019'!AQ2,((('ACT Oct 2019'!M2)*'ACT Oct 2019'!X2/100)*'ACT Oct 2019'!AQ2))),0)</f>
        <v>0</v>
      </c>
      <c r="I8" s="82">
        <f>IF(AND('ACT Oct 2019'!M2&gt;0,'ACT Oct 2019'!N2&gt;0),IF($C$5*E8/'ACT Oct 2019'!AQ2&lt;('ACT Oct 2019'!L2+'ACT Oct 2019'!M2),0,IF(($C$5*E8/'ACT Oct 2019'!AQ2-'ACT Oct 2019'!L2+'ACT Oct 2019'!M2)&lt;=('ACT Oct 2019'!L2+'ACT Oct 2019'!M2+'ACT Oct 2019'!N2),((($C$5*E8/'ACT Oct 2019'!AQ2-('ACT Oct 2019'!L2+'ACT Oct 2019'!M2))*'ACT Oct 2019'!Y2/100))*'ACT Oct 2019'!AQ2,('ACT Oct 2019'!N2*'ACT Oct 2019'!Y2/100)* 'ACT Oct 2019'!AQ2)),0)</f>
        <v>0</v>
      </c>
      <c r="J8" s="82">
        <f>IF(AND('ACT Oct 2019'!N2&gt;0,'ACT Oct 2019'!O2&gt;0),IF($C$5*E8/'ACT Oct 2019'!AQ2&lt;('ACT Oct 2019'!L2+'ACT Oct 2019'!M2+'ACT Oct 2019'!N2),0,IF(($C$5*E8/'ACT Oct 2019'!AQ2-'ACT Oct 2019'!L2+'ACT Oct 2019'!M2+'ACT Oct 2019'!N2)&lt;=('ACT Oct 2019'!L2+'ACT Oct 2019'!M2+'ACT Oct 2019'!N2+'ACT Oct 2019'!O2),(($C$5*E8/'ACT Oct 2019'!AQ2-('ACT Oct 2019'!L2+'ACT Oct 2019'!M2+'ACT Oct 2019'!N2))*'ACT Oct 2019'!Z2/100)*'ACT Oct 2019'!AQ2,('ACT Oct 2019'!O2*'ACT Oct 2019'!Z2/100)*'ACT Oct 2019'!AQ2)),0)</f>
        <v>0</v>
      </c>
      <c r="K8" s="82">
        <f>IF(AND('ACT Oct 2019'!P2&gt;0,'ACT Oct 2019'!O2&gt;0),IF(($C$5*E8/'ACT Oct 2019'!AQ2&lt;SUM('ACT Oct 2019'!L2:P2)),(0),($C$5*E8/'ACT Oct 2019'!AQ2-SUM('ACT Oct 2019'!L2:P2))*'ACT Oct 2019'!AB2/100)* 'ACT Oct 2019'!AQ2,IF(AND('ACT Oct 2019'!O2&gt;0,'ACT Oct 2019'!P2=""),IF(($C$5*E8/'ACT Oct 2019'!AQ2&lt; SUM('ACT Oct 2019'!L2:O2)),(0),($C$5*E8/'ACT Oct 2019'!AQ2-SUM('ACT Oct 2019'!L2:O2))*'ACT Oct 2019'!AA2/100)* 'ACT Oct 2019'!AQ2,IF(AND('ACT Oct 2019'!N2&gt;0,'ACT Oct 2019'!O2=""),IF(($C$5*E8/'ACT Oct 2019'!AQ2&lt; SUM('ACT Oct 2019'!L2:N2)),(0),($C$5*E8/'ACT Oct 2019'!AQ2-SUM('ACT Oct 2019'!L2:N2))*'ACT Oct 2019'!Z2/100)* 'ACT Oct 2019'!AQ2,IF(AND('ACT Oct 2019'!M2&gt;0,'ACT Oct 2019'!N2=""),IF(($C$5*E8/'ACT Oct 2019'!AQ2&lt;'ACT Oct 2019'!M2+'ACT Oct 2019'!L2),(0),(($C$5*E8/'ACT Oct 2019'!AQ2-('ACT Oct 2019'!M2+'ACT Oct 2019'!L2))*'ACT Oct 2019'!Y2/100))*'ACT Oct 2019'!AQ2,IF(AND('ACT Oct 2019'!L2&gt;0,'ACT Oct 2019'!M2=""&gt;0),IF(($C$5*E8/'ACT Oct 2019'!AQ2&lt;'ACT Oct 2019'!L2),(0),($C$5*E8/'ACT Oct 2019'!AQ2-'ACT Oct 2019'!L2)*'ACT Oct 2019'!X2/100)*'ACT Oct 2019'!AQ2,0)))))</f>
        <v>0</v>
      </c>
      <c r="L8" s="84">
        <f>IF('ACT Oct 2019'!K2="",($C$5*F8/'ACT Oct 2019'!AR2*'ACT Oct 2019'!AC2/100)*'ACT Oct 2019'!AR2,IF($C$5*F8/'ACT Oct 2019'!AR2&gt;='ACT Oct 2019'!L2,('ACT Oct 2019'!L2*'ACT Oct 2019'!AC2/100)*'ACT Oct 2019'!AR2,($C$5*F8/'ACT Oct 2019'!AR2*'ACT Oct 2019'!AC2/100)*'ACT Oct 2019'!AR2))</f>
        <v>150</v>
      </c>
      <c r="M8" s="84">
        <f>IF(AND('ACT Oct 2019'!L2&gt;0,'ACT Oct 2019'!M2&gt;0),IF($C$5*F8/'ACT Oct 2019'!AR2&lt;'ACT Oct 2019'!L2,0,IF(($C$5*F8/'ACT Oct 2019'!AR2-'ACT Oct 2019'!L2)&lt;=('ACT Oct 2019'!M2+'ACT Oct 2019'!L2),((($C$5*F8/'ACT Oct 2019'!AR2-'ACT Oct 2019'!L2)*'ACT Oct 2019'!AD2/100))*'ACT Oct 2019'!AR2,((('ACT Oct 2019'!M2)*'ACT Oct 2019'!AD2/100)*'ACT Oct 2019'!AR2))),0)</f>
        <v>0</v>
      </c>
      <c r="N8" s="82">
        <f>IF(AND('ACT Oct 2019'!M2&gt;0,'ACT Oct 2019'!N2&gt;0),IF($C$5*F8/'ACT Oct 2019'!AR2&lt;('ACT Oct 2019'!L2+'ACT Oct 2019'!M2),0,IF(($C$5*F8/'ACT Oct 2019'!AR2-'ACT Oct 2019'!L2+'ACT Oct 2019'!M2)&lt;=('ACT Oct 2019'!L2+'ACT Oct 2019'!M2+'ACT Oct 2019'!N2),((($C$5*F8/'ACT Oct 2019'!AR2-('ACT Oct 2019'!L2+'ACT Oct 2019'!M2))*'ACT Oct 2019'!AE2/100))*'ACT Oct 2019'!AR2,('ACT Oct 2019'!N2*'ACT Oct 2019'!AE2/100)*'ACT Oct 2019'!AR2)),0)</f>
        <v>0</v>
      </c>
      <c r="O8" s="82">
        <f>IF(AND('ACT Oct 2019'!N2&gt;0,'ACT Oct 2019'!O2&gt;0),IF($C$5*F8/'ACT Oct 2019'!AR2&lt;('ACT Oct 2019'!L2+'ACT Oct 2019'!M2+'ACT Oct 2019'!N2),0,IF(($C$5*F8/'ACT Oct 2019'!AR2-'ACT Oct 2019'!L2+'ACT Oct 2019'!M2+'ACT Oct 2019'!N2)&lt;=('ACT Oct 2019'!L2+'ACT Oct 2019'!M2+'ACT Oct 2019'!N2+'ACT Oct 2019'!O2),(($C$5*F8/'ACT Oct 2019'!AR2-('ACT Oct 2019'!L2+'ACT Oct 2019'!M2+'ACT Oct 2019'!N2))*'ACT Oct 2019'!AF2/100)*'ACT Oct 2019'!AR2,('ACT Oct 2019'!O2*'ACT Oct 2019'!AF2/100)*'ACT Oct 2019'!AR2)),0)</f>
        <v>0</v>
      </c>
      <c r="P8" s="85">
        <f>IF(AND('ACT Oct 2019'!P2&gt;0,'ACT Oct 2019'!O2&gt;0),IF(($C$5*F8/'ACT Oct 2019'!AR2&lt;SUM('ACT Oct 2019'!L2:P2)),(0),($C$5*F8/'ACT Oct 2019'!AR2-SUM('ACT Oct 2019'!L2:P2))*'ACT Oct 2019'!AB2/100)* 'ACT Oct 2019'!AR2,IF(AND('ACT Oct 2019'!O2&gt;0,'ACT Oct 2019'!P2=""),IF(($C$5*F8/'ACT Oct 2019'!AR2&lt; SUM('ACT Oct 2019'!L2:O2)),(0),($C$5*F8/'ACT Oct 2019'!AR2-SUM('ACT Oct 2019'!L2:O2))*'ACT Oct 2019'!AG2/100)* 'ACT Oct 2019'!AR2,IF(AND('ACT Oct 2019'!N2&gt;0,'ACT Oct 2019'!O2=""),IF(($C$5*F8/'ACT Oct 2019'!AR2&lt; SUM('ACT Oct 2019'!L2:N2)),(0),($C$5*F8/'ACT Oct 2019'!AR2-SUM('ACT Oct 2019'!L2:N2))*'ACT Oct 2019'!AF2/100)* 'ACT Oct 2019'!AR2,IF(AND('ACT Oct 2019'!M2&gt;0,'ACT Oct 2019'!N2=""),IF(($C$5*F8/'ACT Oct 2019'!AR2&lt;'ACT Oct 2019'!M2+'ACT Oct 2019'!L2),(0),(($C$5*F8/'ACT Oct 2019'!AR2-('ACT Oct 2019'!M2+'ACT Oct 2019'!L2))*'ACT Oct 2019'!AE2/100))*'ACT Oct 2019'!AR2,IF(AND('ACT Oct 2019'!L2&gt;0,'ACT Oct 2019'!M2=""&gt;0),IF(($C$5*F8/'ACT Oct 2019'!AR2&lt;'ACT Oct 2019'!L2),(0),($C$5*F8/'ACT Oct 2019'!AR2-'ACT Oct 2019'!L2)*'ACT Oct 2019'!AD2/100)*'ACT Oct 2019'!AR2,0)))))</f>
        <v>0</v>
      </c>
      <c r="Q8" s="147">
        <f>SUM(G8:P8)</f>
        <v>300</v>
      </c>
      <c r="R8" s="157">
        <f>Q8+D8</f>
        <v>906.33800000000008</v>
      </c>
      <c r="S8" s="86">
        <f>R8*1.1</f>
        <v>996.97180000000014</v>
      </c>
      <c r="T8" s="87">
        <f>'ACT Oct 2019'!AT2</f>
        <v>0</v>
      </c>
      <c r="U8" s="87">
        <f>'ACT Oct 2019'!AU2</f>
        <v>0</v>
      </c>
      <c r="V8" s="87">
        <f>'ACT Oct 2019'!AV2</f>
        <v>0</v>
      </c>
      <c r="W8" s="87">
        <f>'ACT Oct 2019'!AW2</f>
        <v>0</v>
      </c>
      <c r="X8" s="159" t="str">
        <f t="shared" ref="X8" si="0">IF(SUM(T8:W8)=0,"No discount",IF(T8&gt;0,"Guaranteed off bill",IF(U8&gt;0,"Guaranteed off usage",IF(V8&gt;0,"Pay-on-time off bill","Pay-on-time off usage"))))</f>
        <v>No discount</v>
      </c>
      <c r="Y8" s="159" t="str">
        <f>IF(OR(B8="Origin Energy",B8="Red Energy",B8="Powershop"),"Inclusive","Exclusive")</f>
        <v>Exclusive</v>
      </c>
      <c r="Z8" s="150">
        <f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906.33800000000008</v>
      </c>
      <c r="AA8" s="150">
        <f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906.33800000000008</v>
      </c>
      <c r="AB8" s="88">
        <f t="shared" ref="AB8:AC10" si="1">Z8*1.1</f>
        <v>996.97180000000014</v>
      </c>
      <c r="AC8" s="88">
        <f t="shared" si="1"/>
        <v>996.97180000000014</v>
      </c>
      <c r="AD8" s="89">
        <f>'ACT Oct 2019'!BF2</f>
        <v>0</v>
      </c>
      <c r="AE8" s="90" t="str">
        <f>'ACT Oct 2019'!BG2</f>
        <v>n</v>
      </c>
      <c r="AF8" s="136"/>
      <c r="AG8" s="136"/>
      <c r="AH8" s="136"/>
      <c r="AI8" s="136"/>
      <c r="AJ8" s="136"/>
      <c r="AK8" s="136"/>
      <c r="AL8" s="136"/>
      <c r="AM8" s="136"/>
      <c r="AN8" s="136"/>
      <c r="AO8" s="136"/>
      <c r="AP8" s="136"/>
      <c r="AQ8" s="136"/>
      <c r="AR8" s="136"/>
      <c r="AS8" s="136"/>
      <c r="AT8" s="136"/>
      <c r="AU8" s="136"/>
      <c r="AV8" s="136"/>
      <c r="AW8" s="136"/>
      <c r="AX8" s="136"/>
      <c r="AY8" s="136"/>
      <c r="AZ8" s="136"/>
      <c r="BA8" s="136"/>
      <c r="BB8" s="136"/>
      <c r="BC8" s="136"/>
      <c r="BD8" s="136"/>
      <c r="BE8" s="136"/>
      <c r="BF8" s="136"/>
      <c r="BG8" s="136"/>
      <c r="BH8" s="136"/>
      <c r="BI8" s="136"/>
      <c r="BJ8" s="136"/>
      <c r="BK8" s="136"/>
      <c r="BL8" s="136"/>
      <c r="BM8" s="136"/>
      <c r="BN8" s="136"/>
      <c r="BO8" s="136"/>
      <c r="BP8" s="136"/>
      <c r="BQ8" s="136"/>
      <c r="BR8" s="136"/>
      <c r="BS8" s="136"/>
      <c r="BT8" s="136"/>
    </row>
    <row r="9" spans="1:72" ht="20" customHeight="1" x14ac:dyDescent="0.2">
      <c r="A9" s="80" t="str">
        <f>'ACT Oct 2019'!D3</f>
        <v>EvoEnergy</v>
      </c>
      <c r="B9" s="81" t="str">
        <f>'ACT Oct 2019'!F3</f>
        <v>EnergyAustralia</v>
      </c>
      <c r="C9" s="81" t="str">
        <f>'ACT Oct 2019'!G3</f>
        <v>Toatal Plan</v>
      </c>
      <c r="D9" s="82">
        <f>365*'ACT Oct 2019'!H3/100</f>
        <v>504.065</v>
      </c>
      <c r="E9" s="155">
        <f>IF('ACT Oct 2019'!AQ3=3,0.5,IF('ACT Oct 2019'!AQ3=2,0.33,0))</f>
        <v>0.5</v>
      </c>
      <c r="F9" s="155">
        <f>1-E9</f>
        <v>0.5</v>
      </c>
      <c r="G9" s="83">
        <f>IF('ACT Oct 2019'!K3="",($C$5*E9/'ACT Oct 2019'!AQ3*'ACT Oct 2019'!W3/100)*'ACT Oct 2019'!AQ3,IF($C$5*E9/'ACT Oct 2019'!AQ3&gt;='ACT Oct 2019'!L3,('ACT Oct 2019'!L3*'ACT Oct 2019'!W3/100)*'ACT Oct 2019'!AQ3,($C$5*E9/'ACT Oct 2019'!AQ3*'ACT Oct 2019'!W3/100)*'ACT Oct 2019'!AQ3))</f>
        <v>147</v>
      </c>
      <c r="H9" s="84">
        <f>IF(AND('ACT Oct 2019'!L3&gt;0,'ACT Oct 2019'!M3&gt;0),IF($C$5*E9/'ACT Oct 2019'!AQ3&lt;'ACT Oct 2019'!L3,0,IF(($C$5*E9/'ACT Oct 2019'!AQ3-'ACT Oct 2019'!L3)&lt;=('ACT Oct 2019'!M3+'ACT Oct 2019'!L3),((($C$5*E9/'ACT Oct 2019'!AQ3-'ACT Oct 2019'!L3)*'ACT Oct 2019'!X3/100))*'ACT Oct 2019'!AQ3,((('ACT Oct 2019'!M3)*'ACT Oct 2019'!X3/100)*'ACT Oct 2019'!AQ3))),0)</f>
        <v>0</v>
      </c>
      <c r="I9" s="82">
        <f>IF(AND('ACT Oct 2019'!M3&gt;0,'ACT Oct 2019'!N3&gt;0),IF($C$5*E9/'ACT Oct 2019'!AQ3&lt;('ACT Oct 2019'!L3+'ACT Oct 2019'!M3),0,IF(($C$5*E9/'ACT Oct 2019'!AQ3-'ACT Oct 2019'!L3+'ACT Oct 2019'!M3)&lt;=('ACT Oct 2019'!L3+'ACT Oct 2019'!M3+'ACT Oct 2019'!N3),((($C$5*E9/'ACT Oct 2019'!AQ3-('ACT Oct 2019'!L3+'ACT Oct 2019'!M3))*'ACT Oct 2019'!Y3/100))*'ACT Oct 2019'!AQ3,('ACT Oct 2019'!N3*'ACT Oct 2019'!Y3/100)* 'ACT Oct 2019'!AQ3)),0)</f>
        <v>0</v>
      </c>
      <c r="J9" s="82">
        <f>IF(AND('ACT Oct 2019'!N3&gt;0,'ACT Oct 2019'!O3&gt;0),IF($C$5*E9/'ACT Oct 2019'!AQ3&lt;('ACT Oct 2019'!L3+'ACT Oct 2019'!M3+'ACT Oct 2019'!N3),0,IF(($C$5*E9/'ACT Oct 2019'!AQ3-'ACT Oct 2019'!L3+'ACT Oct 2019'!M3+'ACT Oct 2019'!N3)&lt;=('ACT Oct 2019'!L3+'ACT Oct 2019'!M3+'ACT Oct 2019'!N3+'ACT Oct 2019'!O3),(($C$5*E9/'ACT Oct 2019'!AQ3-('ACT Oct 2019'!L3+'ACT Oct 2019'!M3+'ACT Oct 2019'!N3))*'ACT Oct 2019'!Z3/100)*'ACT Oct 2019'!AQ3,('ACT Oct 2019'!O3*'ACT Oct 2019'!Z3/100)*'ACT Oct 2019'!AQ3)),0)</f>
        <v>0</v>
      </c>
      <c r="K9" s="82">
        <f>IF(AND('ACT Oct 2019'!P3&gt;0,'ACT Oct 2019'!O3&gt;0),IF(($C$5*E9/'ACT Oct 2019'!AQ3&lt;SUM('ACT Oct 2019'!L3:P3)),(0),($C$5*E9/'ACT Oct 2019'!AQ3-SUM('ACT Oct 2019'!L3:P3))*'ACT Oct 2019'!AB3/100)* 'ACT Oct 2019'!AQ3,IF(AND('ACT Oct 2019'!O3&gt;0,'ACT Oct 2019'!P3=""),IF(($C$5*E9/'ACT Oct 2019'!AQ3&lt; SUM('ACT Oct 2019'!L3:O3)),(0),($C$5*E9/'ACT Oct 2019'!AQ3-SUM('ACT Oct 2019'!L3:O3))*'ACT Oct 2019'!AA3/100)* 'ACT Oct 2019'!AQ3,IF(AND('ACT Oct 2019'!N3&gt;0,'ACT Oct 2019'!O3=""),IF(($C$5*E9/'ACT Oct 2019'!AQ3&lt; SUM('ACT Oct 2019'!L3:N3)),(0),($C$5*E9/'ACT Oct 2019'!AQ3-SUM('ACT Oct 2019'!L3:N3))*'ACT Oct 2019'!Z3/100)* 'ACT Oct 2019'!AQ3,IF(AND('ACT Oct 2019'!M3&gt;0,'ACT Oct 2019'!N3=""),IF(($C$5*E9/'ACT Oct 2019'!AQ3&lt;'ACT Oct 2019'!M3+'ACT Oct 2019'!L3),(0),(($C$5*E9/'ACT Oct 2019'!AQ3-('ACT Oct 2019'!M3+'ACT Oct 2019'!L3))*'ACT Oct 2019'!Y3/100))*'ACT Oct 2019'!AQ3,IF(AND('ACT Oct 2019'!L3&gt;0,'ACT Oct 2019'!M3=""&gt;0),IF(($C$5*E9/'ACT Oct 2019'!AQ3&lt;'ACT Oct 2019'!L3),(0),($C$5*E9/'ACT Oct 2019'!AQ3-'ACT Oct 2019'!L3)*'ACT Oct 2019'!X3/100)*'ACT Oct 2019'!AQ3,0)))))</f>
        <v>0</v>
      </c>
      <c r="L9" s="84">
        <f>IF('ACT Oct 2019'!K3="",($C$5*F9/'ACT Oct 2019'!AR3*'ACT Oct 2019'!AC3/100)*'ACT Oct 2019'!AR3,IF($C$5*F9/'ACT Oct 2019'!AR3&gt;='ACT Oct 2019'!L3,('ACT Oct 2019'!L3*'ACT Oct 2019'!AC3/100)*'ACT Oct 2019'!AR3,($C$5*F9/'ACT Oct 2019'!AR3*'ACT Oct 2019'!AC3/100)*'ACT Oct 2019'!AR3))</f>
        <v>147</v>
      </c>
      <c r="M9" s="84">
        <f>IF(AND('ACT Oct 2019'!L3&gt;0,'ACT Oct 2019'!M3&gt;0),IF($C$5*F9/'ACT Oct 2019'!AR3&lt;'ACT Oct 2019'!L3,0,IF(($C$5*F9/'ACT Oct 2019'!AR3-'ACT Oct 2019'!L3)&lt;=('ACT Oct 2019'!M3+'ACT Oct 2019'!L3),((($C$5*F9/'ACT Oct 2019'!AR3-'ACT Oct 2019'!L3)*'ACT Oct 2019'!AD3/100))*'ACT Oct 2019'!AR3,((('ACT Oct 2019'!M3)*'ACT Oct 2019'!AD3/100)*'ACT Oct 2019'!AR3))),0)</f>
        <v>0</v>
      </c>
      <c r="N9" s="82">
        <f>IF(AND('ACT Oct 2019'!M3&gt;0,'ACT Oct 2019'!N3&gt;0),IF($C$5*F9/'ACT Oct 2019'!AR3&lt;('ACT Oct 2019'!L3+'ACT Oct 2019'!M3),0,IF(($C$5*F9/'ACT Oct 2019'!AR3-'ACT Oct 2019'!L3+'ACT Oct 2019'!M3)&lt;=('ACT Oct 2019'!L3+'ACT Oct 2019'!M3+'ACT Oct 2019'!N3),((($C$5*F9/'ACT Oct 2019'!AR3-('ACT Oct 2019'!L3+'ACT Oct 2019'!M3))*'ACT Oct 2019'!AE3/100))*'ACT Oct 2019'!AR3,('ACT Oct 2019'!N3*'ACT Oct 2019'!AE3/100)*'ACT Oct 2019'!AR3)),0)</f>
        <v>0</v>
      </c>
      <c r="O9" s="82">
        <f>IF(AND('ACT Oct 2019'!N3&gt;0,'ACT Oct 2019'!O3&gt;0),IF($C$5*F9/'ACT Oct 2019'!AR3&lt;('ACT Oct 2019'!L3+'ACT Oct 2019'!M3+'ACT Oct 2019'!N3),0,IF(($C$5*F9/'ACT Oct 2019'!AR3-'ACT Oct 2019'!L3+'ACT Oct 2019'!M3+'ACT Oct 2019'!N3)&lt;=('ACT Oct 2019'!L3+'ACT Oct 2019'!M3+'ACT Oct 2019'!N3+'ACT Oct 2019'!O3),(($C$5*F9/'ACT Oct 2019'!AR3-('ACT Oct 2019'!L3+'ACT Oct 2019'!M3+'ACT Oct 2019'!N3))*'ACT Oct 2019'!AF3/100)*'ACT Oct 2019'!AR3,('ACT Oct 2019'!O3*'ACT Oct 2019'!AF3/100)*'ACT Oct 2019'!AR3)),0)</f>
        <v>0</v>
      </c>
      <c r="P9" s="85">
        <f>IF(AND('ACT Oct 2019'!P3&gt;0,'ACT Oct 2019'!O3&gt;0),IF(($C$5*F9/'ACT Oct 2019'!AR3&lt;SUM('ACT Oct 2019'!L3:P3)),(0),($C$5*F9/'ACT Oct 2019'!AR3-SUM('ACT Oct 2019'!L3:P3))*'ACT Oct 2019'!AB3/100)* 'ACT Oct 2019'!AR3,IF(AND('ACT Oct 2019'!O3&gt;0,'ACT Oct 2019'!P3=""),IF(($C$5*F9/'ACT Oct 2019'!AR3&lt; SUM('ACT Oct 2019'!L3:O3)),(0),($C$5*F9/'ACT Oct 2019'!AR3-SUM('ACT Oct 2019'!L3:O3))*'ACT Oct 2019'!AG3/100)* 'ACT Oct 2019'!AR3,IF(AND('ACT Oct 2019'!N3&gt;0,'ACT Oct 2019'!O3=""),IF(($C$5*F9/'ACT Oct 2019'!AR3&lt; SUM('ACT Oct 2019'!L3:N3)),(0),($C$5*F9/'ACT Oct 2019'!AR3-SUM('ACT Oct 2019'!L3:N3))*'ACT Oct 2019'!AF3/100)* 'ACT Oct 2019'!AR3,IF(AND('ACT Oct 2019'!M3&gt;0,'ACT Oct 2019'!N3=""),IF(($C$5*F9/'ACT Oct 2019'!AR3&lt;'ACT Oct 2019'!M3+'ACT Oct 2019'!L3),(0),(($C$5*F9/'ACT Oct 2019'!AR3-('ACT Oct 2019'!M3+'ACT Oct 2019'!L3))*'ACT Oct 2019'!AE3/100))*'ACT Oct 2019'!AR3,IF(AND('ACT Oct 2019'!L3&gt;0,'ACT Oct 2019'!M3=""&gt;0),IF(($C$5*F9/'ACT Oct 2019'!AR3&lt;'ACT Oct 2019'!L3),(0),($C$5*F9/'ACT Oct 2019'!AR3-'ACT Oct 2019'!L3)*'ACT Oct 2019'!AD3/100)*'ACT Oct 2019'!AR3,0)))))</f>
        <v>0</v>
      </c>
      <c r="Q9" s="147">
        <f>SUM(G9:P9)</f>
        <v>294</v>
      </c>
      <c r="R9" s="157">
        <f>Q9+D9</f>
        <v>798.06500000000005</v>
      </c>
      <c r="S9" s="86">
        <f>R9*1.1</f>
        <v>877.87150000000008</v>
      </c>
      <c r="T9" s="87">
        <f>'ACT Oct 2019'!AT3</f>
        <v>19</v>
      </c>
      <c r="U9" s="87">
        <f>'ACT Oct 2019'!AU3</f>
        <v>0</v>
      </c>
      <c r="V9" s="87">
        <f>'ACT Oct 2019'!AV3</f>
        <v>0</v>
      </c>
      <c r="W9" s="87">
        <f>'ACT Oct 2019'!AW3</f>
        <v>0</v>
      </c>
      <c r="X9" s="159" t="str">
        <f t="shared" ref="X9:X10" si="2">IF(SUM(T9:W9)=0,"No discount",IF(T9&gt;0,"Guaranteed off bill",IF(U9&gt;0,"Guaranteed off usage",IF(V9&gt;0,"Pay-on-time off bill","Pay-on-time off usage"))))</f>
        <v>Guaranteed off bill</v>
      </c>
      <c r="Y9" s="159" t="str">
        <f>IF(OR(B9="Origin Energy",B9="Red Energy",B9="Powershop"),"Inclusive","Exclusive")</f>
        <v>Exclusive</v>
      </c>
      <c r="Z9" s="150">
        <f>IF(AND(X9="Guaranteed off bill",Y9="Inclusive"),((R9*1.1)-((R9*1.1)*T9/100))/1.1,IF(AND(X9="Guaranteed off usage",Y9="Inclusive"),((R9*1.1)-((Q9*1.1)*U9/100))/1.1,IF(AND(X9="Guaranteed off bill",Y9="Exclusive"),R9-(R9*T9/100),IF(AND(X9="Guaranteed off usage",Y9="Exclusive"),R9-(Q9*U9/100),IF(Y9="Inclusive",((R9*1.1))/1.1,R9)))))</f>
        <v>646.43265000000008</v>
      </c>
      <c r="AA9" s="150">
        <f>IF(AND(X9="Pay-on-time off bill",Y9="Inclusive"),((Z9*1.1)-((Z9*1.1)*V9/100))/1.1,IF(AND(X9="Pay-on-time off usage",Y9="Inclusive"),((Z9*1.1)-((Q9*1.1)*W9/100))/1.1,IF(AND(X9="Pay-on-time off bill",Y9="Exclusive"),Z9-(Z9*V9/100),IF(AND(X9="Pay-on-time off usage",Y9="Exclusive"),Z9-(Q9*W9/100),IF(Y9="Inclusive",((Z9*1.1))/1.1,Z9)))))</f>
        <v>646.43265000000008</v>
      </c>
      <c r="AB9" s="88">
        <f t="shared" si="1"/>
        <v>711.07591500000012</v>
      </c>
      <c r="AC9" s="88">
        <f t="shared" si="1"/>
        <v>711.07591500000012</v>
      </c>
      <c r="AD9" s="89">
        <f>'ACT Oct 2019'!BF3</f>
        <v>0</v>
      </c>
      <c r="AE9" s="90" t="str">
        <f>'ACT Oct 2019'!BG3</f>
        <v>n</v>
      </c>
      <c r="AF9" s="136"/>
      <c r="AG9" s="136"/>
      <c r="AH9" s="136"/>
      <c r="AI9" s="136"/>
      <c r="AJ9" s="136"/>
      <c r="AK9" s="136"/>
      <c r="AL9" s="136"/>
      <c r="AM9" s="136"/>
      <c r="AN9" s="136"/>
      <c r="AO9" s="136"/>
      <c r="AP9" s="136"/>
      <c r="AQ9" s="136"/>
      <c r="AR9" s="136"/>
      <c r="AS9" s="136"/>
      <c r="AT9" s="136"/>
      <c r="AU9" s="136"/>
      <c r="AV9" s="136"/>
      <c r="AW9" s="136"/>
      <c r="AX9" s="136"/>
      <c r="AY9" s="136"/>
      <c r="AZ9" s="136"/>
      <c r="BA9" s="136"/>
      <c r="BB9" s="136"/>
      <c r="BC9" s="136"/>
      <c r="BD9" s="136"/>
      <c r="BE9" s="136"/>
      <c r="BF9" s="136"/>
      <c r="BG9" s="136"/>
      <c r="BH9" s="136"/>
      <c r="BI9" s="136"/>
      <c r="BJ9" s="136"/>
      <c r="BK9" s="136"/>
      <c r="BL9" s="136"/>
      <c r="BM9" s="136"/>
      <c r="BN9" s="136"/>
      <c r="BO9" s="136"/>
      <c r="BP9" s="136"/>
      <c r="BQ9" s="136"/>
      <c r="BR9" s="136"/>
      <c r="BS9" s="136"/>
      <c r="BT9" s="136"/>
    </row>
    <row r="10" spans="1:72" ht="20" customHeight="1" thickBot="1" x14ac:dyDescent="0.25">
      <c r="A10" s="108" t="str">
        <f>'ACT Oct 2019'!D4</f>
        <v>EvoEnergy</v>
      </c>
      <c r="B10" s="109" t="str">
        <f>'ACT Oct 2019'!F4</f>
        <v>Origin Energy</v>
      </c>
      <c r="C10" s="109" t="str">
        <f>'ACT Oct 2019'!G4</f>
        <v>Business  Flexi</v>
      </c>
      <c r="D10" s="110">
        <f>365*'ACT Oct 2019'!H4/100</f>
        <v>539.3605</v>
      </c>
      <c r="E10" s="156">
        <f>IF('ACT Oct 2019'!AQ4=3,0.5,IF('ACT Oct 2019'!AQ4=2,0.33,0))</f>
        <v>0.5</v>
      </c>
      <c r="F10" s="156">
        <f>1-E10</f>
        <v>0.5</v>
      </c>
      <c r="G10" s="111">
        <f>IF('ACT Oct 2019'!K4="",($C$5*E10/'ACT Oct 2019'!AQ4*'ACT Oct 2019'!W4/100)*'ACT Oct 2019'!AQ4,IF($C$5*E10/'ACT Oct 2019'!AQ4&gt;='ACT Oct 2019'!L4,('ACT Oct 2019'!L4*'ACT Oct 2019'!W4/100)*'ACT Oct 2019'!AQ4,($C$5*E10/'ACT Oct 2019'!AQ4*'ACT Oct 2019'!W4/100)*'ACT Oct 2019'!AQ4))</f>
        <v>142.72727272727275</v>
      </c>
      <c r="H10" s="110">
        <f>IF(AND('ACT Oct 2019'!L4&gt;0,'ACT Oct 2019'!M4&gt;0),IF($C$5*E10/'ACT Oct 2019'!AQ4&lt;'ACT Oct 2019'!L4,0,IF(($C$5*E10/'ACT Oct 2019'!AQ4-'ACT Oct 2019'!L4)&lt;=('ACT Oct 2019'!M4+'ACT Oct 2019'!L4),((($C$5*E10/'ACT Oct 2019'!AQ4-'ACT Oct 2019'!L4)*'ACT Oct 2019'!X4/100))*'ACT Oct 2019'!AQ4,((('ACT Oct 2019'!M4)*'ACT Oct 2019'!X4/100)*'ACT Oct 2019'!AQ4))),0)</f>
        <v>0</v>
      </c>
      <c r="I10" s="110">
        <f>IF(AND('ACT Oct 2019'!M4&gt;0,'ACT Oct 2019'!N4&gt;0),IF($C$5*E10/'ACT Oct 2019'!AQ4&lt;('ACT Oct 2019'!L4+'ACT Oct 2019'!M4),0,IF(($C$5*E10/'ACT Oct 2019'!AQ4-'ACT Oct 2019'!L4+'ACT Oct 2019'!M4)&lt;=('ACT Oct 2019'!L4+'ACT Oct 2019'!M4+'ACT Oct 2019'!N4),((($C$5*E10/'ACT Oct 2019'!AQ4-('ACT Oct 2019'!L4+'ACT Oct 2019'!M4))*'ACT Oct 2019'!Y4/100))*'ACT Oct 2019'!AQ4,('ACT Oct 2019'!N4*'ACT Oct 2019'!Y4/100)* 'ACT Oct 2019'!AQ4)),0)</f>
        <v>0</v>
      </c>
      <c r="J10" s="110">
        <f>IF(AND('ACT Oct 2019'!N4&gt;0,'ACT Oct 2019'!O4&gt;0),IF($C$5*E10/'ACT Oct 2019'!AQ4&lt;('ACT Oct 2019'!L4+'ACT Oct 2019'!M4+'ACT Oct 2019'!N4),0,IF(($C$5*E10/'ACT Oct 2019'!AQ4-'ACT Oct 2019'!L4+'ACT Oct 2019'!M4+'ACT Oct 2019'!N4)&lt;=('ACT Oct 2019'!L4+'ACT Oct 2019'!M4+'ACT Oct 2019'!N4+'ACT Oct 2019'!O4),(($C$5*E10/'ACT Oct 2019'!AQ4-('ACT Oct 2019'!L4+'ACT Oct 2019'!M4+'ACT Oct 2019'!N4))*'ACT Oct 2019'!Z4/100)*'ACT Oct 2019'!AQ4,('ACT Oct 2019'!O4*'ACT Oct 2019'!Z4/100)*'ACT Oct 2019'!AQ4)),0)</f>
        <v>0</v>
      </c>
      <c r="K10" s="110">
        <f>IF(AND('ACT Oct 2019'!P4&gt;0,'ACT Oct 2019'!O4&gt;0),IF(($C$5*E10/'ACT Oct 2019'!AQ4&lt;SUM('ACT Oct 2019'!L4:P4)),(0),($C$5*E10/'ACT Oct 2019'!AQ4-SUM('ACT Oct 2019'!L4:P4))*'ACT Oct 2019'!AB4/100)* 'ACT Oct 2019'!AQ4,IF(AND('ACT Oct 2019'!O4&gt;0,'ACT Oct 2019'!P4=""),IF(($C$5*E10/'ACT Oct 2019'!AQ4&lt; SUM('ACT Oct 2019'!L4:O4)),(0),($C$5*E10/'ACT Oct 2019'!AQ4-SUM('ACT Oct 2019'!L4:O4))*'ACT Oct 2019'!AA4/100)* 'ACT Oct 2019'!AQ4,IF(AND('ACT Oct 2019'!N4&gt;0,'ACT Oct 2019'!O4=""),IF(($C$5*E10/'ACT Oct 2019'!AQ4&lt; SUM('ACT Oct 2019'!L4:N4)),(0),($C$5*E10/'ACT Oct 2019'!AQ4-SUM('ACT Oct 2019'!L4:N4))*'ACT Oct 2019'!Z4/100)* 'ACT Oct 2019'!AQ4,IF(AND('ACT Oct 2019'!M4&gt;0,'ACT Oct 2019'!N4=""),IF(($C$5*E10/'ACT Oct 2019'!AQ4&lt;'ACT Oct 2019'!M4+'ACT Oct 2019'!L4),(0),(($C$5*E10/'ACT Oct 2019'!AQ4-('ACT Oct 2019'!M4+'ACT Oct 2019'!L4))*'ACT Oct 2019'!Y4/100))*'ACT Oct 2019'!AQ4,IF(AND('ACT Oct 2019'!L4&gt;0,'ACT Oct 2019'!M4=""&gt;0),IF(($C$5*E10/'ACT Oct 2019'!AQ4&lt;'ACT Oct 2019'!L4),(0),($C$5*E10/'ACT Oct 2019'!AQ4-'ACT Oct 2019'!L4)*'ACT Oct 2019'!X4/100)*'ACT Oct 2019'!AQ4,0)))))</f>
        <v>0</v>
      </c>
      <c r="L10" s="110">
        <f>IF('ACT Oct 2019'!K4="",($C$5*F10/'ACT Oct 2019'!AR4*'ACT Oct 2019'!AC4/100)*'ACT Oct 2019'!AR4,IF($C$5*F10/'ACT Oct 2019'!AR4&gt;='ACT Oct 2019'!L4,('ACT Oct 2019'!L4*'ACT Oct 2019'!AC4/100)*'ACT Oct 2019'!AR4,($C$5*F10/'ACT Oct 2019'!AR4*'ACT Oct 2019'!AC4/100)*'ACT Oct 2019'!AR4))</f>
        <v>142.72727272727275</v>
      </c>
      <c r="M10" s="110">
        <f>IF(AND('ACT Oct 2019'!L4&gt;0,'ACT Oct 2019'!M4&gt;0),IF($C$5*F10/'ACT Oct 2019'!AR4&lt;'ACT Oct 2019'!L4,0,IF(($C$5*F10/'ACT Oct 2019'!AR4-'ACT Oct 2019'!L4)&lt;=('ACT Oct 2019'!M4+'ACT Oct 2019'!L4),((($C$5*F10/'ACT Oct 2019'!AR4-'ACT Oct 2019'!L4)*'ACT Oct 2019'!AD4/100))*'ACT Oct 2019'!AR4,((('ACT Oct 2019'!M4)*'ACT Oct 2019'!AD4/100)*'ACT Oct 2019'!AR4))),0)</f>
        <v>0</v>
      </c>
      <c r="N10" s="110">
        <f>IF(AND('ACT Oct 2019'!M4&gt;0,'ACT Oct 2019'!N4&gt;0),IF($C$5*F10/'ACT Oct 2019'!AR4&lt;('ACT Oct 2019'!L4+'ACT Oct 2019'!M4),0,IF(($C$5*F10/'ACT Oct 2019'!AR4-'ACT Oct 2019'!L4+'ACT Oct 2019'!M4)&lt;=('ACT Oct 2019'!L4+'ACT Oct 2019'!M4+'ACT Oct 2019'!N4),((($C$5*F10/'ACT Oct 2019'!AR4-('ACT Oct 2019'!L4+'ACT Oct 2019'!M4))*'ACT Oct 2019'!AE4/100))*'ACT Oct 2019'!AR4,('ACT Oct 2019'!N4*'ACT Oct 2019'!AE4/100)*'ACT Oct 2019'!AR4)),0)</f>
        <v>0</v>
      </c>
      <c r="O10" s="110">
        <f>IF(AND('ACT Oct 2019'!N4&gt;0,'ACT Oct 2019'!O4&gt;0),IF($C$5*F10/'ACT Oct 2019'!AR4&lt;('ACT Oct 2019'!L4+'ACT Oct 2019'!M4+'ACT Oct 2019'!N4),0,IF(($C$5*F10/'ACT Oct 2019'!AR4-'ACT Oct 2019'!L4+'ACT Oct 2019'!M4+'ACT Oct 2019'!N4)&lt;=('ACT Oct 2019'!L4+'ACT Oct 2019'!M4+'ACT Oct 2019'!N4+'ACT Oct 2019'!O4),(($C$5*F10/'ACT Oct 2019'!AR4-('ACT Oct 2019'!L4+'ACT Oct 2019'!M4+'ACT Oct 2019'!N4))*'ACT Oct 2019'!AF4/100)*'ACT Oct 2019'!AR4,('ACT Oct 2019'!O4*'ACT Oct 2019'!AF4/100)*'ACT Oct 2019'!AR4)),0)</f>
        <v>0</v>
      </c>
      <c r="P10" s="110">
        <f>IF(AND('ACT Oct 2019'!P4&gt;0,'ACT Oct 2019'!O4&gt;0),IF(($C$5*F10/'ACT Oct 2019'!AR4&lt;SUM('ACT Oct 2019'!L4:P4)),(0),($C$5*F10/'ACT Oct 2019'!AR4-SUM('ACT Oct 2019'!L4:P4))*'ACT Oct 2019'!AB4/100)* 'ACT Oct 2019'!AR4,IF(AND('ACT Oct 2019'!O4&gt;0,'ACT Oct 2019'!P4=""),IF(($C$5*F10/'ACT Oct 2019'!AR4&lt; SUM('ACT Oct 2019'!L4:O4)),(0),($C$5*F10/'ACT Oct 2019'!AR4-SUM('ACT Oct 2019'!L4:O4))*'ACT Oct 2019'!AG4/100)* 'ACT Oct 2019'!AR4,IF(AND('ACT Oct 2019'!N4&gt;0,'ACT Oct 2019'!O4=""),IF(($C$5*F10/'ACT Oct 2019'!AR4&lt; SUM('ACT Oct 2019'!L4:N4)),(0),($C$5*F10/'ACT Oct 2019'!AR4-SUM('ACT Oct 2019'!L4:N4))*'ACT Oct 2019'!AF4/100)* 'ACT Oct 2019'!AR4,IF(AND('ACT Oct 2019'!M4&gt;0,'ACT Oct 2019'!N4=""),IF(($C$5*F10/'ACT Oct 2019'!AR4&lt;'ACT Oct 2019'!M4+'ACT Oct 2019'!L4),(0),(($C$5*F10/'ACT Oct 2019'!AR4-('ACT Oct 2019'!M4+'ACT Oct 2019'!L4))*'ACT Oct 2019'!AE4/100))*'ACT Oct 2019'!AR4,IF(AND('ACT Oct 2019'!L4&gt;0,'ACT Oct 2019'!M4=""&gt;0),IF(($C$5*F10/'ACT Oct 2019'!AR4&lt;'ACT Oct 2019'!L4),(0),($C$5*F10/'ACT Oct 2019'!AR4-'ACT Oct 2019'!L4)*'ACT Oct 2019'!AD4/100)*'ACT Oct 2019'!AR4,0)))))</f>
        <v>0</v>
      </c>
      <c r="Q10" s="148">
        <f>SUM(G10:P10)</f>
        <v>285.4545454545455</v>
      </c>
      <c r="R10" s="158">
        <f>Q10+D10</f>
        <v>824.8150454545455</v>
      </c>
      <c r="S10" s="149">
        <f>R10*1.1</f>
        <v>907.29655000000014</v>
      </c>
      <c r="T10" s="114">
        <f>'ACT Oct 2019'!AT4</f>
        <v>13</v>
      </c>
      <c r="U10" s="114">
        <f>'ACT Oct 2019'!AU4</f>
        <v>0</v>
      </c>
      <c r="V10" s="114">
        <f>'ACT Oct 2019'!AV4</f>
        <v>0</v>
      </c>
      <c r="W10" s="114">
        <f>'ACT Oct 2019'!AW4</f>
        <v>0</v>
      </c>
      <c r="X10" s="160" t="str">
        <f t="shared" si="2"/>
        <v>Guaranteed off bill</v>
      </c>
      <c r="Y10" s="160" t="str">
        <f>IF(OR(B10="Origin Energy",B10="Red Energy",B10="Powershop"),"Inclusive","Exclusive")</f>
        <v>Inclusive</v>
      </c>
      <c r="Z10" s="151">
        <f>IF(AND(X10="Guaranteed off bill",Y10="Inclusive"),((R10*1.1)-((R10*1.1)*T10/100))/1.1,IF(AND(X10="Guaranteed off usage",Y10="Inclusive"),((R10*1.1)-((Q10*1.1)*U10/100))/1.1,IF(AND(X10="Guaranteed off bill",Y10="Exclusive"),R10-(R10*T10/100),IF(AND(X10="Guaranteed off usage",Y10="Exclusive"),R10-(Q10*U10/100),IF(Y10="Inclusive",((R10*1.1))/1.1,R10)))))</f>
        <v>717.58908954545461</v>
      </c>
      <c r="AA10" s="152">
        <f>IF(AND(X10="Pay-on-time off bill",Y10="Inclusive"),((Z10*1.1)-((Z10*1.1)*V10/100))/1.1,IF(AND(X10="Pay-on-time off usage",Y10="Inclusive"),((Z10*1.1)-((Q10*1.1)*W10/100))/1.1,IF(AND(X10="Pay-on-time off bill",Y10="Exclusive"),Z10-(Z10*V10/100),IF(AND(X10="Pay-on-time off usage",Y10="Exclusive"),Z10-(Q10*W10/100),IF(Y10="Inclusive",((Z10*1.1))/1.1,Z10)))))</f>
        <v>717.58908954545461</v>
      </c>
      <c r="AB10" s="113">
        <f t="shared" si="1"/>
        <v>789.34799850000013</v>
      </c>
      <c r="AC10" s="113">
        <f t="shared" si="1"/>
        <v>789.34799850000013</v>
      </c>
      <c r="AD10" s="115">
        <f>'ACT Oct 2019'!BF4</f>
        <v>12</v>
      </c>
      <c r="AE10" s="116" t="str">
        <f>'ACT Oct 2019'!BG4</f>
        <v>y</v>
      </c>
      <c r="AF10" s="136"/>
      <c r="AG10" s="136"/>
      <c r="AH10" s="136"/>
      <c r="AI10" s="136"/>
      <c r="AJ10" s="136"/>
      <c r="AK10" s="136"/>
      <c r="AL10" s="136"/>
      <c r="AM10" s="136"/>
      <c r="AN10" s="136"/>
      <c r="AO10" s="136"/>
      <c r="AP10" s="136"/>
      <c r="AQ10" s="136"/>
      <c r="AR10" s="136"/>
      <c r="AS10" s="136"/>
      <c r="AT10" s="136"/>
      <c r="AU10" s="136"/>
      <c r="AV10" s="136"/>
      <c r="AW10" s="136"/>
      <c r="AX10" s="136"/>
      <c r="AY10" s="136"/>
      <c r="AZ10" s="136"/>
      <c r="BA10" s="136"/>
      <c r="BB10" s="136"/>
      <c r="BC10" s="136"/>
      <c r="BD10" s="136"/>
      <c r="BE10" s="136"/>
      <c r="BF10" s="136"/>
      <c r="BG10" s="136"/>
      <c r="BH10" s="136"/>
      <c r="BI10" s="136"/>
      <c r="BJ10" s="136"/>
      <c r="BK10" s="136"/>
      <c r="BL10" s="136"/>
      <c r="BM10" s="136"/>
      <c r="BN10" s="136"/>
      <c r="BO10" s="136"/>
      <c r="BP10" s="136"/>
      <c r="BQ10" s="136"/>
      <c r="BR10" s="136"/>
      <c r="BS10" s="136"/>
      <c r="BT10" s="136"/>
    </row>
    <row r="11" spans="1:72" x14ac:dyDescent="0.2">
      <c r="BL11" s="136"/>
      <c r="BM11" s="136"/>
      <c r="BN11" s="136"/>
      <c r="BO11" s="136"/>
      <c r="BP11" s="136"/>
      <c r="BQ11" s="136"/>
      <c r="BR11" s="136"/>
      <c r="BS11" s="136"/>
      <c r="BT11" s="136"/>
    </row>
    <row r="12" spans="1:72" x14ac:dyDescent="0.2">
      <c r="BL12" s="136"/>
      <c r="BM12" s="136"/>
      <c r="BN12" s="136"/>
      <c r="BO12" s="136"/>
      <c r="BP12" s="136"/>
      <c r="BQ12" s="136"/>
      <c r="BR12" s="136"/>
      <c r="BS12" s="136"/>
      <c r="BT12" s="136"/>
    </row>
    <row r="13" spans="1:72" x14ac:dyDescent="0.2">
      <c r="BL13" s="136"/>
      <c r="BM13" s="136"/>
      <c r="BN13" s="136"/>
      <c r="BO13" s="136"/>
      <c r="BP13" s="136"/>
      <c r="BQ13" s="136"/>
      <c r="BR13" s="136"/>
      <c r="BS13" s="136"/>
      <c r="BT13" s="136"/>
    </row>
    <row r="14" spans="1:72" x14ac:dyDescent="0.2">
      <c r="BL14" s="136"/>
      <c r="BM14" s="136"/>
      <c r="BN14" s="136"/>
      <c r="BO14" s="136"/>
      <c r="BP14" s="136"/>
      <c r="BQ14" s="136"/>
      <c r="BR14" s="136"/>
      <c r="BS14" s="136"/>
      <c r="BT14" s="136"/>
    </row>
    <row r="15" spans="1:72" x14ac:dyDescent="0.2">
      <c r="BL15" s="136"/>
      <c r="BM15" s="136"/>
      <c r="BN15" s="136"/>
      <c r="BO15" s="136"/>
      <c r="BP15" s="136"/>
      <c r="BQ15" s="136"/>
      <c r="BR15" s="136"/>
      <c r="BS15" s="136"/>
      <c r="BT15" s="136"/>
    </row>
    <row r="16" spans="1:72" x14ac:dyDescent="0.2">
      <c r="BL16" s="136"/>
      <c r="BM16" s="136"/>
      <c r="BN16" s="136"/>
      <c r="BO16" s="136"/>
      <c r="BP16" s="136"/>
      <c r="BQ16" s="136"/>
      <c r="BR16" s="136"/>
      <c r="BS16" s="136"/>
      <c r="BT16" s="136"/>
    </row>
    <row r="17" spans="64:72" x14ac:dyDescent="0.2">
      <c r="BL17" s="136"/>
      <c r="BM17" s="136"/>
      <c r="BN17" s="136"/>
      <c r="BO17" s="136"/>
      <c r="BP17" s="136"/>
      <c r="BQ17" s="136"/>
      <c r="BR17" s="136"/>
      <c r="BS17" s="136"/>
      <c r="BT17" s="136"/>
    </row>
    <row r="18" spans="64:72" x14ac:dyDescent="0.2">
      <c r="BL18" s="136"/>
      <c r="BM18" s="136"/>
      <c r="BN18" s="136"/>
      <c r="BO18" s="136"/>
      <c r="BP18" s="136"/>
      <c r="BQ18" s="136"/>
      <c r="BR18" s="136"/>
      <c r="BS18" s="136"/>
      <c r="BT18" s="136"/>
    </row>
    <row r="19" spans="64:72" x14ac:dyDescent="0.2">
      <c r="BL19" s="136"/>
      <c r="BM19" s="136"/>
      <c r="BN19" s="136"/>
      <c r="BO19" s="136"/>
      <c r="BP19" s="136"/>
      <c r="BQ19" s="136"/>
      <c r="BR19" s="136"/>
      <c r="BS19" s="136"/>
      <c r="BT19" s="136"/>
    </row>
    <row r="20" spans="64:72" x14ac:dyDescent="0.2">
      <c r="BL20" s="136"/>
      <c r="BM20" s="136"/>
      <c r="BN20" s="136"/>
      <c r="BO20" s="136"/>
      <c r="BP20" s="136"/>
      <c r="BQ20" s="136"/>
      <c r="BR20" s="136"/>
      <c r="BS20" s="136"/>
      <c r="BT20" s="136"/>
    </row>
    <row r="21" spans="64:72" x14ac:dyDescent="0.2">
      <c r="BL21" s="136"/>
      <c r="BM21" s="136"/>
      <c r="BN21" s="136"/>
      <c r="BO21" s="136"/>
      <c r="BP21" s="136"/>
      <c r="BQ21" s="136"/>
      <c r="BR21" s="136"/>
      <c r="BS21" s="136"/>
      <c r="BT21" s="136"/>
    </row>
    <row r="22" spans="64:72" x14ac:dyDescent="0.2">
      <c r="BL22" s="136"/>
      <c r="BM22" s="136"/>
      <c r="BN22" s="136"/>
      <c r="BO22" s="136"/>
      <c r="BP22" s="136"/>
      <c r="BQ22" s="136"/>
      <c r="BR22" s="136"/>
      <c r="BS22" s="136"/>
      <c r="BT22" s="136"/>
    </row>
    <row r="23" spans="64:72" x14ac:dyDescent="0.2">
      <c r="BL23" s="136"/>
      <c r="BM23" s="136"/>
      <c r="BN23" s="136"/>
      <c r="BO23" s="136"/>
      <c r="BP23" s="136"/>
      <c r="BQ23" s="136"/>
      <c r="BR23" s="136"/>
      <c r="BS23" s="136"/>
      <c r="BT23" s="136"/>
    </row>
    <row r="24" spans="64:72" x14ac:dyDescent="0.2">
      <c r="BL24" s="136"/>
      <c r="BM24" s="136"/>
      <c r="BN24" s="136"/>
      <c r="BO24" s="136"/>
      <c r="BP24" s="136"/>
      <c r="BQ24" s="136"/>
      <c r="BR24" s="136"/>
      <c r="BS24" s="136"/>
      <c r="BT24" s="136"/>
    </row>
    <row r="25" spans="64:72" x14ac:dyDescent="0.2">
      <c r="BL25" s="136"/>
      <c r="BM25" s="136"/>
      <c r="BN25" s="136"/>
      <c r="BO25" s="136"/>
      <c r="BP25" s="136"/>
      <c r="BQ25" s="136"/>
      <c r="BR25" s="136"/>
      <c r="BS25" s="136"/>
      <c r="BT25" s="136"/>
    </row>
    <row r="26" spans="64:72" x14ac:dyDescent="0.2">
      <c r="BL26" s="136"/>
      <c r="BM26" s="136"/>
      <c r="BN26" s="136"/>
      <c r="BO26" s="136"/>
      <c r="BP26" s="136"/>
      <c r="BQ26" s="136"/>
      <c r="BR26" s="136"/>
      <c r="BS26" s="136"/>
      <c r="BT26" s="136"/>
    </row>
    <row r="27" spans="64:72" x14ac:dyDescent="0.2">
      <c r="BL27" s="136"/>
      <c r="BM27" s="136"/>
      <c r="BN27" s="136"/>
      <c r="BO27" s="136"/>
      <c r="BP27" s="136"/>
      <c r="BQ27" s="136"/>
      <c r="BR27" s="136"/>
      <c r="BS27" s="136"/>
      <c r="BT27" s="136"/>
    </row>
    <row r="28" spans="64:72" x14ac:dyDescent="0.2">
      <c r="BL28" s="136"/>
      <c r="BM28" s="136"/>
      <c r="BN28" s="136"/>
      <c r="BO28" s="136"/>
      <c r="BP28" s="136"/>
      <c r="BQ28" s="136"/>
      <c r="BR28" s="136"/>
      <c r="BS28" s="136"/>
      <c r="BT28" s="136"/>
    </row>
    <row r="29" spans="64:72" x14ac:dyDescent="0.2">
      <c r="BL29" s="136"/>
      <c r="BM29" s="136"/>
      <c r="BN29" s="136"/>
      <c r="BO29" s="136"/>
      <c r="BP29" s="136"/>
      <c r="BQ29" s="136"/>
      <c r="BR29" s="136"/>
      <c r="BS29" s="136"/>
      <c r="BT29" s="136"/>
    </row>
    <row r="30" spans="64:72" x14ac:dyDescent="0.2">
      <c r="BL30" s="136"/>
      <c r="BM30" s="136"/>
      <c r="BN30" s="136"/>
      <c r="BO30" s="136"/>
      <c r="BP30" s="136"/>
      <c r="BQ30" s="136"/>
      <c r="BR30" s="136"/>
      <c r="BS30" s="136"/>
      <c r="BT30" s="136"/>
    </row>
    <row r="31" spans="64:72" x14ac:dyDescent="0.2">
      <c r="BL31" s="136"/>
      <c r="BM31" s="136"/>
      <c r="BN31" s="136"/>
      <c r="BO31" s="136"/>
      <c r="BP31" s="136"/>
      <c r="BQ31" s="136"/>
      <c r="BR31" s="136"/>
      <c r="BS31" s="136"/>
      <c r="BT31" s="136"/>
    </row>
    <row r="32" spans="64:72" x14ac:dyDescent="0.2">
      <c r="BL32" s="136"/>
      <c r="BM32" s="136"/>
      <c r="BN32" s="136"/>
      <c r="BO32" s="136"/>
      <c r="BP32" s="136"/>
      <c r="BQ32" s="136"/>
      <c r="BR32" s="136"/>
      <c r="BS32" s="136"/>
      <c r="BT32" s="136"/>
    </row>
    <row r="33" spans="64:72" x14ac:dyDescent="0.2">
      <c r="BL33" s="136"/>
      <c r="BM33" s="136"/>
      <c r="BN33" s="136"/>
      <c r="BO33" s="136"/>
      <c r="BP33" s="136"/>
      <c r="BQ33" s="136"/>
      <c r="BR33" s="136"/>
      <c r="BS33" s="136"/>
      <c r="BT33" s="136"/>
    </row>
    <row r="34" spans="64:72" x14ac:dyDescent="0.2">
      <c r="BL34" s="136"/>
      <c r="BM34" s="136"/>
      <c r="BN34" s="136"/>
      <c r="BO34" s="136"/>
      <c r="BP34" s="136"/>
      <c r="BQ34" s="136"/>
      <c r="BR34" s="136"/>
      <c r="BS34" s="136"/>
      <c r="BT34" s="136"/>
    </row>
    <row r="35" spans="64:72" x14ac:dyDescent="0.2">
      <c r="BL35" s="136"/>
      <c r="BM35" s="136"/>
      <c r="BN35" s="136"/>
      <c r="BO35" s="136"/>
      <c r="BP35" s="136"/>
      <c r="BQ35" s="136"/>
      <c r="BR35" s="136"/>
      <c r="BS35" s="136"/>
      <c r="BT35" s="136"/>
    </row>
    <row r="36" spans="64:72" x14ac:dyDescent="0.2">
      <c r="BL36" s="136"/>
      <c r="BM36" s="136"/>
      <c r="BN36" s="136"/>
      <c r="BO36" s="136"/>
      <c r="BP36" s="136"/>
      <c r="BQ36" s="136"/>
      <c r="BR36" s="136"/>
      <c r="BS36" s="136"/>
      <c r="BT36" s="136"/>
    </row>
    <row r="37" spans="64:72" x14ac:dyDescent="0.2">
      <c r="BL37" s="136"/>
      <c r="BM37" s="136"/>
      <c r="BN37" s="136"/>
      <c r="BO37" s="136"/>
      <c r="BP37" s="136"/>
      <c r="BQ37" s="136"/>
      <c r="BR37" s="136"/>
      <c r="BS37" s="136"/>
      <c r="BT37" s="136"/>
    </row>
    <row r="38" spans="64:72" x14ac:dyDescent="0.2">
      <c r="BL38" s="136"/>
      <c r="BM38" s="136"/>
      <c r="BN38" s="136"/>
      <c r="BO38" s="136"/>
      <c r="BP38" s="136"/>
      <c r="BQ38" s="136"/>
      <c r="BR38" s="136"/>
      <c r="BS38" s="136"/>
      <c r="BT38" s="136"/>
    </row>
    <row r="39" spans="64:72" x14ac:dyDescent="0.2">
      <c r="BL39" s="136"/>
      <c r="BM39" s="136"/>
      <c r="BN39" s="136"/>
      <c r="BO39" s="136"/>
      <c r="BP39" s="136"/>
      <c r="BQ39" s="136"/>
      <c r="BR39" s="136"/>
      <c r="BS39" s="136"/>
      <c r="BT39" s="136"/>
    </row>
    <row r="40" spans="64:72" x14ac:dyDescent="0.2">
      <c r="BL40" s="136"/>
      <c r="BM40" s="136"/>
      <c r="BN40" s="136"/>
      <c r="BO40" s="136"/>
      <c r="BP40" s="136"/>
      <c r="BQ40" s="136"/>
      <c r="BR40" s="136"/>
      <c r="BS40" s="136"/>
      <c r="BT40" s="136"/>
    </row>
    <row r="41" spans="64:72" x14ac:dyDescent="0.2">
      <c r="BL41" s="136"/>
      <c r="BM41" s="136"/>
      <c r="BN41" s="136"/>
      <c r="BO41" s="136"/>
      <c r="BP41" s="136"/>
      <c r="BQ41" s="136"/>
      <c r="BR41" s="136"/>
      <c r="BS41" s="136"/>
      <c r="BT41" s="136"/>
    </row>
    <row r="42" spans="64:72" x14ac:dyDescent="0.2">
      <c r="BL42" s="136"/>
      <c r="BM42" s="136"/>
      <c r="BN42" s="136"/>
      <c r="BO42" s="136"/>
      <c r="BP42" s="136"/>
      <c r="BQ42" s="136"/>
      <c r="BR42" s="136"/>
      <c r="BS42" s="136"/>
      <c r="BT42" s="136"/>
    </row>
    <row r="43" spans="64:72" x14ac:dyDescent="0.2">
      <c r="BL43" s="136"/>
      <c r="BM43" s="136"/>
      <c r="BN43" s="136"/>
      <c r="BO43" s="136"/>
      <c r="BP43" s="136"/>
      <c r="BQ43" s="136"/>
      <c r="BR43" s="136"/>
      <c r="BS43" s="136"/>
      <c r="BT43" s="136"/>
    </row>
    <row r="44" spans="64:72" x14ac:dyDescent="0.2">
      <c r="BL44" s="136"/>
      <c r="BM44" s="136"/>
      <c r="BN44" s="136"/>
      <c r="BO44" s="136"/>
      <c r="BP44" s="136"/>
      <c r="BQ44" s="136"/>
      <c r="BR44" s="136"/>
      <c r="BS44" s="136"/>
      <c r="BT44" s="136"/>
    </row>
    <row r="45" spans="64:72" x14ac:dyDescent="0.2">
      <c r="BL45" s="136"/>
      <c r="BM45" s="136"/>
      <c r="BN45" s="136"/>
      <c r="BO45" s="136"/>
      <c r="BP45" s="136"/>
      <c r="BQ45" s="136"/>
      <c r="BR45" s="136"/>
      <c r="BS45" s="136"/>
      <c r="BT45" s="136"/>
    </row>
    <row r="46" spans="64:72" x14ac:dyDescent="0.2">
      <c r="BL46" s="136"/>
      <c r="BM46" s="136"/>
      <c r="BN46" s="136"/>
      <c r="BO46" s="136"/>
      <c r="BP46" s="136"/>
      <c r="BQ46" s="136"/>
      <c r="BR46" s="136"/>
      <c r="BS46" s="136"/>
      <c r="BT46" s="136"/>
    </row>
    <row r="47" spans="64:72" x14ac:dyDescent="0.2">
      <c r="BL47" s="136"/>
      <c r="BM47" s="136"/>
      <c r="BN47" s="136"/>
      <c r="BO47" s="136"/>
      <c r="BP47" s="136"/>
      <c r="BQ47" s="136"/>
      <c r="BR47" s="136"/>
      <c r="BS47" s="136"/>
      <c r="BT47" s="136"/>
    </row>
    <row r="48" spans="64:72" x14ac:dyDescent="0.2">
      <c r="BL48" s="136"/>
      <c r="BM48" s="136"/>
      <c r="BN48" s="136"/>
      <c r="BO48" s="136"/>
      <c r="BP48" s="136"/>
      <c r="BQ48" s="136"/>
      <c r="BR48" s="136"/>
      <c r="BS48" s="136"/>
      <c r="BT48" s="136"/>
    </row>
    <row r="49" spans="64:72" x14ac:dyDescent="0.2">
      <c r="BL49" s="136"/>
      <c r="BM49" s="136"/>
      <c r="BN49" s="136"/>
      <c r="BO49" s="136"/>
      <c r="BP49" s="136"/>
      <c r="BQ49" s="136"/>
      <c r="BR49" s="136"/>
      <c r="BS49" s="136"/>
      <c r="BT49" s="136"/>
    </row>
    <row r="50" spans="64:72" x14ac:dyDescent="0.2">
      <c r="BL50" s="136"/>
      <c r="BM50" s="136"/>
      <c r="BN50" s="136"/>
      <c r="BO50" s="136"/>
      <c r="BP50" s="136"/>
      <c r="BQ50" s="136"/>
      <c r="BR50" s="136"/>
      <c r="BS50" s="136"/>
      <c r="BT50" s="136"/>
    </row>
    <row r="51" spans="64:72" x14ac:dyDescent="0.2">
      <c r="BL51" s="136"/>
      <c r="BM51" s="136"/>
      <c r="BN51" s="136"/>
      <c r="BO51" s="136"/>
      <c r="BP51" s="136"/>
      <c r="BQ51" s="136"/>
      <c r="BR51" s="136"/>
      <c r="BS51" s="136"/>
      <c r="BT51" s="136"/>
    </row>
    <row r="52" spans="64:72" x14ac:dyDescent="0.2">
      <c r="BL52" s="136"/>
      <c r="BM52" s="136"/>
      <c r="BN52" s="136"/>
      <c r="BO52" s="136"/>
      <c r="BP52" s="136"/>
      <c r="BQ52" s="136"/>
      <c r="BR52" s="136"/>
      <c r="BS52" s="136"/>
      <c r="BT52" s="136"/>
    </row>
    <row r="53" spans="64:72" x14ac:dyDescent="0.2">
      <c r="BL53" s="136"/>
      <c r="BM53" s="136"/>
      <c r="BN53" s="136"/>
      <c r="BO53" s="136"/>
      <c r="BP53" s="136"/>
      <c r="BQ53" s="136"/>
      <c r="BR53" s="136"/>
      <c r="BS53" s="136"/>
      <c r="BT53" s="136"/>
    </row>
    <row r="54" spans="64:72" x14ac:dyDescent="0.2">
      <c r="BL54" s="136"/>
      <c r="BM54" s="136"/>
      <c r="BN54" s="136"/>
      <c r="BO54" s="136"/>
      <c r="BP54" s="136"/>
      <c r="BQ54" s="136"/>
      <c r="BR54" s="136"/>
      <c r="BS54" s="136"/>
      <c r="BT54" s="136"/>
    </row>
    <row r="55" spans="64:72" x14ac:dyDescent="0.2">
      <c r="BL55" s="136"/>
      <c r="BM55" s="136"/>
      <c r="BN55" s="136"/>
      <c r="BO55" s="136"/>
      <c r="BP55" s="136"/>
      <c r="BQ55" s="136"/>
      <c r="BR55" s="136"/>
      <c r="BS55" s="136"/>
      <c r="BT55" s="136"/>
    </row>
    <row r="56" spans="64:72" x14ac:dyDescent="0.2">
      <c r="BL56" s="136"/>
      <c r="BM56" s="136"/>
      <c r="BN56" s="136"/>
      <c r="BO56" s="136"/>
      <c r="BP56" s="136"/>
      <c r="BQ56" s="136"/>
      <c r="BR56" s="136"/>
      <c r="BS56" s="136"/>
      <c r="BT56" s="136"/>
    </row>
    <row r="57" spans="64:72" x14ac:dyDescent="0.2">
      <c r="BL57" s="136"/>
      <c r="BM57" s="136"/>
      <c r="BN57" s="136"/>
      <c r="BO57" s="136"/>
      <c r="BP57" s="136"/>
      <c r="BQ57" s="136"/>
      <c r="BR57" s="136"/>
      <c r="BS57" s="136"/>
      <c r="BT57" s="136"/>
    </row>
    <row r="58" spans="64:72" x14ac:dyDescent="0.2">
      <c r="BL58" s="136"/>
      <c r="BM58" s="136"/>
      <c r="BN58" s="136"/>
      <c r="BO58" s="136"/>
      <c r="BP58" s="136"/>
      <c r="BQ58" s="136"/>
      <c r="BR58" s="136"/>
      <c r="BS58" s="136"/>
      <c r="BT58" s="136"/>
    </row>
    <row r="59" spans="64:72" x14ac:dyDescent="0.2">
      <c r="BL59" s="136"/>
      <c r="BM59" s="136"/>
      <c r="BN59" s="136"/>
      <c r="BO59" s="136"/>
      <c r="BP59" s="136"/>
      <c r="BQ59" s="136"/>
      <c r="BR59" s="136"/>
      <c r="BS59" s="136"/>
      <c r="BT59" s="136"/>
    </row>
    <row r="60" spans="64:72" x14ac:dyDescent="0.2">
      <c r="BL60" s="136"/>
      <c r="BM60" s="136"/>
      <c r="BN60" s="136"/>
      <c r="BO60" s="136"/>
      <c r="BP60" s="136"/>
      <c r="BQ60" s="136"/>
      <c r="BR60" s="136"/>
      <c r="BS60" s="136"/>
      <c r="BT60" s="136"/>
    </row>
    <row r="61" spans="64:72" x14ac:dyDescent="0.2">
      <c r="BL61" s="136"/>
      <c r="BM61" s="136"/>
      <c r="BN61" s="136"/>
      <c r="BO61" s="136"/>
      <c r="BP61" s="136"/>
      <c r="BQ61" s="136"/>
      <c r="BR61" s="136"/>
      <c r="BS61" s="136"/>
      <c r="BT61" s="136"/>
    </row>
    <row r="62" spans="64:72" x14ac:dyDescent="0.2">
      <c r="BL62" s="136"/>
      <c r="BM62" s="136"/>
      <c r="BN62" s="136"/>
      <c r="BO62" s="136"/>
      <c r="BP62" s="136"/>
      <c r="BQ62" s="136"/>
      <c r="BR62" s="136"/>
      <c r="BS62" s="136"/>
      <c r="BT62" s="136"/>
    </row>
    <row r="63" spans="64:72" x14ac:dyDescent="0.2">
      <c r="BL63" s="136"/>
      <c r="BM63" s="136"/>
      <c r="BN63" s="136"/>
      <c r="BO63" s="136"/>
      <c r="BP63" s="136"/>
      <c r="BQ63" s="136"/>
      <c r="BR63" s="136"/>
      <c r="BS63" s="136"/>
      <c r="BT63" s="136"/>
    </row>
    <row r="64" spans="64:72" x14ac:dyDescent="0.2">
      <c r="BL64" s="136"/>
      <c r="BM64" s="136"/>
      <c r="BN64" s="136"/>
      <c r="BO64" s="136"/>
      <c r="BP64" s="136"/>
      <c r="BQ64" s="136"/>
      <c r="BR64" s="136"/>
      <c r="BS64" s="136"/>
      <c r="BT64" s="136"/>
    </row>
    <row r="65" spans="64:72" x14ac:dyDescent="0.2">
      <c r="BL65" s="136"/>
      <c r="BM65" s="136"/>
      <c r="BN65" s="136"/>
      <c r="BO65" s="136"/>
      <c r="BP65" s="136"/>
      <c r="BQ65" s="136"/>
      <c r="BR65" s="136"/>
      <c r="BS65" s="136"/>
      <c r="BT65" s="136"/>
    </row>
    <row r="66" spans="64:72" x14ac:dyDescent="0.2">
      <c r="BL66" s="136"/>
      <c r="BM66" s="136"/>
      <c r="BN66" s="136"/>
      <c r="BO66" s="136"/>
      <c r="BP66" s="136"/>
      <c r="BQ66" s="136"/>
      <c r="BR66" s="136"/>
      <c r="BS66" s="136"/>
      <c r="BT66" s="136"/>
    </row>
    <row r="67" spans="64:72" x14ac:dyDescent="0.2">
      <c r="BL67" s="136"/>
      <c r="BM67" s="136"/>
      <c r="BN67" s="136"/>
      <c r="BO67" s="136"/>
      <c r="BP67" s="136"/>
      <c r="BQ67" s="136"/>
      <c r="BR67" s="136"/>
      <c r="BS67" s="136"/>
      <c r="BT67" s="136"/>
    </row>
    <row r="68" spans="64:72" x14ac:dyDescent="0.2">
      <c r="BL68" s="136"/>
      <c r="BM68" s="136"/>
      <c r="BN68" s="136"/>
      <c r="BO68" s="136"/>
      <c r="BP68" s="136"/>
      <c r="BQ68" s="136"/>
      <c r="BR68" s="136"/>
      <c r="BS68" s="136"/>
      <c r="BT68" s="136"/>
    </row>
    <row r="69" spans="64:72" x14ac:dyDescent="0.2">
      <c r="BL69" s="136"/>
      <c r="BM69" s="136"/>
      <c r="BN69" s="136"/>
      <c r="BO69" s="136"/>
      <c r="BP69" s="136"/>
      <c r="BQ69" s="136"/>
      <c r="BR69" s="136"/>
      <c r="BS69" s="136"/>
      <c r="BT69" s="136"/>
    </row>
    <row r="70" spans="64:72" x14ac:dyDescent="0.2">
      <c r="BL70" s="136"/>
      <c r="BM70" s="136"/>
      <c r="BN70" s="136"/>
      <c r="BO70" s="136"/>
      <c r="BP70" s="136"/>
      <c r="BQ70" s="136"/>
      <c r="BR70" s="136"/>
      <c r="BS70" s="136"/>
      <c r="BT70" s="136"/>
    </row>
    <row r="71" spans="64:72" x14ac:dyDescent="0.2">
      <c r="BL71" s="136"/>
      <c r="BM71" s="136"/>
      <c r="BN71" s="136"/>
      <c r="BO71" s="136"/>
      <c r="BP71" s="136"/>
      <c r="BQ71" s="136"/>
      <c r="BR71" s="136"/>
      <c r="BS71" s="136"/>
      <c r="BT71" s="136"/>
    </row>
    <row r="72" spans="64:72" x14ac:dyDescent="0.2">
      <c r="BL72" s="136"/>
      <c r="BM72" s="136"/>
      <c r="BN72" s="136"/>
      <c r="BO72" s="136"/>
      <c r="BP72" s="136"/>
      <c r="BQ72" s="136"/>
      <c r="BR72" s="136"/>
      <c r="BS72" s="136"/>
      <c r="BT72" s="136"/>
    </row>
    <row r="73" spans="64:72" x14ac:dyDescent="0.2">
      <c r="BL73" s="136"/>
      <c r="BM73" s="136"/>
      <c r="BN73" s="136"/>
      <c r="BO73" s="136"/>
      <c r="BP73" s="136"/>
      <c r="BQ73" s="136"/>
      <c r="BR73" s="136"/>
      <c r="BS73" s="136"/>
      <c r="BT73" s="136"/>
    </row>
    <row r="74" spans="64:72" x14ac:dyDescent="0.2">
      <c r="BL74" s="136"/>
      <c r="BM74" s="136"/>
      <c r="BN74" s="136"/>
      <c r="BO74" s="136"/>
      <c r="BP74" s="136"/>
      <c r="BQ74" s="136"/>
      <c r="BR74" s="136"/>
      <c r="BS74" s="136"/>
      <c r="BT74" s="136"/>
    </row>
    <row r="75" spans="64:72" x14ac:dyDescent="0.2">
      <c r="BL75" s="136"/>
      <c r="BM75" s="136"/>
      <c r="BN75" s="136"/>
      <c r="BO75" s="136"/>
      <c r="BP75" s="136"/>
      <c r="BQ75" s="136"/>
      <c r="BR75" s="136"/>
      <c r="BS75" s="136"/>
      <c r="BT75" s="136"/>
    </row>
    <row r="76" spans="64:72" x14ac:dyDescent="0.2">
      <c r="BL76" s="136"/>
      <c r="BM76" s="136"/>
      <c r="BN76" s="136"/>
      <c r="BO76" s="136"/>
      <c r="BP76" s="136"/>
      <c r="BQ76" s="136"/>
      <c r="BR76" s="136"/>
      <c r="BS76" s="136"/>
      <c r="BT76" s="136"/>
    </row>
    <row r="77" spans="64:72" x14ac:dyDescent="0.2">
      <c r="BL77" s="136"/>
      <c r="BM77" s="136"/>
      <c r="BN77" s="136"/>
      <c r="BO77" s="136"/>
      <c r="BP77" s="136"/>
      <c r="BQ77" s="136"/>
      <c r="BR77" s="136"/>
      <c r="BS77" s="136"/>
      <c r="BT77" s="136"/>
    </row>
    <row r="78" spans="64:72" x14ac:dyDescent="0.2">
      <c r="BL78" s="136"/>
      <c r="BM78" s="136"/>
      <c r="BN78" s="136"/>
      <c r="BO78" s="136"/>
      <c r="BP78" s="136"/>
      <c r="BQ78" s="136"/>
      <c r="BR78" s="136"/>
      <c r="BS78" s="136"/>
      <c r="BT78" s="136"/>
    </row>
    <row r="79" spans="64:72" x14ac:dyDescent="0.2">
      <c r="BL79" s="136"/>
      <c r="BM79" s="136"/>
      <c r="BN79" s="136"/>
      <c r="BO79" s="136"/>
      <c r="BP79" s="136"/>
      <c r="BQ79" s="136"/>
      <c r="BR79" s="136"/>
      <c r="BS79" s="136"/>
      <c r="BT79" s="136"/>
    </row>
    <row r="80" spans="64:72" x14ac:dyDescent="0.2">
      <c r="BL80" s="136"/>
      <c r="BM80" s="136"/>
      <c r="BN80" s="136"/>
      <c r="BO80" s="136"/>
      <c r="BP80" s="136"/>
      <c r="BQ80" s="136"/>
      <c r="BR80" s="136"/>
      <c r="BS80" s="136"/>
      <c r="BT80" s="136"/>
    </row>
    <row r="81" spans="64:72" x14ac:dyDescent="0.2">
      <c r="BL81" s="136"/>
      <c r="BM81" s="136"/>
      <c r="BN81" s="136"/>
      <c r="BO81" s="136"/>
      <c r="BP81" s="136"/>
      <c r="BQ81" s="136"/>
      <c r="BR81" s="136"/>
      <c r="BS81" s="136"/>
      <c r="BT81" s="136"/>
    </row>
    <row r="82" spans="64:72" x14ac:dyDescent="0.2">
      <c r="BL82" s="136"/>
      <c r="BM82" s="136"/>
      <c r="BN82" s="136"/>
      <c r="BO82" s="136"/>
      <c r="BP82" s="136"/>
      <c r="BQ82" s="136"/>
      <c r="BR82" s="136"/>
      <c r="BS82" s="136"/>
      <c r="BT82" s="136"/>
    </row>
    <row r="83" spans="64:72" x14ac:dyDescent="0.2">
      <c r="BL83" s="136"/>
      <c r="BM83" s="136"/>
      <c r="BN83" s="136"/>
      <c r="BO83" s="136"/>
      <c r="BP83" s="136"/>
      <c r="BQ83" s="136"/>
      <c r="BR83" s="136"/>
      <c r="BS83" s="136"/>
      <c r="BT83" s="136"/>
    </row>
    <row r="84" spans="64:72" x14ac:dyDescent="0.2">
      <c r="BL84" s="136"/>
      <c r="BM84" s="136"/>
      <c r="BN84" s="136"/>
      <c r="BO84" s="136"/>
      <c r="BP84" s="136"/>
      <c r="BQ84" s="136"/>
      <c r="BR84" s="136"/>
      <c r="BS84" s="136"/>
      <c r="BT84" s="136"/>
    </row>
    <row r="85" spans="64:72" x14ac:dyDescent="0.2">
      <c r="BL85" s="136"/>
      <c r="BM85" s="136"/>
      <c r="BN85" s="136"/>
      <c r="BO85" s="136"/>
      <c r="BP85" s="136"/>
      <c r="BQ85" s="136"/>
      <c r="BR85" s="136"/>
      <c r="BS85" s="136"/>
      <c r="BT85" s="136"/>
    </row>
    <row r="86" spans="64:72" x14ac:dyDescent="0.2">
      <c r="BL86" s="136"/>
      <c r="BM86" s="136"/>
      <c r="BN86" s="136"/>
      <c r="BO86" s="136"/>
      <c r="BP86" s="136"/>
      <c r="BQ86" s="136"/>
      <c r="BR86" s="136"/>
      <c r="BS86" s="136"/>
      <c r="BT86" s="136"/>
    </row>
    <row r="87" spans="64:72" x14ac:dyDescent="0.2">
      <c r="BL87" s="136"/>
      <c r="BM87" s="136"/>
      <c r="BN87" s="136"/>
      <c r="BO87" s="136"/>
      <c r="BP87" s="136"/>
      <c r="BQ87" s="136"/>
      <c r="BR87" s="136"/>
      <c r="BS87" s="136"/>
      <c r="BT87" s="136"/>
    </row>
    <row r="88" spans="64:72" x14ac:dyDescent="0.2">
      <c r="BL88" s="136"/>
      <c r="BM88" s="136"/>
      <c r="BN88" s="136"/>
      <c r="BO88" s="136"/>
      <c r="BP88" s="136"/>
      <c r="BQ88" s="136"/>
      <c r="BR88" s="136"/>
      <c r="BS88" s="136"/>
      <c r="BT88" s="136"/>
    </row>
    <row r="89" spans="64:72" x14ac:dyDescent="0.2">
      <c r="BL89" s="136"/>
      <c r="BM89" s="136"/>
      <c r="BN89" s="136"/>
      <c r="BO89" s="136"/>
      <c r="BP89" s="136"/>
      <c r="BQ89" s="136"/>
      <c r="BR89" s="136"/>
      <c r="BS89" s="136"/>
      <c r="BT89" s="136"/>
    </row>
    <row r="90" spans="64:72" x14ac:dyDescent="0.2">
      <c r="BL90" s="136"/>
      <c r="BM90" s="136"/>
      <c r="BN90" s="136"/>
      <c r="BO90" s="136"/>
      <c r="BP90" s="136"/>
      <c r="BQ90" s="136"/>
      <c r="BR90" s="136"/>
      <c r="BS90" s="136"/>
      <c r="BT90" s="136"/>
    </row>
    <row r="91" spans="64:72" x14ac:dyDescent="0.2">
      <c r="BL91" s="136"/>
      <c r="BM91" s="136"/>
      <c r="BN91" s="136"/>
      <c r="BO91" s="136"/>
      <c r="BP91" s="136"/>
      <c r="BQ91" s="136"/>
      <c r="BR91" s="136"/>
      <c r="BS91" s="136"/>
      <c r="BT91" s="136"/>
    </row>
    <row r="92" spans="64:72" x14ac:dyDescent="0.2">
      <c r="BL92" s="136"/>
      <c r="BM92" s="136"/>
      <c r="BN92" s="136"/>
      <c r="BO92" s="136"/>
      <c r="BP92" s="136"/>
      <c r="BQ92" s="136"/>
      <c r="BR92" s="136"/>
      <c r="BS92" s="136"/>
      <c r="BT92" s="136"/>
    </row>
    <row r="93" spans="64:72" x14ac:dyDescent="0.2">
      <c r="BL93" s="136"/>
      <c r="BM93" s="136"/>
      <c r="BN93" s="136"/>
      <c r="BO93" s="136"/>
      <c r="BP93" s="136"/>
      <c r="BQ93" s="136"/>
      <c r="BR93" s="136"/>
      <c r="BS93" s="136"/>
      <c r="BT93" s="136"/>
    </row>
    <row r="94" spans="64:72" x14ac:dyDescent="0.2">
      <c r="BL94" s="136"/>
      <c r="BM94" s="136"/>
      <c r="BN94" s="136"/>
      <c r="BO94" s="136"/>
      <c r="BP94" s="136"/>
      <c r="BQ94" s="136"/>
      <c r="BR94" s="136"/>
      <c r="BS94" s="136"/>
      <c r="BT94" s="136"/>
    </row>
    <row r="95" spans="64:72" x14ac:dyDescent="0.2">
      <c r="BL95" s="136"/>
      <c r="BM95" s="136"/>
      <c r="BN95" s="136"/>
      <c r="BO95" s="136"/>
      <c r="BP95" s="136"/>
      <c r="BQ95" s="136"/>
      <c r="BR95" s="136"/>
      <c r="BS95" s="136"/>
      <c r="BT95" s="136"/>
    </row>
    <row r="96" spans="64:72" x14ac:dyDescent="0.2">
      <c r="BL96" s="136"/>
      <c r="BM96" s="136"/>
      <c r="BN96" s="136"/>
      <c r="BO96" s="136"/>
      <c r="BP96" s="136"/>
      <c r="BQ96" s="136"/>
      <c r="BR96" s="136"/>
      <c r="BS96" s="136"/>
      <c r="BT96" s="136"/>
    </row>
    <row r="97" spans="64:72" x14ac:dyDescent="0.2">
      <c r="BL97" s="136"/>
      <c r="BM97" s="136"/>
      <c r="BN97" s="136"/>
      <c r="BO97" s="136"/>
      <c r="BP97" s="136"/>
      <c r="BQ97" s="136"/>
      <c r="BR97" s="136"/>
      <c r="BS97" s="136"/>
      <c r="BT97" s="136"/>
    </row>
    <row r="98" spans="64:72" x14ac:dyDescent="0.2">
      <c r="BL98" s="136"/>
      <c r="BM98" s="136"/>
      <c r="BN98" s="136"/>
      <c r="BO98" s="136"/>
      <c r="BP98" s="136"/>
      <c r="BQ98" s="136"/>
      <c r="BR98" s="136"/>
      <c r="BS98" s="136"/>
      <c r="BT98" s="136"/>
    </row>
    <row r="99" spans="64:72" x14ac:dyDescent="0.2">
      <c r="BL99" s="136"/>
      <c r="BM99" s="136"/>
      <c r="BN99" s="136"/>
      <c r="BO99" s="136"/>
      <c r="BP99" s="136"/>
      <c r="BQ99" s="136"/>
      <c r="BR99" s="136"/>
      <c r="BS99" s="136"/>
      <c r="BT99" s="136"/>
    </row>
    <row r="100" spans="64:72" x14ac:dyDescent="0.2">
      <c r="BL100" s="136"/>
      <c r="BM100" s="136"/>
      <c r="BN100" s="136"/>
      <c r="BO100" s="136"/>
      <c r="BP100" s="136"/>
      <c r="BQ100" s="136"/>
      <c r="BR100" s="136"/>
      <c r="BS100" s="136"/>
      <c r="BT100" s="136"/>
    </row>
    <row r="101" spans="64:72" x14ac:dyDescent="0.2">
      <c r="BL101" s="136"/>
      <c r="BM101" s="136"/>
      <c r="BN101" s="136"/>
      <c r="BO101" s="136"/>
      <c r="BP101" s="136"/>
      <c r="BQ101" s="136"/>
      <c r="BR101" s="136"/>
      <c r="BS101" s="136"/>
      <c r="BT101" s="136"/>
    </row>
    <row r="102" spans="64:72" x14ac:dyDescent="0.2">
      <c r="BL102" s="136"/>
      <c r="BM102" s="136"/>
      <c r="BN102" s="136"/>
      <c r="BO102" s="136"/>
      <c r="BP102" s="136"/>
      <c r="BQ102" s="136"/>
      <c r="BR102" s="136"/>
      <c r="BS102" s="136"/>
      <c r="BT102" s="136"/>
    </row>
    <row r="103" spans="64:72" x14ac:dyDescent="0.2">
      <c r="BL103" s="136"/>
      <c r="BM103" s="136"/>
      <c r="BN103" s="136"/>
      <c r="BO103" s="136"/>
      <c r="BP103" s="136"/>
      <c r="BQ103" s="136"/>
      <c r="BR103" s="136"/>
      <c r="BS103" s="136"/>
      <c r="BT103" s="136"/>
    </row>
    <row r="104" spans="64:72" x14ac:dyDescent="0.2">
      <c r="BL104" s="136"/>
      <c r="BM104" s="136"/>
      <c r="BN104" s="136"/>
      <c r="BO104" s="136"/>
      <c r="BP104" s="136"/>
      <c r="BQ104" s="136"/>
      <c r="BR104" s="136"/>
      <c r="BS104" s="136"/>
      <c r="BT104" s="136"/>
    </row>
    <row r="105" spans="64:72" x14ac:dyDescent="0.2">
      <c r="BL105" s="136"/>
      <c r="BM105" s="136"/>
      <c r="BN105" s="136"/>
      <c r="BO105" s="136"/>
      <c r="BP105" s="136"/>
      <c r="BQ105" s="136"/>
      <c r="BR105" s="136"/>
      <c r="BS105" s="136"/>
      <c r="BT105" s="136"/>
    </row>
    <row r="106" spans="64:72" x14ac:dyDescent="0.2">
      <c r="BL106" s="136"/>
      <c r="BM106" s="136"/>
      <c r="BN106" s="136"/>
      <c r="BO106" s="136"/>
      <c r="BP106" s="136"/>
      <c r="BQ106" s="136"/>
      <c r="BR106" s="136"/>
      <c r="BS106" s="136"/>
      <c r="BT106" s="136"/>
    </row>
    <row r="107" spans="64:72" x14ac:dyDescent="0.2">
      <c r="BL107" s="136"/>
      <c r="BM107" s="136"/>
      <c r="BN107" s="136"/>
      <c r="BO107" s="136"/>
      <c r="BP107" s="136"/>
      <c r="BQ107" s="136"/>
      <c r="BR107" s="136"/>
      <c r="BS107" s="136"/>
      <c r="BT107" s="136"/>
    </row>
    <row r="108" spans="64:72" x14ac:dyDescent="0.2">
      <c r="BL108" s="136"/>
      <c r="BM108" s="136"/>
      <c r="BN108" s="136"/>
      <c r="BO108" s="136"/>
      <c r="BP108" s="136"/>
      <c r="BQ108" s="136"/>
      <c r="BR108" s="136"/>
      <c r="BS108" s="136"/>
      <c r="BT108" s="136"/>
    </row>
    <row r="109" spans="64:72" x14ac:dyDescent="0.2">
      <c r="BL109" s="136"/>
      <c r="BM109" s="136"/>
      <c r="BN109" s="136"/>
      <c r="BO109" s="136"/>
      <c r="BP109" s="136"/>
      <c r="BQ109" s="136"/>
      <c r="BR109" s="136"/>
      <c r="BS109" s="136"/>
      <c r="BT109" s="136"/>
    </row>
    <row r="110" spans="64:72" x14ac:dyDescent="0.2">
      <c r="BL110" s="136"/>
      <c r="BM110" s="136"/>
      <c r="BN110" s="136"/>
      <c r="BO110" s="136"/>
      <c r="BP110" s="136"/>
      <c r="BQ110" s="136"/>
      <c r="BR110" s="136"/>
      <c r="BS110" s="136"/>
      <c r="BT110" s="136"/>
    </row>
    <row r="111" spans="64:72" x14ac:dyDescent="0.2">
      <c r="BL111" s="136"/>
      <c r="BM111" s="136"/>
      <c r="BN111" s="136"/>
      <c r="BO111" s="136"/>
      <c r="BP111" s="136"/>
      <c r="BQ111" s="136"/>
      <c r="BR111" s="136"/>
      <c r="BS111" s="136"/>
      <c r="BT111" s="136"/>
    </row>
    <row r="112" spans="64:72" x14ac:dyDescent="0.2">
      <c r="BL112" s="136"/>
      <c r="BM112" s="136"/>
      <c r="BN112" s="136"/>
      <c r="BO112" s="136"/>
      <c r="BP112" s="136"/>
      <c r="BQ112" s="136"/>
      <c r="BR112" s="136"/>
      <c r="BS112" s="136"/>
      <c r="BT112" s="136"/>
    </row>
    <row r="113" spans="64:72" x14ac:dyDescent="0.2">
      <c r="BL113" s="136"/>
      <c r="BM113" s="136"/>
      <c r="BN113" s="136"/>
      <c r="BO113" s="136"/>
      <c r="BP113" s="136"/>
      <c r="BQ113" s="136"/>
      <c r="BR113" s="136"/>
      <c r="BS113" s="136"/>
      <c r="BT113" s="136"/>
    </row>
    <row r="114" spans="64:72" x14ac:dyDescent="0.2">
      <c r="BL114" s="136"/>
      <c r="BM114" s="136"/>
      <c r="BN114" s="136"/>
      <c r="BO114" s="136"/>
      <c r="BP114" s="136"/>
      <c r="BQ114" s="136"/>
      <c r="BR114" s="136"/>
      <c r="BS114" s="136"/>
      <c r="BT114" s="136"/>
    </row>
    <row r="115" spans="64:72" x14ac:dyDescent="0.2">
      <c r="BL115" s="136"/>
      <c r="BM115" s="136"/>
      <c r="BN115" s="136"/>
      <c r="BO115" s="136"/>
      <c r="BP115" s="136"/>
      <c r="BQ115" s="136"/>
      <c r="BR115" s="136"/>
      <c r="BS115" s="136"/>
      <c r="BT115" s="136"/>
    </row>
    <row r="116" spans="64:72" x14ac:dyDescent="0.2">
      <c r="BL116" s="136"/>
      <c r="BM116" s="136"/>
      <c r="BN116" s="136"/>
      <c r="BO116" s="136"/>
      <c r="BP116" s="136"/>
      <c r="BQ116" s="136"/>
      <c r="BR116" s="136"/>
      <c r="BS116" s="136"/>
      <c r="BT116" s="136"/>
    </row>
    <row r="117" spans="64:72" x14ac:dyDescent="0.2">
      <c r="BL117" s="136"/>
      <c r="BM117" s="136"/>
      <c r="BN117" s="136"/>
      <c r="BO117" s="136"/>
      <c r="BP117" s="136"/>
      <c r="BQ117" s="136"/>
      <c r="BR117" s="136"/>
      <c r="BS117" s="136"/>
      <c r="BT117" s="136"/>
    </row>
    <row r="118" spans="64:72" x14ac:dyDescent="0.2">
      <c r="BL118" s="136"/>
      <c r="BM118" s="136"/>
      <c r="BN118" s="136"/>
      <c r="BO118" s="136"/>
      <c r="BP118" s="136"/>
      <c r="BQ118" s="136"/>
      <c r="BR118" s="136"/>
      <c r="BS118" s="136"/>
      <c r="BT118" s="136"/>
    </row>
    <row r="119" spans="64:72" x14ac:dyDescent="0.2">
      <c r="BL119" s="136"/>
      <c r="BM119" s="136"/>
      <c r="BN119" s="136"/>
      <c r="BO119" s="136"/>
      <c r="BP119" s="136"/>
      <c r="BQ119" s="136"/>
      <c r="BR119" s="136"/>
      <c r="BS119" s="136"/>
      <c r="BT119" s="136"/>
    </row>
    <row r="120" spans="64:72" x14ac:dyDescent="0.2">
      <c r="BL120" s="136"/>
      <c r="BM120" s="136"/>
      <c r="BN120" s="136"/>
      <c r="BO120" s="136"/>
      <c r="BP120" s="136"/>
      <c r="BQ120" s="136"/>
      <c r="BR120" s="136"/>
      <c r="BS120" s="136"/>
      <c r="BT120" s="136"/>
    </row>
    <row r="121" spans="64:72" x14ac:dyDescent="0.2">
      <c r="BL121" s="136"/>
      <c r="BM121" s="136"/>
      <c r="BN121" s="136"/>
      <c r="BO121" s="136"/>
      <c r="BP121" s="136"/>
      <c r="BQ121" s="136"/>
      <c r="BR121" s="136"/>
      <c r="BS121" s="136"/>
      <c r="BT121" s="136"/>
    </row>
    <row r="122" spans="64:72" x14ac:dyDescent="0.2">
      <c r="BL122" s="136"/>
      <c r="BM122" s="136"/>
      <c r="BN122" s="136"/>
      <c r="BO122" s="136"/>
      <c r="BP122" s="136"/>
      <c r="BQ122" s="136"/>
      <c r="BR122" s="136"/>
      <c r="BS122" s="136"/>
      <c r="BT122" s="136"/>
    </row>
    <row r="123" spans="64:72" x14ac:dyDescent="0.2">
      <c r="BL123" s="136"/>
      <c r="BM123" s="136"/>
      <c r="BN123" s="136"/>
      <c r="BO123" s="136"/>
      <c r="BP123" s="136"/>
      <c r="BQ123" s="136"/>
      <c r="BR123" s="136"/>
      <c r="BS123" s="136"/>
      <c r="BT123" s="136"/>
    </row>
    <row r="124" spans="64:72" x14ac:dyDescent="0.2">
      <c r="BL124" s="136"/>
      <c r="BM124" s="136"/>
      <c r="BN124" s="136"/>
      <c r="BO124" s="136"/>
      <c r="BP124" s="136"/>
      <c r="BQ124" s="136"/>
      <c r="BR124" s="136"/>
      <c r="BS124" s="136"/>
      <c r="BT124" s="136"/>
    </row>
    <row r="125" spans="64:72" x14ac:dyDescent="0.2">
      <c r="BL125" s="136"/>
      <c r="BM125" s="136"/>
      <c r="BN125" s="136"/>
      <c r="BO125" s="136"/>
      <c r="BP125" s="136"/>
      <c r="BQ125" s="136"/>
      <c r="BR125" s="136"/>
      <c r="BS125" s="136"/>
      <c r="BT125" s="136"/>
    </row>
    <row r="126" spans="64:72" x14ac:dyDescent="0.2">
      <c r="BL126" s="136"/>
      <c r="BM126" s="136"/>
      <c r="BN126" s="136"/>
      <c r="BO126" s="136"/>
      <c r="BP126" s="136"/>
      <c r="BQ126" s="136"/>
      <c r="BR126" s="136"/>
      <c r="BS126" s="136"/>
      <c r="BT126" s="136"/>
    </row>
    <row r="127" spans="64:72" x14ac:dyDescent="0.2">
      <c r="BL127" s="136"/>
      <c r="BM127" s="136"/>
      <c r="BN127" s="136"/>
      <c r="BO127" s="136"/>
      <c r="BP127" s="136"/>
      <c r="BQ127" s="136"/>
      <c r="BR127" s="136"/>
      <c r="BS127" s="136"/>
      <c r="BT127" s="136"/>
    </row>
    <row r="128" spans="64:72" x14ac:dyDescent="0.2">
      <c r="BL128" s="136"/>
      <c r="BM128" s="136"/>
      <c r="BN128" s="136"/>
      <c r="BO128" s="136"/>
      <c r="BP128" s="136"/>
      <c r="BQ128" s="136"/>
      <c r="BR128" s="136"/>
      <c r="BS128" s="136"/>
      <c r="BT128" s="136"/>
    </row>
    <row r="129" spans="64:72" x14ac:dyDescent="0.2">
      <c r="BL129" s="136"/>
      <c r="BM129" s="136"/>
      <c r="BN129" s="136"/>
      <c r="BO129" s="136"/>
      <c r="BP129" s="136"/>
      <c r="BQ129" s="136"/>
      <c r="BR129" s="136"/>
      <c r="BS129" s="136"/>
      <c r="BT129" s="136"/>
    </row>
    <row r="130" spans="64:72" x14ac:dyDescent="0.2">
      <c r="BL130" s="136"/>
      <c r="BM130" s="136"/>
      <c r="BN130" s="136"/>
      <c r="BO130" s="136"/>
      <c r="BP130" s="136"/>
      <c r="BQ130" s="136"/>
      <c r="BR130" s="136"/>
      <c r="BS130" s="136"/>
      <c r="BT130" s="136"/>
    </row>
    <row r="131" spans="64:72" x14ac:dyDescent="0.2">
      <c r="BL131" s="136"/>
      <c r="BM131" s="136"/>
      <c r="BN131" s="136"/>
      <c r="BO131" s="136"/>
      <c r="BP131" s="136"/>
      <c r="BQ131" s="136"/>
      <c r="BR131" s="136"/>
      <c r="BS131" s="136"/>
      <c r="BT131" s="136"/>
    </row>
    <row r="132" spans="64:72" x14ac:dyDescent="0.2">
      <c r="BL132" s="136"/>
      <c r="BM132" s="136"/>
      <c r="BN132" s="136"/>
      <c r="BO132" s="136"/>
      <c r="BP132" s="136"/>
      <c r="BQ132" s="136"/>
      <c r="BR132" s="136"/>
      <c r="BS132" s="136"/>
      <c r="BT132" s="136"/>
    </row>
    <row r="133" spans="64:72" x14ac:dyDescent="0.2">
      <c r="BL133" s="136"/>
      <c r="BM133" s="136"/>
      <c r="BN133" s="136"/>
      <c r="BO133" s="136"/>
      <c r="BP133" s="136"/>
      <c r="BQ133" s="136"/>
      <c r="BR133" s="136"/>
      <c r="BS133" s="136"/>
      <c r="BT133" s="136"/>
    </row>
    <row r="134" spans="64:72" x14ac:dyDescent="0.2">
      <c r="BL134" s="136"/>
      <c r="BM134" s="136"/>
      <c r="BN134" s="136"/>
      <c r="BO134" s="136"/>
      <c r="BP134" s="136"/>
      <c r="BQ134" s="136"/>
      <c r="BR134" s="136"/>
      <c r="BS134" s="136"/>
      <c r="BT134" s="136"/>
    </row>
    <row r="135" spans="64:72" x14ac:dyDescent="0.2">
      <c r="BL135" s="136"/>
      <c r="BM135" s="136"/>
      <c r="BN135" s="136"/>
      <c r="BO135" s="136"/>
      <c r="BP135" s="136"/>
      <c r="BQ135" s="136"/>
      <c r="BR135" s="136"/>
      <c r="BS135" s="136"/>
      <c r="BT135" s="136"/>
    </row>
    <row r="136" spans="64:72" x14ac:dyDescent="0.2">
      <c r="BL136" s="136"/>
      <c r="BM136" s="136"/>
      <c r="BN136" s="136"/>
      <c r="BO136" s="136"/>
      <c r="BP136" s="136"/>
      <c r="BQ136" s="136"/>
      <c r="BR136" s="136"/>
      <c r="BS136" s="136"/>
      <c r="BT136" s="136"/>
    </row>
    <row r="137" spans="64:72" x14ac:dyDescent="0.2">
      <c r="BL137" s="136"/>
      <c r="BM137" s="136"/>
      <c r="BN137" s="136"/>
      <c r="BO137" s="136"/>
      <c r="BP137" s="136"/>
      <c r="BQ137" s="136"/>
      <c r="BR137" s="136"/>
      <c r="BS137" s="136"/>
      <c r="BT137" s="136"/>
    </row>
    <row r="138" spans="64:72" x14ac:dyDescent="0.2">
      <c r="BL138" s="136"/>
      <c r="BM138" s="136"/>
      <c r="BN138" s="136"/>
      <c r="BO138" s="136"/>
      <c r="BP138" s="136"/>
      <c r="BQ138" s="136"/>
      <c r="BR138" s="136"/>
      <c r="BS138" s="136"/>
      <c r="BT138" s="136"/>
    </row>
    <row r="139" spans="64:72" x14ac:dyDescent="0.2">
      <c r="BL139" s="136"/>
      <c r="BM139" s="136"/>
      <c r="BN139" s="136"/>
      <c r="BO139" s="136"/>
      <c r="BP139" s="136"/>
      <c r="BQ139" s="136"/>
      <c r="BR139" s="136"/>
      <c r="BS139" s="136"/>
      <c r="BT139" s="136"/>
    </row>
    <row r="140" spans="64:72" x14ac:dyDescent="0.2">
      <c r="BL140" s="136"/>
      <c r="BM140" s="136"/>
      <c r="BN140" s="136"/>
      <c r="BO140" s="136"/>
      <c r="BP140" s="136"/>
      <c r="BQ140" s="136"/>
      <c r="BR140" s="136"/>
      <c r="BS140" s="136"/>
      <c r="BT140" s="136"/>
    </row>
    <row r="141" spans="64:72" x14ac:dyDescent="0.2">
      <c r="BL141" s="136"/>
      <c r="BM141" s="136"/>
      <c r="BN141" s="136"/>
      <c r="BO141" s="136"/>
      <c r="BP141" s="136"/>
      <c r="BQ141" s="136"/>
      <c r="BR141" s="136"/>
      <c r="BS141" s="136"/>
      <c r="BT141" s="136"/>
    </row>
    <row r="142" spans="64:72" x14ac:dyDescent="0.2">
      <c r="BL142" s="136"/>
      <c r="BM142" s="136"/>
      <c r="BN142" s="136"/>
      <c r="BO142" s="136"/>
      <c r="BP142" s="136"/>
      <c r="BQ142" s="136"/>
      <c r="BR142" s="136"/>
      <c r="BS142" s="136"/>
      <c r="BT142" s="136"/>
    </row>
    <row r="143" spans="64:72" x14ac:dyDescent="0.2">
      <c r="BL143" s="136"/>
      <c r="BM143" s="136"/>
      <c r="BN143" s="136"/>
      <c r="BO143" s="136"/>
      <c r="BP143" s="136"/>
      <c r="BQ143" s="136"/>
      <c r="BR143" s="136"/>
      <c r="BS143" s="136"/>
      <c r="BT143" s="136"/>
    </row>
    <row r="144" spans="64:72" x14ac:dyDescent="0.2">
      <c r="BL144" s="136"/>
      <c r="BM144" s="136"/>
      <c r="BN144" s="136"/>
      <c r="BO144" s="136"/>
      <c r="BP144" s="136"/>
      <c r="BQ144" s="136"/>
      <c r="BR144" s="136"/>
      <c r="BS144" s="136"/>
      <c r="BT144" s="136"/>
    </row>
    <row r="145" spans="64:72" x14ac:dyDescent="0.2">
      <c r="BL145" s="136"/>
      <c r="BM145" s="136"/>
      <c r="BN145" s="136"/>
      <c r="BO145" s="136"/>
      <c r="BP145" s="136"/>
      <c r="BQ145" s="136"/>
      <c r="BR145" s="136"/>
      <c r="BS145" s="136"/>
      <c r="BT145" s="136"/>
    </row>
    <row r="146" spans="64:72" x14ac:dyDescent="0.2">
      <c r="BL146" s="136"/>
      <c r="BM146" s="136"/>
      <c r="BN146" s="136"/>
      <c r="BO146" s="136"/>
      <c r="BP146" s="136"/>
      <c r="BQ146" s="136"/>
      <c r="BR146" s="136"/>
      <c r="BS146" s="136"/>
      <c r="BT146" s="136"/>
    </row>
    <row r="147" spans="64:72" x14ac:dyDescent="0.2">
      <c r="BL147" s="136"/>
      <c r="BM147" s="136"/>
      <c r="BN147" s="136"/>
      <c r="BO147" s="136"/>
      <c r="BP147" s="136"/>
      <c r="BQ147" s="136"/>
      <c r="BR147" s="136"/>
      <c r="BS147" s="136"/>
      <c r="BT147" s="136"/>
    </row>
    <row r="148" spans="64:72" x14ac:dyDescent="0.2">
      <c r="BL148" s="136"/>
      <c r="BM148" s="136"/>
      <c r="BN148" s="136"/>
      <c r="BO148" s="136"/>
      <c r="BP148" s="136"/>
      <c r="BQ148" s="136"/>
      <c r="BR148" s="136"/>
      <c r="BS148" s="136"/>
      <c r="BT148" s="136"/>
    </row>
    <row r="149" spans="64:72" x14ac:dyDescent="0.2">
      <c r="BL149" s="136"/>
      <c r="BM149" s="136"/>
      <c r="BN149" s="136"/>
      <c r="BO149" s="136"/>
      <c r="BP149" s="136"/>
      <c r="BQ149" s="136"/>
      <c r="BR149" s="136"/>
      <c r="BS149" s="136"/>
      <c r="BT149" s="136"/>
    </row>
    <row r="150" spans="64:72" x14ac:dyDescent="0.2">
      <c r="BL150" s="136"/>
      <c r="BM150" s="136"/>
      <c r="BN150" s="136"/>
      <c r="BO150" s="136"/>
      <c r="BP150" s="136"/>
      <c r="BQ150" s="136"/>
      <c r="BR150" s="136"/>
      <c r="BS150" s="136"/>
      <c r="BT150" s="136"/>
    </row>
    <row r="151" spans="64:72" x14ac:dyDescent="0.2">
      <c r="BL151" s="136"/>
      <c r="BM151" s="136"/>
      <c r="BN151" s="136"/>
      <c r="BO151" s="136"/>
      <c r="BP151" s="136"/>
      <c r="BQ151" s="136"/>
      <c r="BR151" s="136"/>
      <c r="BS151" s="136"/>
      <c r="BT151" s="136"/>
    </row>
    <row r="152" spans="64:72" x14ac:dyDescent="0.2">
      <c r="BL152" s="136"/>
      <c r="BM152" s="136"/>
      <c r="BN152" s="136"/>
      <c r="BO152" s="136"/>
      <c r="BP152" s="136"/>
      <c r="BQ152" s="136"/>
      <c r="BR152" s="136"/>
      <c r="BS152" s="136"/>
      <c r="BT152" s="136"/>
    </row>
    <row r="153" spans="64:72" x14ac:dyDescent="0.2">
      <c r="BL153" s="136"/>
      <c r="BM153" s="136"/>
      <c r="BN153" s="136"/>
      <c r="BO153" s="136"/>
      <c r="BP153" s="136"/>
      <c r="BQ153" s="136"/>
      <c r="BR153" s="136"/>
      <c r="BS153" s="136"/>
      <c r="BT153" s="136"/>
    </row>
    <row r="154" spans="64:72" x14ac:dyDescent="0.2">
      <c r="BL154" s="136"/>
      <c r="BM154" s="136"/>
      <c r="BN154" s="136"/>
      <c r="BO154" s="136"/>
      <c r="BP154" s="136"/>
      <c r="BQ154" s="136"/>
      <c r="BR154" s="136"/>
      <c r="BS154" s="136"/>
      <c r="BT154" s="136"/>
    </row>
    <row r="155" spans="64:72" x14ac:dyDescent="0.2">
      <c r="BL155" s="136"/>
      <c r="BM155" s="136"/>
      <c r="BN155" s="136"/>
      <c r="BO155" s="136"/>
      <c r="BP155" s="136"/>
      <c r="BQ155" s="136"/>
      <c r="BR155" s="136"/>
      <c r="BS155" s="136"/>
      <c r="BT155" s="136"/>
    </row>
    <row r="156" spans="64:72" x14ac:dyDescent="0.2">
      <c r="BL156" s="136"/>
      <c r="BM156" s="136"/>
      <c r="BN156" s="136"/>
      <c r="BO156" s="136"/>
      <c r="BP156" s="136"/>
      <c r="BQ156" s="136"/>
      <c r="BR156" s="136"/>
      <c r="BS156" s="136"/>
      <c r="BT156" s="136"/>
    </row>
    <row r="157" spans="64:72" x14ac:dyDescent="0.2">
      <c r="BL157" s="136"/>
      <c r="BM157" s="136"/>
      <c r="BN157" s="136"/>
      <c r="BO157" s="136"/>
      <c r="BP157" s="136"/>
      <c r="BQ157" s="136"/>
      <c r="BR157" s="136"/>
      <c r="BS157" s="136"/>
      <c r="BT157" s="136"/>
    </row>
    <row r="158" spans="64:72" x14ac:dyDescent="0.2">
      <c r="BL158" s="136"/>
      <c r="BM158" s="136"/>
      <c r="BN158" s="136"/>
      <c r="BO158" s="136"/>
      <c r="BP158" s="136"/>
      <c r="BQ158" s="136"/>
      <c r="BR158" s="136"/>
      <c r="BS158" s="136"/>
      <c r="BT158" s="136"/>
    </row>
    <row r="159" spans="64:72" x14ac:dyDescent="0.2">
      <c r="BL159" s="136"/>
      <c r="BM159" s="136"/>
      <c r="BN159" s="136"/>
      <c r="BO159" s="136"/>
      <c r="BP159" s="136"/>
      <c r="BQ159" s="136"/>
      <c r="BR159" s="136"/>
      <c r="BS159" s="136"/>
      <c r="BT159" s="136"/>
    </row>
    <row r="160" spans="64:72" x14ac:dyDescent="0.2">
      <c r="BL160" s="136"/>
      <c r="BM160" s="136"/>
      <c r="BN160" s="136"/>
      <c r="BO160" s="136"/>
      <c r="BP160" s="136"/>
      <c r="BQ160" s="136"/>
      <c r="BR160" s="136"/>
      <c r="BS160" s="136"/>
      <c r="BT160" s="136"/>
    </row>
    <row r="161" spans="64:72" x14ac:dyDescent="0.2">
      <c r="BL161" s="136"/>
      <c r="BM161" s="136"/>
      <c r="BN161" s="136"/>
      <c r="BO161" s="136"/>
      <c r="BP161" s="136"/>
      <c r="BQ161" s="136"/>
      <c r="BR161" s="136"/>
      <c r="BS161" s="136"/>
      <c r="BT161" s="136"/>
    </row>
    <row r="162" spans="64:72" x14ac:dyDescent="0.2">
      <c r="BL162" s="136"/>
      <c r="BM162" s="136"/>
      <c r="BN162" s="136"/>
      <c r="BO162" s="136"/>
      <c r="BP162" s="136"/>
      <c r="BQ162" s="136"/>
      <c r="BR162" s="136"/>
      <c r="BS162" s="136"/>
      <c r="BT162" s="136"/>
    </row>
    <row r="163" spans="64:72" x14ac:dyDescent="0.2">
      <c r="BL163" s="136"/>
      <c r="BM163" s="136"/>
      <c r="BN163" s="136"/>
      <c r="BO163" s="136"/>
      <c r="BP163" s="136"/>
      <c r="BQ163" s="136"/>
      <c r="BR163" s="136"/>
      <c r="BS163" s="136"/>
      <c r="BT163" s="136"/>
    </row>
    <row r="164" spans="64:72" x14ac:dyDescent="0.2">
      <c r="BL164" s="136"/>
      <c r="BM164" s="136"/>
      <c r="BN164" s="136"/>
      <c r="BO164" s="136"/>
      <c r="BP164" s="136"/>
      <c r="BQ164" s="136"/>
      <c r="BR164" s="136"/>
      <c r="BS164" s="136"/>
      <c r="BT164" s="136"/>
    </row>
    <row r="165" spans="64:72" x14ac:dyDescent="0.2">
      <c r="BL165" s="136"/>
      <c r="BM165" s="136"/>
      <c r="BN165" s="136"/>
      <c r="BO165" s="136"/>
      <c r="BP165" s="136"/>
      <c r="BQ165" s="136"/>
      <c r="BR165" s="136"/>
      <c r="BS165" s="136"/>
      <c r="BT165" s="136"/>
    </row>
    <row r="166" spans="64:72" x14ac:dyDescent="0.2">
      <c r="BL166" s="136"/>
      <c r="BM166" s="136"/>
      <c r="BN166" s="136"/>
      <c r="BO166" s="136"/>
      <c r="BP166" s="136"/>
      <c r="BQ166" s="136"/>
      <c r="BR166" s="136"/>
      <c r="BS166" s="136"/>
      <c r="BT166" s="136"/>
    </row>
    <row r="167" spans="64:72" x14ac:dyDescent="0.2">
      <c r="BL167" s="136"/>
      <c r="BM167" s="136"/>
      <c r="BN167" s="136"/>
      <c r="BO167" s="136"/>
      <c r="BP167" s="136"/>
      <c r="BQ167" s="136"/>
      <c r="BR167" s="136"/>
      <c r="BS167" s="136"/>
      <c r="BT167" s="136"/>
    </row>
    <row r="168" spans="64:72" x14ac:dyDescent="0.2">
      <c r="BL168" s="136"/>
      <c r="BM168" s="136"/>
      <c r="BN168" s="136"/>
      <c r="BO168" s="136"/>
      <c r="BP168" s="136"/>
      <c r="BQ168" s="136"/>
      <c r="BR168" s="136"/>
      <c r="BS168" s="136"/>
      <c r="BT168" s="136"/>
    </row>
    <row r="169" spans="64:72" x14ac:dyDescent="0.2">
      <c r="BL169" s="136"/>
      <c r="BM169" s="136"/>
      <c r="BN169" s="136"/>
      <c r="BO169" s="136"/>
      <c r="BP169" s="136"/>
      <c r="BQ169" s="136"/>
      <c r="BR169" s="136"/>
      <c r="BS169" s="136"/>
      <c r="BT169" s="136"/>
    </row>
    <row r="170" spans="64:72" x14ac:dyDescent="0.2">
      <c r="BL170" s="136"/>
      <c r="BM170" s="136"/>
      <c r="BN170" s="136"/>
      <c r="BO170" s="136"/>
      <c r="BP170" s="136"/>
      <c r="BQ170" s="136"/>
      <c r="BR170" s="136"/>
      <c r="BS170" s="136"/>
      <c r="BT170" s="136"/>
    </row>
    <row r="171" spans="64:72" x14ac:dyDescent="0.2">
      <c r="BL171" s="136"/>
      <c r="BM171" s="136"/>
      <c r="BN171" s="136"/>
      <c r="BO171" s="136"/>
      <c r="BP171" s="136"/>
      <c r="BQ171" s="136"/>
      <c r="BR171" s="136"/>
      <c r="BS171" s="136"/>
      <c r="BT171" s="136"/>
    </row>
    <row r="172" spans="64:72" x14ac:dyDescent="0.2">
      <c r="BL172" s="136"/>
      <c r="BM172" s="136"/>
      <c r="BN172" s="136"/>
      <c r="BO172" s="136"/>
      <c r="BP172" s="136"/>
      <c r="BQ172" s="136"/>
      <c r="BR172" s="136"/>
      <c r="BS172" s="136"/>
      <c r="BT172" s="136"/>
    </row>
    <row r="173" spans="64:72" x14ac:dyDescent="0.2">
      <c r="BL173" s="136"/>
      <c r="BM173" s="136"/>
      <c r="BN173" s="136"/>
      <c r="BO173" s="136"/>
      <c r="BP173" s="136"/>
      <c r="BQ173" s="136"/>
      <c r="BR173" s="136"/>
      <c r="BS173" s="136"/>
      <c r="BT173" s="136"/>
    </row>
    <row r="174" spans="64:72" x14ac:dyDescent="0.2">
      <c r="BL174" s="136"/>
      <c r="BM174" s="136"/>
      <c r="BN174" s="136"/>
      <c r="BO174" s="136"/>
      <c r="BP174" s="136"/>
      <c r="BQ174" s="136"/>
      <c r="BR174" s="136"/>
      <c r="BS174" s="136"/>
      <c r="BT174" s="136"/>
    </row>
    <row r="175" spans="64:72" x14ac:dyDescent="0.2">
      <c r="BL175" s="136"/>
      <c r="BM175" s="136"/>
      <c r="BN175" s="136"/>
      <c r="BO175" s="136"/>
      <c r="BP175" s="136"/>
      <c r="BQ175" s="136"/>
      <c r="BR175" s="136"/>
      <c r="BS175" s="136"/>
      <c r="BT175" s="136"/>
    </row>
    <row r="176" spans="64:72" x14ac:dyDescent="0.2">
      <c r="BL176" s="136"/>
      <c r="BM176" s="136"/>
      <c r="BN176" s="136"/>
      <c r="BO176" s="136"/>
      <c r="BP176" s="136"/>
      <c r="BQ176" s="136"/>
      <c r="BR176" s="136"/>
      <c r="BS176" s="136"/>
      <c r="BT176" s="136"/>
    </row>
    <row r="177" spans="64:72" x14ac:dyDescent="0.2">
      <c r="BL177" s="136"/>
      <c r="BM177" s="136"/>
      <c r="BN177" s="136"/>
      <c r="BO177" s="136"/>
      <c r="BP177" s="136"/>
      <c r="BQ177" s="136"/>
      <c r="BR177" s="136"/>
      <c r="BS177" s="136"/>
      <c r="BT177" s="136"/>
    </row>
    <row r="178" spans="64:72" x14ac:dyDescent="0.2">
      <c r="BL178" s="136"/>
      <c r="BM178" s="136"/>
      <c r="BN178" s="136"/>
      <c r="BO178" s="136"/>
      <c r="BP178" s="136"/>
      <c r="BQ178" s="136"/>
      <c r="BR178" s="136"/>
      <c r="BS178" s="136"/>
      <c r="BT178" s="136"/>
    </row>
    <row r="179" spans="64:72" x14ac:dyDescent="0.2">
      <c r="BL179" s="136"/>
      <c r="BM179" s="136"/>
      <c r="BN179" s="136"/>
      <c r="BO179" s="136"/>
      <c r="BP179" s="136"/>
      <c r="BQ179" s="136"/>
      <c r="BR179" s="136"/>
      <c r="BS179" s="136"/>
      <c r="BT179" s="136"/>
    </row>
    <row r="180" spans="64:72" x14ac:dyDescent="0.2">
      <c r="BL180" s="136"/>
      <c r="BM180" s="136"/>
      <c r="BN180" s="136"/>
      <c r="BO180" s="136"/>
      <c r="BP180" s="136"/>
      <c r="BQ180" s="136"/>
      <c r="BR180" s="136"/>
      <c r="BS180" s="136"/>
      <c r="BT180" s="136"/>
    </row>
    <row r="181" spans="64:72" x14ac:dyDescent="0.2">
      <c r="BL181" s="136"/>
      <c r="BM181" s="136"/>
      <c r="BN181" s="136"/>
      <c r="BO181" s="136"/>
      <c r="BP181" s="136"/>
      <c r="BQ181" s="136"/>
      <c r="BR181" s="136"/>
      <c r="BS181" s="136"/>
      <c r="BT181" s="136"/>
    </row>
    <row r="182" spans="64:72" x14ac:dyDescent="0.2">
      <c r="BL182" s="136"/>
      <c r="BM182" s="136"/>
      <c r="BN182" s="136"/>
      <c r="BO182" s="136"/>
      <c r="BP182" s="136"/>
      <c r="BQ182" s="136"/>
      <c r="BR182" s="136"/>
      <c r="BS182" s="136"/>
      <c r="BT182" s="136"/>
    </row>
    <row r="183" spans="64:72" x14ac:dyDescent="0.2">
      <c r="BL183" s="136"/>
      <c r="BM183" s="136"/>
      <c r="BN183" s="136"/>
      <c r="BO183" s="136"/>
      <c r="BP183" s="136"/>
      <c r="BQ183" s="136"/>
      <c r="BR183" s="136"/>
      <c r="BS183" s="136"/>
      <c r="BT183" s="136"/>
    </row>
    <row r="184" spans="64:72" x14ac:dyDescent="0.2">
      <c r="BL184" s="136"/>
      <c r="BM184" s="136"/>
      <c r="BN184" s="136"/>
      <c r="BO184" s="136"/>
      <c r="BP184" s="136"/>
      <c r="BQ184" s="136"/>
      <c r="BR184" s="136"/>
      <c r="BS184" s="136"/>
      <c r="BT184" s="136"/>
    </row>
    <row r="185" spans="64:72" x14ac:dyDescent="0.2">
      <c r="BL185" s="136"/>
      <c r="BM185" s="136"/>
      <c r="BN185" s="136"/>
      <c r="BO185" s="136"/>
      <c r="BP185" s="136"/>
      <c r="BQ185" s="136"/>
      <c r="BR185" s="136"/>
      <c r="BS185" s="136"/>
      <c r="BT185" s="136"/>
    </row>
    <row r="186" spans="64:72" x14ac:dyDescent="0.2">
      <c r="BL186" s="136"/>
      <c r="BM186" s="136"/>
      <c r="BN186" s="136"/>
      <c r="BO186" s="136"/>
      <c r="BP186" s="136"/>
      <c r="BQ186" s="136"/>
      <c r="BR186" s="136"/>
      <c r="BS186" s="136"/>
      <c r="BT186" s="136"/>
    </row>
    <row r="187" spans="64:72" x14ac:dyDescent="0.2">
      <c r="BL187" s="136"/>
      <c r="BM187" s="136"/>
      <c r="BN187" s="136"/>
      <c r="BO187" s="136"/>
      <c r="BP187" s="136"/>
      <c r="BQ187" s="136"/>
      <c r="BR187" s="136"/>
      <c r="BS187" s="136"/>
      <c r="BT187" s="136"/>
    </row>
    <row r="188" spans="64:72" x14ac:dyDescent="0.2">
      <c r="BL188" s="136"/>
      <c r="BM188" s="136"/>
      <c r="BN188" s="136"/>
      <c r="BO188" s="136"/>
      <c r="BP188" s="136"/>
      <c r="BQ188" s="136"/>
      <c r="BR188" s="136"/>
      <c r="BS188" s="136"/>
      <c r="BT188" s="136"/>
    </row>
    <row r="189" spans="64:72" x14ac:dyDescent="0.2">
      <c r="BL189" s="136"/>
      <c r="BM189" s="136"/>
      <c r="BN189" s="136"/>
      <c r="BO189" s="136"/>
      <c r="BP189" s="136"/>
      <c r="BQ189" s="136"/>
      <c r="BR189" s="136"/>
      <c r="BS189" s="136"/>
      <c r="BT189" s="136"/>
    </row>
    <row r="190" spans="64:72" x14ac:dyDescent="0.2">
      <c r="BL190" s="136"/>
      <c r="BM190" s="136"/>
      <c r="BN190" s="136"/>
      <c r="BO190" s="136"/>
      <c r="BP190" s="136"/>
      <c r="BQ190" s="136"/>
      <c r="BR190" s="136"/>
      <c r="BS190" s="136"/>
      <c r="BT190" s="136"/>
    </row>
    <row r="191" spans="64:72" x14ac:dyDescent="0.2">
      <c r="BL191" s="136"/>
      <c r="BM191" s="136"/>
      <c r="BN191" s="136"/>
      <c r="BO191" s="136"/>
      <c r="BP191" s="136"/>
      <c r="BQ191" s="136"/>
      <c r="BR191" s="136"/>
      <c r="BS191" s="136"/>
      <c r="BT191" s="136"/>
    </row>
    <row r="192" spans="64:72" x14ac:dyDescent="0.2">
      <c r="BL192" s="136"/>
      <c r="BM192" s="136"/>
      <c r="BN192" s="136"/>
      <c r="BO192" s="136"/>
      <c r="BP192" s="136"/>
      <c r="BQ192" s="136"/>
      <c r="BR192" s="136"/>
      <c r="BS192" s="136"/>
      <c r="BT192" s="136"/>
    </row>
    <row r="193" spans="64:72" x14ac:dyDescent="0.2">
      <c r="BL193" s="136"/>
      <c r="BM193" s="136"/>
      <c r="BN193" s="136"/>
      <c r="BO193" s="136"/>
      <c r="BP193" s="136"/>
      <c r="BQ193" s="136"/>
      <c r="BR193" s="136"/>
      <c r="BS193" s="136"/>
      <c r="BT193" s="136"/>
    </row>
    <row r="194" spans="64:72" x14ac:dyDescent="0.2">
      <c r="BL194" s="136"/>
      <c r="BM194" s="136"/>
      <c r="BN194" s="136"/>
      <c r="BO194" s="136"/>
      <c r="BP194" s="136"/>
      <c r="BQ194" s="136"/>
      <c r="BR194" s="136"/>
      <c r="BS194" s="136"/>
      <c r="BT194" s="136"/>
    </row>
    <row r="195" spans="64:72" x14ac:dyDescent="0.2">
      <c r="BL195" s="136"/>
      <c r="BM195" s="136"/>
      <c r="BN195" s="136"/>
      <c r="BO195" s="136"/>
      <c r="BP195" s="136"/>
      <c r="BQ195" s="136"/>
      <c r="BR195" s="136"/>
      <c r="BS195" s="136"/>
      <c r="BT195" s="136"/>
    </row>
    <row r="196" spans="64:72" x14ac:dyDescent="0.2">
      <c r="BL196" s="136"/>
      <c r="BM196" s="136"/>
      <c r="BN196" s="136"/>
      <c r="BO196" s="136"/>
      <c r="BP196" s="136"/>
      <c r="BQ196" s="136"/>
      <c r="BR196" s="136"/>
      <c r="BS196" s="136"/>
      <c r="BT196" s="136"/>
    </row>
    <row r="197" spans="64:72" x14ac:dyDescent="0.2">
      <c r="BL197" s="136"/>
      <c r="BM197" s="136"/>
      <c r="BN197" s="136"/>
      <c r="BO197" s="136"/>
      <c r="BP197" s="136"/>
      <c r="BQ197" s="136"/>
      <c r="BR197" s="136"/>
      <c r="BS197" s="136"/>
      <c r="BT197" s="136"/>
    </row>
    <row r="198" spans="64:72" x14ac:dyDescent="0.2">
      <c r="BL198" s="136"/>
      <c r="BM198" s="136"/>
      <c r="BN198" s="136"/>
      <c r="BO198" s="136"/>
      <c r="BP198" s="136"/>
      <c r="BQ198" s="136"/>
      <c r="BR198" s="136"/>
      <c r="BS198" s="136"/>
      <c r="BT198" s="136"/>
    </row>
    <row r="199" spans="64:72" x14ac:dyDescent="0.2">
      <c r="BL199" s="136"/>
      <c r="BM199" s="136"/>
      <c r="BN199" s="136"/>
      <c r="BO199" s="136"/>
      <c r="BP199" s="136"/>
      <c r="BQ199" s="136"/>
      <c r="BR199" s="136"/>
      <c r="BS199" s="136"/>
      <c r="BT199" s="136"/>
    </row>
    <row r="200" spans="64:72" x14ac:dyDescent="0.2">
      <c r="BL200" s="136"/>
      <c r="BM200" s="136"/>
      <c r="BN200" s="136"/>
      <c r="BO200" s="136"/>
      <c r="BP200" s="136"/>
      <c r="BQ200" s="136"/>
      <c r="BR200" s="136"/>
      <c r="BS200" s="136"/>
      <c r="BT200" s="136"/>
    </row>
    <row r="201" spans="64:72" x14ac:dyDescent="0.2">
      <c r="BL201" s="136"/>
      <c r="BM201" s="136"/>
      <c r="BN201" s="136"/>
      <c r="BO201" s="136"/>
      <c r="BP201" s="136"/>
      <c r="BQ201" s="136"/>
      <c r="BR201" s="136"/>
      <c r="BS201" s="136"/>
      <c r="BT201" s="136"/>
    </row>
    <row r="202" spans="64:72" x14ac:dyDescent="0.2">
      <c r="BL202" s="136"/>
      <c r="BM202" s="136"/>
      <c r="BN202" s="136"/>
      <c r="BO202" s="136"/>
      <c r="BP202" s="136"/>
      <c r="BQ202" s="136"/>
      <c r="BR202" s="136"/>
      <c r="BS202" s="136"/>
      <c r="BT202" s="136"/>
    </row>
    <row r="203" spans="64:72" x14ac:dyDescent="0.2">
      <c r="BL203" s="136"/>
      <c r="BM203" s="136"/>
      <c r="BN203" s="136"/>
      <c r="BO203" s="136"/>
      <c r="BP203" s="136"/>
      <c r="BQ203" s="136"/>
      <c r="BR203" s="136"/>
      <c r="BS203" s="136"/>
      <c r="BT203" s="136"/>
    </row>
    <row r="204" spans="64:72" x14ac:dyDescent="0.2">
      <c r="BL204" s="136"/>
      <c r="BM204" s="136"/>
      <c r="BN204" s="136"/>
      <c r="BO204" s="136"/>
      <c r="BP204" s="136"/>
      <c r="BQ204" s="136"/>
      <c r="BR204" s="136"/>
      <c r="BS204" s="136"/>
      <c r="BT204" s="136"/>
    </row>
    <row r="205" spans="64:72" x14ac:dyDescent="0.2">
      <c r="BL205" s="136"/>
      <c r="BM205" s="136"/>
      <c r="BN205" s="136"/>
      <c r="BO205" s="136"/>
      <c r="BP205" s="136"/>
      <c r="BQ205" s="136"/>
      <c r="BR205" s="136"/>
      <c r="BS205" s="136"/>
      <c r="BT205" s="136"/>
    </row>
    <row r="206" spans="64:72" x14ac:dyDescent="0.2">
      <c r="BL206" s="136"/>
      <c r="BM206" s="136"/>
      <c r="BN206" s="136"/>
      <c r="BO206" s="136"/>
      <c r="BP206" s="136"/>
      <c r="BQ206" s="136"/>
      <c r="BR206" s="136"/>
      <c r="BS206" s="136"/>
      <c r="BT206" s="136"/>
    </row>
    <row r="207" spans="64:72" x14ac:dyDescent="0.2">
      <c r="BL207" s="136"/>
      <c r="BM207" s="136"/>
      <c r="BN207" s="136"/>
      <c r="BO207" s="136"/>
      <c r="BP207" s="136"/>
      <c r="BQ207" s="136"/>
      <c r="BR207" s="136"/>
      <c r="BS207" s="136"/>
      <c r="BT207" s="136"/>
    </row>
    <row r="208" spans="64:72" x14ac:dyDescent="0.2">
      <c r="BL208" s="136"/>
      <c r="BM208" s="136"/>
      <c r="BN208" s="136"/>
      <c r="BO208" s="136"/>
      <c r="BP208" s="136"/>
      <c r="BQ208" s="136"/>
      <c r="BR208" s="136"/>
      <c r="BS208" s="136"/>
      <c r="BT208" s="136"/>
    </row>
    <row r="209" spans="64:72" x14ac:dyDescent="0.2">
      <c r="BL209" s="136"/>
      <c r="BM209" s="136"/>
      <c r="BN209" s="136"/>
      <c r="BO209" s="136"/>
      <c r="BP209" s="136"/>
      <c r="BQ209" s="136"/>
      <c r="BR209" s="136"/>
      <c r="BS209" s="136"/>
      <c r="BT209" s="136"/>
    </row>
    <row r="210" spans="64:72" x14ac:dyDescent="0.2">
      <c r="BL210" s="136"/>
      <c r="BM210" s="136"/>
      <c r="BN210" s="136"/>
      <c r="BO210" s="136"/>
      <c r="BP210" s="136"/>
      <c r="BQ210" s="136"/>
      <c r="BR210" s="136"/>
      <c r="BS210" s="136"/>
      <c r="BT210" s="136"/>
    </row>
    <row r="211" spans="64:72" x14ac:dyDescent="0.2">
      <c r="BL211" s="136"/>
      <c r="BM211" s="136"/>
      <c r="BN211" s="136"/>
      <c r="BO211" s="136"/>
      <c r="BP211" s="136"/>
      <c r="BQ211" s="136"/>
      <c r="BR211" s="136"/>
      <c r="BS211" s="136"/>
      <c r="BT211" s="136"/>
    </row>
    <row r="212" spans="64:72" x14ac:dyDescent="0.2">
      <c r="BL212" s="136"/>
      <c r="BM212" s="136"/>
      <c r="BN212" s="136"/>
      <c r="BO212" s="136"/>
      <c r="BP212" s="136"/>
      <c r="BQ212" s="136"/>
      <c r="BR212" s="136"/>
      <c r="BS212" s="136"/>
      <c r="BT212" s="136"/>
    </row>
    <row r="213" spans="64:72" x14ac:dyDescent="0.2">
      <c r="BL213" s="136"/>
      <c r="BM213" s="136"/>
      <c r="BN213" s="136"/>
      <c r="BO213" s="136"/>
      <c r="BP213" s="136"/>
      <c r="BQ213" s="136"/>
      <c r="BR213" s="136"/>
      <c r="BS213" s="136"/>
      <c r="BT213" s="136"/>
    </row>
    <row r="214" spans="64:72" x14ac:dyDescent="0.2">
      <c r="BL214" s="136"/>
      <c r="BM214" s="136"/>
      <c r="BN214" s="136"/>
      <c r="BO214" s="136"/>
      <c r="BP214" s="136"/>
      <c r="BQ214" s="136"/>
      <c r="BR214" s="136"/>
      <c r="BS214" s="136"/>
      <c r="BT214" s="136"/>
    </row>
    <row r="215" spans="64:72" x14ac:dyDescent="0.2">
      <c r="BL215" s="136"/>
      <c r="BM215" s="136"/>
      <c r="BN215" s="136"/>
      <c r="BO215" s="136"/>
      <c r="BP215" s="136"/>
      <c r="BQ215" s="136"/>
      <c r="BR215" s="136"/>
      <c r="BS215" s="136"/>
      <c r="BT215" s="136"/>
    </row>
    <row r="216" spans="64:72" x14ac:dyDescent="0.2">
      <c r="BL216" s="136"/>
      <c r="BM216" s="136"/>
      <c r="BN216" s="136"/>
      <c r="BO216" s="136"/>
      <c r="BP216" s="136"/>
      <c r="BQ216" s="136"/>
      <c r="BR216" s="136"/>
      <c r="BS216" s="136"/>
      <c r="BT216" s="136"/>
    </row>
    <row r="217" spans="64:72" x14ac:dyDescent="0.2">
      <c r="BL217" s="136"/>
      <c r="BM217" s="136"/>
      <c r="BN217" s="136"/>
      <c r="BO217" s="136"/>
      <c r="BP217" s="136"/>
      <c r="BQ217" s="136"/>
      <c r="BR217" s="136"/>
      <c r="BS217" s="136"/>
      <c r="BT217" s="136"/>
    </row>
    <row r="218" spans="64:72" x14ac:dyDescent="0.2">
      <c r="BL218" s="136"/>
      <c r="BM218" s="136"/>
      <c r="BN218" s="136"/>
      <c r="BO218" s="136"/>
      <c r="BP218" s="136"/>
      <c r="BQ218" s="136"/>
      <c r="BR218" s="136"/>
      <c r="BS218" s="136"/>
      <c r="BT218" s="136"/>
    </row>
    <row r="219" spans="64:72" x14ac:dyDescent="0.2">
      <c r="BL219" s="136"/>
      <c r="BM219" s="136"/>
      <c r="BN219" s="136"/>
      <c r="BO219" s="136"/>
      <c r="BP219" s="136"/>
      <c r="BQ219" s="136"/>
      <c r="BR219" s="136"/>
      <c r="BS219" s="136"/>
      <c r="BT219" s="136"/>
    </row>
    <row r="220" spans="64:72" x14ac:dyDescent="0.2">
      <c r="BL220" s="136"/>
      <c r="BM220" s="136"/>
      <c r="BN220" s="136"/>
      <c r="BO220" s="136"/>
      <c r="BP220" s="136"/>
      <c r="BQ220" s="136"/>
      <c r="BR220" s="136"/>
      <c r="BS220" s="136"/>
      <c r="BT220" s="136"/>
    </row>
    <row r="221" spans="64:72" x14ac:dyDescent="0.2">
      <c r="BL221" s="136"/>
      <c r="BM221" s="136"/>
      <c r="BN221" s="136"/>
      <c r="BO221" s="136"/>
      <c r="BP221" s="136"/>
      <c r="BQ221" s="136"/>
      <c r="BR221" s="136"/>
      <c r="BS221" s="136"/>
      <c r="BT221" s="136"/>
    </row>
    <row r="222" spans="64:72" x14ac:dyDescent="0.2">
      <c r="BL222" s="136"/>
      <c r="BM222" s="136"/>
      <c r="BN222" s="136"/>
      <c r="BO222" s="136"/>
      <c r="BP222" s="136"/>
      <c r="BQ222" s="136"/>
      <c r="BR222" s="136"/>
      <c r="BS222" s="136"/>
      <c r="BT222" s="136"/>
    </row>
    <row r="223" spans="64:72" x14ac:dyDescent="0.2">
      <c r="BL223" s="136"/>
      <c r="BM223" s="136"/>
      <c r="BN223" s="136"/>
      <c r="BO223" s="136"/>
      <c r="BP223" s="136"/>
      <c r="BQ223" s="136"/>
      <c r="BR223" s="136"/>
      <c r="BS223" s="136"/>
      <c r="BT223" s="136"/>
    </row>
    <row r="224" spans="64:72" x14ac:dyDescent="0.2">
      <c r="BL224" s="136"/>
      <c r="BM224" s="136"/>
      <c r="BN224" s="136"/>
      <c r="BO224" s="136"/>
      <c r="BP224" s="136"/>
      <c r="BQ224" s="136"/>
      <c r="BR224" s="136"/>
      <c r="BS224" s="136"/>
      <c r="BT224" s="136"/>
    </row>
    <row r="225" spans="64:72" x14ac:dyDescent="0.2">
      <c r="BL225" s="136"/>
      <c r="BM225" s="136"/>
      <c r="BN225" s="136"/>
      <c r="BO225" s="136"/>
      <c r="BP225" s="136"/>
      <c r="BQ225" s="136"/>
      <c r="BR225" s="136"/>
      <c r="BS225" s="136"/>
      <c r="BT225" s="136"/>
    </row>
    <row r="226" spans="64:72" x14ac:dyDescent="0.2">
      <c r="BL226" s="136"/>
      <c r="BM226" s="136"/>
      <c r="BN226" s="136"/>
      <c r="BO226" s="136"/>
      <c r="BP226" s="136"/>
      <c r="BQ226" s="136"/>
      <c r="BR226" s="136"/>
      <c r="BS226" s="136"/>
      <c r="BT226" s="136"/>
    </row>
    <row r="227" spans="64:72" x14ac:dyDescent="0.2">
      <c r="BL227" s="136"/>
      <c r="BM227" s="136"/>
      <c r="BN227" s="136"/>
      <c r="BO227" s="136"/>
      <c r="BP227" s="136"/>
      <c r="BQ227" s="136"/>
      <c r="BR227" s="136"/>
      <c r="BS227" s="136"/>
      <c r="BT227" s="136"/>
    </row>
    <row r="228" spans="64:72" x14ac:dyDescent="0.2">
      <c r="BL228" s="136"/>
      <c r="BM228" s="136"/>
      <c r="BN228" s="136"/>
      <c r="BO228" s="136"/>
      <c r="BP228" s="136"/>
      <c r="BQ228" s="136"/>
      <c r="BR228" s="136"/>
      <c r="BS228" s="136"/>
      <c r="BT228" s="136"/>
    </row>
    <row r="229" spans="64:72" x14ac:dyDescent="0.2">
      <c r="BL229" s="136"/>
      <c r="BM229" s="136"/>
      <c r="BN229" s="136"/>
      <c r="BO229" s="136"/>
      <c r="BP229" s="136"/>
      <c r="BQ229" s="136"/>
      <c r="BR229" s="136"/>
      <c r="BS229" s="136"/>
      <c r="BT229" s="136"/>
    </row>
    <row r="230" spans="64:72" x14ac:dyDescent="0.2">
      <c r="BL230" s="136"/>
      <c r="BM230" s="136"/>
      <c r="BN230" s="136"/>
      <c r="BO230" s="136"/>
      <c r="BP230" s="136"/>
      <c r="BQ230" s="136"/>
      <c r="BR230" s="136"/>
      <c r="BS230" s="136"/>
      <c r="BT230" s="136"/>
    </row>
    <row r="231" spans="64:72" x14ac:dyDescent="0.2">
      <c r="BL231" s="136"/>
      <c r="BM231" s="136"/>
      <c r="BN231" s="136"/>
      <c r="BO231" s="136"/>
      <c r="BP231" s="136"/>
      <c r="BQ231" s="136"/>
      <c r="BR231" s="136"/>
      <c r="BS231" s="136"/>
      <c r="BT231" s="136"/>
    </row>
    <row r="232" spans="64:72" x14ac:dyDescent="0.2">
      <c r="BL232" s="136"/>
      <c r="BM232" s="136"/>
      <c r="BN232" s="136"/>
      <c r="BO232" s="136"/>
      <c r="BP232" s="136"/>
      <c r="BQ232" s="136"/>
      <c r="BR232" s="136"/>
      <c r="BS232" s="136"/>
      <c r="BT232" s="136"/>
    </row>
    <row r="233" spans="64:72" x14ac:dyDescent="0.2">
      <c r="BL233" s="136"/>
      <c r="BM233" s="136"/>
      <c r="BN233" s="136"/>
      <c r="BO233" s="136"/>
      <c r="BP233" s="136"/>
      <c r="BQ233" s="136"/>
      <c r="BR233" s="136"/>
      <c r="BS233" s="136"/>
      <c r="BT233" s="136"/>
    </row>
    <row r="234" spans="64:72" x14ac:dyDescent="0.2">
      <c r="BL234" s="136"/>
      <c r="BM234" s="136"/>
      <c r="BN234" s="136"/>
      <c r="BO234" s="136"/>
      <c r="BP234" s="136"/>
      <c r="BQ234" s="136"/>
      <c r="BR234" s="136"/>
      <c r="BS234" s="136"/>
      <c r="BT234" s="136"/>
    </row>
    <row r="235" spans="64:72" x14ac:dyDescent="0.2">
      <c r="BL235" s="136"/>
      <c r="BM235" s="136"/>
      <c r="BN235" s="136"/>
      <c r="BO235" s="136"/>
      <c r="BP235" s="136"/>
      <c r="BQ235" s="136"/>
      <c r="BR235" s="136"/>
      <c r="BS235" s="136"/>
      <c r="BT235" s="136"/>
    </row>
    <row r="236" spans="64:72" x14ac:dyDescent="0.2">
      <c r="BL236" s="136"/>
      <c r="BM236" s="136"/>
      <c r="BN236" s="136"/>
      <c r="BO236" s="136"/>
      <c r="BP236" s="136"/>
      <c r="BQ236" s="136"/>
      <c r="BR236" s="136"/>
      <c r="BS236" s="136"/>
      <c r="BT236" s="136"/>
    </row>
    <row r="237" spans="64:72" x14ac:dyDescent="0.2">
      <c r="BL237" s="136"/>
      <c r="BM237" s="136"/>
      <c r="BN237" s="136"/>
      <c r="BO237" s="136"/>
      <c r="BP237" s="136"/>
      <c r="BQ237" s="136"/>
      <c r="BR237" s="136"/>
      <c r="BS237" s="136"/>
      <c r="BT237" s="136"/>
    </row>
    <row r="238" spans="64:72" x14ac:dyDescent="0.2">
      <c r="BL238" s="136"/>
      <c r="BM238" s="136"/>
      <c r="BN238" s="136"/>
      <c r="BO238" s="136"/>
      <c r="BP238" s="136"/>
      <c r="BQ238" s="136"/>
      <c r="BR238" s="136"/>
      <c r="BS238" s="136"/>
      <c r="BT238" s="136"/>
    </row>
    <row r="239" spans="64:72" x14ac:dyDescent="0.2">
      <c r="BL239" s="136"/>
      <c r="BM239" s="136"/>
      <c r="BN239" s="136"/>
      <c r="BO239" s="136"/>
      <c r="BP239" s="136"/>
      <c r="BQ239" s="136"/>
      <c r="BR239" s="136"/>
      <c r="BS239" s="136"/>
      <c r="BT239" s="136"/>
    </row>
    <row r="240" spans="64:72" x14ac:dyDescent="0.2">
      <c r="BL240" s="136"/>
      <c r="BM240" s="136"/>
      <c r="BN240" s="136"/>
      <c r="BO240" s="136"/>
      <c r="BP240" s="136"/>
      <c r="BQ240" s="136"/>
      <c r="BR240" s="136"/>
      <c r="BS240" s="136"/>
      <c r="BT240" s="136"/>
    </row>
    <row r="241" spans="64:72" x14ac:dyDescent="0.2">
      <c r="BL241" s="136"/>
      <c r="BM241" s="136"/>
      <c r="BN241" s="136"/>
      <c r="BO241" s="136"/>
      <c r="BP241" s="136"/>
      <c r="BQ241" s="136"/>
      <c r="BR241" s="136"/>
      <c r="BS241" s="136"/>
      <c r="BT241" s="136"/>
    </row>
    <row r="242" spans="64:72" x14ac:dyDescent="0.2">
      <c r="BL242" s="136"/>
      <c r="BM242" s="136"/>
      <c r="BN242" s="136"/>
      <c r="BO242" s="136"/>
      <c r="BP242" s="136"/>
      <c r="BQ242" s="136"/>
      <c r="BR242" s="136"/>
      <c r="BS242" s="136"/>
      <c r="BT242" s="136"/>
    </row>
    <row r="243" spans="64:72" x14ac:dyDescent="0.2">
      <c r="BL243" s="136"/>
      <c r="BM243" s="136"/>
      <c r="BN243" s="136"/>
      <c r="BO243" s="136"/>
      <c r="BP243" s="136"/>
      <c r="BQ243" s="136"/>
      <c r="BR243" s="136"/>
      <c r="BS243" s="136"/>
      <c r="BT243" s="136"/>
    </row>
    <row r="244" spans="64:72" x14ac:dyDescent="0.2">
      <c r="BL244" s="136"/>
      <c r="BM244" s="136"/>
      <c r="BN244" s="136"/>
      <c r="BO244" s="136"/>
      <c r="BP244" s="136"/>
      <c r="BQ244" s="136"/>
      <c r="BR244" s="136"/>
      <c r="BS244" s="136"/>
      <c r="BT244" s="136"/>
    </row>
    <row r="245" spans="64:72" x14ac:dyDescent="0.2">
      <c r="BL245" s="136"/>
      <c r="BM245" s="136"/>
      <c r="BN245" s="136"/>
      <c r="BO245" s="136"/>
      <c r="BP245" s="136"/>
      <c r="BQ245" s="136"/>
      <c r="BR245" s="136"/>
      <c r="BS245" s="136"/>
      <c r="BT245" s="136"/>
    </row>
    <row r="246" spans="64:72" x14ac:dyDescent="0.2">
      <c r="BL246" s="136"/>
      <c r="BM246" s="136"/>
      <c r="BN246" s="136"/>
      <c r="BO246" s="136"/>
      <c r="BP246" s="136"/>
      <c r="BQ246" s="136"/>
      <c r="BR246" s="136"/>
      <c r="BS246" s="136"/>
      <c r="BT246" s="136"/>
    </row>
    <row r="247" spans="64:72" x14ac:dyDescent="0.2">
      <c r="BL247" s="136"/>
      <c r="BM247" s="136"/>
      <c r="BN247" s="136"/>
      <c r="BO247" s="136"/>
      <c r="BP247" s="136"/>
      <c r="BQ247" s="136"/>
      <c r="BR247" s="136"/>
      <c r="BS247" s="136"/>
      <c r="BT247" s="136"/>
    </row>
    <row r="248" spans="64:72" x14ac:dyDescent="0.2">
      <c r="BL248" s="136"/>
      <c r="BM248" s="136"/>
      <c r="BN248" s="136"/>
      <c r="BO248" s="136"/>
      <c r="BP248" s="136"/>
      <c r="BQ248" s="136"/>
      <c r="BR248" s="136"/>
      <c r="BS248" s="136"/>
      <c r="BT248" s="136"/>
    </row>
    <row r="249" spans="64:72" x14ac:dyDescent="0.2">
      <c r="BL249" s="136"/>
      <c r="BM249" s="136"/>
      <c r="BN249" s="136"/>
      <c r="BO249" s="136"/>
      <c r="BP249" s="136"/>
      <c r="BQ249" s="136"/>
      <c r="BR249" s="136"/>
      <c r="BS249" s="136"/>
      <c r="BT249" s="136"/>
    </row>
    <row r="250" spans="64:72" x14ac:dyDescent="0.2">
      <c r="BL250" s="136"/>
      <c r="BM250" s="136"/>
      <c r="BN250" s="136"/>
      <c r="BO250" s="136"/>
      <c r="BP250" s="136"/>
      <c r="BQ250" s="136"/>
      <c r="BR250" s="136"/>
      <c r="BS250" s="136"/>
      <c r="BT250" s="136"/>
    </row>
    <row r="251" spans="64:72" x14ac:dyDescent="0.2">
      <c r="BL251" s="136"/>
      <c r="BM251" s="136"/>
      <c r="BN251" s="136"/>
      <c r="BO251" s="136"/>
      <c r="BP251" s="136"/>
      <c r="BQ251" s="136"/>
      <c r="BR251" s="136"/>
      <c r="BS251" s="136"/>
      <c r="BT251" s="136"/>
    </row>
    <row r="252" spans="64:72" x14ac:dyDescent="0.2">
      <c r="BL252" s="136"/>
      <c r="BM252" s="136"/>
      <c r="BN252" s="136"/>
      <c r="BO252" s="136"/>
      <c r="BP252" s="136"/>
      <c r="BQ252" s="136"/>
      <c r="BR252" s="136"/>
      <c r="BS252" s="136"/>
      <c r="BT252" s="136"/>
    </row>
    <row r="253" spans="64:72" x14ac:dyDescent="0.2">
      <c r="BL253" s="136"/>
      <c r="BM253" s="136"/>
      <c r="BN253" s="136"/>
      <c r="BO253" s="136"/>
      <c r="BP253" s="136"/>
      <c r="BQ253" s="136"/>
      <c r="BR253" s="136"/>
      <c r="BS253" s="136"/>
      <c r="BT253" s="136"/>
    </row>
    <row r="254" spans="64:72" x14ac:dyDescent="0.2">
      <c r="BL254" s="136"/>
      <c r="BM254" s="136"/>
      <c r="BN254" s="136"/>
      <c r="BO254" s="136"/>
      <c r="BP254" s="136"/>
      <c r="BQ254" s="136"/>
      <c r="BR254" s="136"/>
      <c r="BS254" s="136"/>
      <c r="BT254" s="136"/>
    </row>
    <row r="255" spans="64:72" x14ac:dyDescent="0.2">
      <c r="BL255" s="136"/>
      <c r="BM255" s="136"/>
      <c r="BN255" s="136"/>
      <c r="BO255" s="136"/>
      <c r="BP255" s="136"/>
      <c r="BQ255" s="136"/>
      <c r="BR255" s="136"/>
      <c r="BS255" s="136"/>
      <c r="BT255" s="136"/>
    </row>
    <row r="256" spans="64:72" x14ac:dyDescent="0.2">
      <c r="BL256" s="136"/>
      <c r="BM256" s="136"/>
      <c r="BN256" s="136"/>
      <c r="BO256" s="136"/>
      <c r="BP256" s="136"/>
      <c r="BQ256" s="136"/>
      <c r="BR256" s="136"/>
      <c r="BS256" s="136"/>
      <c r="BT256" s="136"/>
    </row>
    <row r="257" spans="64:72" x14ac:dyDescent="0.2">
      <c r="BL257" s="136"/>
      <c r="BM257" s="136"/>
      <c r="BN257" s="136"/>
      <c r="BO257" s="136"/>
      <c r="BP257" s="136"/>
      <c r="BQ257" s="136"/>
      <c r="BR257" s="136"/>
      <c r="BS257" s="136"/>
      <c r="BT257" s="136"/>
    </row>
    <row r="258" spans="64:72" x14ac:dyDescent="0.2">
      <c r="BL258" s="136"/>
      <c r="BM258" s="136"/>
      <c r="BN258" s="136"/>
      <c r="BO258" s="136"/>
      <c r="BP258" s="136"/>
      <c r="BQ258" s="136"/>
      <c r="BR258" s="136"/>
      <c r="BS258" s="136"/>
      <c r="BT258" s="136"/>
    </row>
    <row r="259" spans="64:72" x14ac:dyDescent="0.2">
      <c r="BL259" s="136"/>
      <c r="BM259" s="136"/>
      <c r="BN259" s="136"/>
      <c r="BO259" s="136"/>
      <c r="BP259" s="136"/>
      <c r="BQ259" s="136"/>
      <c r="BR259" s="136"/>
      <c r="BS259" s="136"/>
      <c r="BT259" s="136"/>
    </row>
    <row r="260" spans="64:72" x14ac:dyDescent="0.2">
      <c r="BL260" s="136"/>
      <c r="BM260" s="136"/>
      <c r="BN260" s="136"/>
      <c r="BO260" s="136"/>
      <c r="BP260" s="136"/>
      <c r="BQ260" s="136"/>
      <c r="BR260" s="136"/>
      <c r="BS260" s="136"/>
      <c r="BT260" s="136"/>
    </row>
    <row r="261" spans="64:72" x14ac:dyDescent="0.2">
      <c r="BL261" s="136"/>
      <c r="BM261" s="136"/>
      <c r="BN261" s="136"/>
      <c r="BO261" s="136"/>
      <c r="BP261" s="136"/>
      <c r="BQ261" s="136"/>
      <c r="BR261" s="136"/>
      <c r="BS261" s="136"/>
      <c r="BT261" s="136"/>
    </row>
    <row r="262" spans="64:72" x14ac:dyDescent="0.2">
      <c r="BL262" s="136"/>
      <c r="BM262" s="136"/>
      <c r="BN262" s="136"/>
      <c r="BO262" s="136"/>
      <c r="BP262" s="136"/>
      <c r="BQ262" s="136"/>
      <c r="BR262" s="136"/>
      <c r="BS262" s="136"/>
      <c r="BT262" s="136"/>
    </row>
    <row r="263" spans="64:72" x14ac:dyDescent="0.2">
      <c r="BL263" s="136"/>
      <c r="BM263" s="136"/>
      <c r="BN263" s="136"/>
      <c r="BO263" s="136"/>
      <c r="BP263" s="136"/>
      <c r="BQ263" s="136"/>
      <c r="BR263" s="136"/>
      <c r="BS263" s="136"/>
      <c r="BT263" s="136"/>
    </row>
    <row r="264" spans="64:72" x14ac:dyDescent="0.2">
      <c r="BL264" s="136"/>
      <c r="BM264" s="136"/>
      <c r="BN264" s="136"/>
      <c r="BO264" s="136"/>
      <c r="BP264" s="136"/>
      <c r="BQ264" s="136"/>
      <c r="BR264" s="136"/>
      <c r="BS264" s="136"/>
      <c r="BT264" s="136"/>
    </row>
    <row r="265" spans="64:72" x14ac:dyDescent="0.2">
      <c r="BL265" s="136"/>
      <c r="BM265" s="136"/>
      <c r="BN265" s="136"/>
      <c r="BO265" s="136"/>
      <c r="BP265" s="136"/>
      <c r="BQ265" s="136"/>
      <c r="BR265" s="136"/>
      <c r="BS265" s="136"/>
      <c r="BT265" s="136"/>
    </row>
    <row r="266" spans="64:72" x14ac:dyDescent="0.2">
      <c r="BL266" s="136"/>
      <c r="BM266" s="136"/>
      <c r="BN266" s="136"/>
      <c r="BO266" s="136"/>
      <c r="BP266" s="136"/>
      <c r="BQ266" s="136"/>
      <c r="BR266" s="136"/>
      <c r="BS266" s="136"/>
      <c r="BT266" s="136"/>
    </row>
    <row r="267" spans="64:72" x14ac:dyDescent="0.2">
      <c r="BL267" s="136"/>
      <c r="BM267" s="136"/>
      <c r="BN267" s="136"/>
      <c r="BO267" s="136"/>
      <c r="BP267" s="136"/>
      <c r="BQ267" s="136"/>
      <c r="BR267" s="136"/>
      <c r="BS267" s="136"/>
      <c r="BT267" s="136"/>
    </row>
    <row r="268" spans="64:72" x14ac:dyDescent="0.2">
      <c r="BL268" s="136"/>
      <c r="BM268" s="136"/>
      <c r="BN268" s="136"/>
      <c r="BO268" s="136"/>
      <c r="BP268" s="136"/>
      <c r="BQ268" s="136"/>
      <c r="BR268" s="136"/>
      <c r="BS268" s="136"/>
      <c r="BT268" s="136"/>
    </row>
    <row r="269" spans="64:72" x14ac:dyDescent="0.2">
      <c r="BL269" s="136"/>
      <c r="BM269" s="136"/>
      <c r="BN269" s="136"/>
      <c r="BO269" s="136"/>
      <c r="BP269" s="136"/>
      <c r="BQ269" s="136"/>
      <c r="BR269" s="136"/>
      <c r="BS269" s="136"/>
      <c r="BT269" s="136"/>
    </row>
    <row r="270" spans="64:72" x14ac:dyDescent="0.2">
      <c r="BL270" s="136"/>
      <c r="BM270" s="136"/>
      <c r="BN270" s="136"/>
      <c r="BO270" s="136"/>
      <c r="BP270" s="136"/>
      <c r="BQ270" s="136"/>
      <c r="BR270" s="136"/>
      <c r="BS270" s="136"/>
      <c r="BT270" s="136"/>
    </row>
    <row r="271" spans="64:72" x14ac:dyDescent="0.2">
      <c r="BL271" s="136"/>
      <c r="BM271" s="136"/>
      <c r="BN271" s="136"/>
      <c r="BO271" s="136"/>
      <c r="BP271" s="136"/>
      <c r="BQ271" s="136"/>
      <c r="BR271" s="136"/>
      <c r="BS271" s="136"/>
      <c r="BT271" s="136"/>
    </row>
    <row r="272" spans="64:72" x14ac:dyDescent="0.2">
      <c r="BL272" s="136"/>
      <c r="BM272" s="136"/>
      <c r="BN272" s="136"/>
      <c r="BO272" s="136"/>
      <c r="BP272" s="136"/>
      <c r="BQ272" s="136"/>
      <c r="BR272" s="136"/>
      <c r="BS272" s="136"/>
      <c r="BT272" s="136"/>
    </row>
    <row r="273" spans="64:72" x14ac:dyDescent="0.2">
      <c r="BL273" s="136"/>
      <c r="BM273" s="136"/>
      <c r="BN273" s="136"/>
      <c r="BO273" s="136"/>
      <c r="BP273" s="136"/>
      <c r="BQ273" s="136"/>
      <c r="BR273" s="136"/>
      <c r="BS273" s="136"/>
      <c r="BT273" s="136"/>
    </row>
    <row r="274" spans="64:72" x14ac:dyDescent="0.2">
      <c r="BL274" s="136"/>
      <c r="BM274" s="136"/>
      <c r="BN274" s="136"/>
      <c r="BO274" s="136"/>
      <c r="BP274" s="136"/>
      <c r="BQ274" s="136"/>
      <c r="BR274" s="136"/>
      <c r="BS274" s="136"/>
      <c r="BT274" s="136"/>
    </row>
    <row r="275" spans="64:72" x14ac:dyDescent="0.2">
      <c r="BL275" s="136"/>
      <c r="BM275" s="136"/>
      <c r="BN275" s="136"/>
      <c r="BO275" s="136"/>
      <c r="BP275" s="136"/>
      <c r="BQ275" s="136"/>
      <c r="BR275" s="136"/>
      <c r="BS275" s="136"/>
      <c r="BT275" s="136"/>
    </row>
    <row r="276" spans="64:72" x14ac:dyDescent="0.2">
      <c r="BL276" s="136"/>
      <c r="BM276" s="136"/>
      <c r="BN276" s="136"/>
      <c r="BO276" s="136"/>
      <c r="BP276" s="136"/>
      <c r="BQ276" s="136"/>
      <c r="BR276" s="136"/>
      <c r="BS276" s="136"/>
      <c r="BT276" s="136"/>
    </row>
    <row r="277" spans="64:72" x14ac:dyDescent="0.2">
      <c r="BL277" s="136"/>
      <c r="BM277" s="136"/>
      <c r="BN277" s="136"/>
      <c r="BO277" s="136"/>
      <c r="BP277" s="136"/>
      <c r="BQ277" s="136"/>
      <c r="BR277" s="136"/>
      <c r="BS277" s="136"/>
      <c r="BT277" s="136"/>
    </row>
    <row r="278" spans="64:72" x14ac:dyDescent="0.2">
      <c r="BL278" s="136"/>
      <c r="BM278" s="136"/>
      <c r="BN278" s="136"/>
      <c r="BO278" s="136"/>
      <c r="BP278" s="136"/>
      <c r="BQ278" s="136"/>
      <c r="BR278" s="136"/>
      <c r="BS278" s="136"/>
      <c r="BT278" s="136"/>
    </row>
    <row r="279" spans="64:72" x14ac:dyDescent="0.2">
      <c r="BL279" s="136"/>
      <c r="BM279" s="136"/>
      <c r="BN279" s="136"/>
      <c r="BO279" s="136"/>
      <c r="BP279" s="136"/>
      <c r="BQ279" s="136"/>
      <c r="BR279" s="136"/>
      <c r="BS279" s="136"/>
      <c r="BT279" s="136"/>
    </row>
    <row r="280" spans="64:72" x14ac:dyDescent="0.2">
      <c r="BL280" s="136"/>
      <c r="BM280" s="136"/>
      <c r="BN280" s="136"/>
      <c r="BO280" s="136"/>
      <c r="BP280" s="136"/>
      <c r="BQ280" s="136"/>
      <c r="BR280" s="136"/>
      <c r="BS280" s="136"/>
      <c r="BT280" s="136"/>
    </row>
    <row r="281" spans="64:72" x14ac:dyDescent="0.2">
      <c r="BL281" s="136"/>
      <c r="BM281" s="136"/>
      <c r="BN281" s="136"/>
      <c r="BO281" s="136"/>
      <c r="BP281" s="136"/>
      <c r="BQ281" s="136"/>
      <c r="BR281" s="136"/>
      <c r="BS281" s="136"/>
      <c r="BT281" s="136"/>
    </row>
    <row r="282" spans="64:72" x14ac:dyDescent="0.2">
      <c r="BL282" s="136"/>
      <c r="BM282" s="136"/>
      <c r="BN282" s="136"/>
      <c r="BO282" s="136"/>
      <c r="BP282" s="136"/>
      <c r="BQ282" s="136"/>
      <c r="BR282" s="136"/>
      <c r="BS282" s="136"/>
      <c r="BT282" s="136"/>
    </row>
    <row r="283" spans="64:72" x14ac:dyDescent="0.2">
      <c r="BL283" s="136"/>
      <c r="BM283" s="136"/>
      <c r="BN283" s="136"/>
      <c r="BO283" s="136"/>
      <c r="BP283" s="136"/>
      <c r="BQ283" s="136"/>
      <c r="BR283" s="136"/>
      <c r="BS283" s="136"/>
      <c r="BT283" s="136"/>
    </row>
    <row r="284" spans="64:72" x14ac:dyDescent="0.2">
      <c r="BL284" s="136"/>
      <c r="BM284" s="136"/>
      <c r="BN284" s="136"/>
      <c r="BO284" s="136"/>
      <c r="BP284" s="136"/>
      <c r="BQ284" s="136"/>
      <c r="BR284" s="136"/>
      <c r="BS284" s="136"/>
      <c r="BT284" s="136"/>
    </row>
    <row r="285" spans="64:72" x14ac:dyDescent="0.2">
      <c r="BL285" s="136"/>
      <c r="BM285" s="136"/>
      <c r="BN285" s="136"/>
      <c r="BO285" s="136"/>
      <c r="BP285" s="136"/>
      <c r="BQ285" s="136"/>
      <c r="BR285" s="136"/>
      <c r="BS285" s="136"/>
      <c r="BT285" s="136"/>
    </row>
    <row r="286" spans="64:72" x14ac:dyDescent="0.2">
      <c r="BL286" s="136"/>
      <c r="BM286" s="136"/>
      <c r="BN286" s="136"/>
      <c r="BO286" s="136"/>
      <c r="BP286" s="136"/>
      <c r="BQ286" s="136"/>
      <c r="BR286" s="136"/>
      <c r="BS286" s="136"/>
      <c r="BT286" s="136"/>
    </row>
    <row r="287" spans="64:72" x14ac:dyDescent="0.2">
      <c r="BL287" s="136"/>
      <c r="BM287" s="136"/>
      <c r="BN287" s="136"/>
      <c r="BO287" s="136"/>
      <c r="BP287" s="136"/>
      <c r="BQ287" s="136"/>
      <c r="BR287" s="136"/>
      <c r="BS287" s="136"/>
      <c r="BT287" s="136"/>
    </row>
    <row r="288" spans="64:72" x14ac:dyDescent="0.2">
      <c r="BL288" s="136"/>
      <c r="BM288" s="136"/>
      <c r="BN288" s="136"/>
      <c r="BO288" s="136"/>
      <c r="BP288" s="136"/>
      <c r="BQ288" s="136"/>
      <c r="BR288" s="136"/>
      <c r="BS288" s="136"/>
      <c r="BT288" s="136"/>
    </row>
    <row r="289" spans="64:72" x14ac:dyDescent="0.2">
      <c r="BL289" s="136"/>
      <c r="BM289" s="136"/>
      <c r="BN289" s="136"/>
      <c r="BO289" s="136"/>
      <c r="BP289" s="136"/>
      <c r="BQ289" s="136"/>
      <c r="BR289" s="136"/>
      <c r="BS289" s="136"/>
      <c r="BT289" s="136"/>
    </row>
    <row r="290" spans="64:72" x14ac:dyDescent="0.2">
      <c r="BL290" s="136"/>
      <c r="BM290" s="136"/>
      <c r="BN290" s="136"/>
      <c r="BO290" s="136"/>
      <c r="BP290" s="136"/>
      <c r="BQ290" s="136"/>
      <c r="BR290" s="136"/>
      <c r="BS290" s="136"/>
      <c r="BT290" s="136"/>
    </row>
    <row r="291" spans="64:72" x14ac:dyDescent="0.2">
      <c r="BL291" s="136"/>
      <c r="BM291" s="136"/>
      <c r="BN291" s="136"/>
      <c r="BO291" s="136"/>
      <c r="BP291" s="136"/>
      <c r="BQ291" s="136"/>
      <c r="BR291" s="136"/>
      <c r="BS291" s="136"/>
      <c r="BT291" s="136"/>
    </row>
    <row r="292" spans="64:72" x14ac:dyDescent="0.2">
      <c r="BL292" s="136"/>
      <c r="BM292" s="136"/>
      <c r="BN292" s="136"/>
      <c r="BO292" s="136"/>
      <c r="BP292" s="136"/>
      <c r="BQ292" s="136"/>
      <c r="BR292" s="136"/>
      <c r="BS292" s="136"/>
      <c r="BT292" s="136"/>
    </row>
    <row r="293" spans="64:72" x14ac:dyDescent="0.2">
      <c r="BL293" s="136"/>
      <c r="BM293" s="136"/>
      <c r="BN293" s="136"/>
      <c r="BO293" s="136"/>
      <c r="BP293" s="136"/>
      <c r="BQ293" s="136"/>
      <c r="BR293" s="136"/>
      <c r="BS293" s="136"/>
      <c r="BT293" s="136"/>
    </row>
    <row r="294" spans="64:72" x14ac:dyDescent="0.2">
      <c r="BL294" s="136"/>
      <c r="BM294" s="136"/>
      <c r="BN294" s="136"/>
      <c r="BO294" s="136"/>
      <c r="BP294" s="136"/>
      <c r="BQ294" s="136"/>
      <c r="BR294" s="136"/>
      <c r="BS294" s="136"/>
      <c r="BT294" s="136"/>
    </row>
    <row r="295" spans="64:72" x14ac:dyDescent="0.2">
      <c r="BL295" s="136"/>
      <c r="BM295" s="136"/>
      <c r="BN295" s="136"/>
      <c r="BO295" s="136"/>
      <c r="BP295" s="136"/>
      <c r="BQ295" s="136"/>
      <c r="BR295" s="136"/>
      <c r="BS295" s="136"/>
      <c r="BT295" s="136"/>
    </row>
    <row r="296" spans="64:72" x14ac:dyDescent="0.2">
      <c r="BL296" s="136"/>
      <c r="BM296" s="136"/>
      <c r="BN296" s="136"/>
      <c r="BO296" s="136"/>
      <c r="BP296" s="136"/>
      <c r="BQ296" s="136"/>
      <c r="BR296" s="136"/>
      <c r="BS296" s="136"/>
      <c r="BT296" s="136"/>
    </row>
    <row r="297" spans="64:72" x14ac:dyDescent="0.2">
      <c r="BL297" s="136"/>
      <c r="BM297" s="136"/>
      <c r="BN297" s="136"/>
      <c r="BO297" s="136"/>
      <c r="BP297" s="136"/>
      <c r="BQ297" s="136"/>
      <c r="BR297" s="136"/>
      <c r="BS297" s="136"/>
      <c r="BT297" s="136"/>
    </row>
    <row r="298" spans="64:72" x14ac:dyDescent="0.2">
      <c r="BL298" s="136"/>
      <c r="BM298" s="136"/>
      <c r="BN298" s="136"/>
      <c r="BO298" s="136"/>
      <c r="BP298" s="136"/>
      <c r="BQ298" s="136"/>
      <c r="BR298" s="136"/>
      <c r="BS298" s="136"/>
      <c r="BT298" s="136"/>
    </row>
    <row r="299" spans="64:72" x14ac:dyDescent="0.2">
      <c r="BL299" s="136"/>
      <c r="BM299" s="136"/>
      <c r="BN299" s="136"/>
      <c r="BO299" s="136"/>
      <c r="BP299" s="136"/>
      <c r="BQ299" s="136"/>
      <c r="BR299" s="136"/>
      <c r="BS299" s="136"/>
      <c r="BT299" s="136"/>
    </row>
    <row r="300" spans="64:72" x14ac:dyDescent="0.2">
      <c r="BL300" s="136"/>
      <c r="BM300" s="136"/>
      <c r="BN300" s="136"/>
      <c r="BO300" s="136"/>
      <c r="BP300" s="136"/>
      <c r="BQ300" s="136"/>
      <c r="BR300" s="136"/>
      <c r="BS300" s="136"/>
      <c r="BT300" s="136"/>
    </row>
    <row r="301" spans="64:72" x14ac:dyDescent="0.2">
      <c r="BL301" s="136"/>
      <c r="BM301" s="136"/>
      <c r="BN301" s="136"/>
      <c r="BO301" s="136"/>
      <c r="BP301" s="136"/>
      <c r="BQ301" s="136"/>
      <c r="BR301" s="136"/>
      <c r="BS301" s="136"/>
      <c r="BT301" s="136"/>
    </row>
    <row r="302" spans="64:72" x14ac:dyDescent="0.2">
      <c r="BL302" s="136"/>
      <c r="BM302" s="136"/>
      <c r="BN302" s="136"/>
      <c r="BO302" s="136"/>
      <c r="BP302" s="136"/>
      <c r="BQ302" s="136"/>
      <c r="BR302" s="136"/>
      <c r="BS302" s="136"/>
      <c r="BT302" s="136"/>
    </row>
    <row r="303" spans="64:72" x14ac:dyDescent="0.2">
      <c r="BL303" s="136"/>
      <c r="BM303" s="136"/>
      <c r="BN303" s="136"/>
      <c r="BO303" s="136"/>
      <c r="BP303" s="136"/>
      <c r="BQ303" s="136"/>
      <c r="BR303" s="136"/>
      <c r="BS303" s="136"/>
      <c r="BT303" s="136"/>
    </row>
    <row r="304" spans="64:72" x14ac:dyDescent="0.2">
      <c r="BL304" s="136"/>
      <c r="BM304" s="136"/>
      <c r="BN304" s="136"/>
      <c r="BO304" s="136"/>
      <c r="BP304" s="136"/>
      <c r="BQ304" s="136"/>
      <c r="BR304" s="136"/>
      <c r="BS304" s="136"/>
      <c r="BT304" s="136"/>
    </row>
    <row r="305" spans="64:72" x14ac:dyDescent="0.2">
      <c r="BL305" s="136"/>
      <c r="BM305" s="136"/>
      <c r="BN305" s="136"/>
      <c r="BO305" s="136"/>
      <c r="BP305" s="136"/>
      <c r="BQ305" s="136"/>
      <c r="BR305" s="136"/>
      <c r="BS305" s="136"/>
      <c r="BT305" s="136"/>
    </row>
    <row r="306" spans="64:72" x14ac:dyDescent="0.2">
      <c r="BL306" s="136"/>
      <c r="BM306" s="136"/>
      <c r="BN306" s="136"/>
      <c r="BO306" s="136"/>
      <c r="BP306" s="136"/>
      <c r="BQ306" s="136"/>
      <c r="BR306" s="136"/>
      <c r="BS306" s="136"/>
      <c r="BT306" s="136"/>
    </row>
    <row r="307" spans="64:72" x14ac:dyDescent="0.2">
      <c r="BL307" s="136"/>
      <c r="BM307" s="136"/>
      <c r="BN307" s="136"/>
      <c r="BO307" s="136"/>
      <c r="BP307" s="136"/>
      <c r="BQ307" s="136"/>
      <c r="BR307" s="136"/>
      <c r="BS307" s="136"/>
      <c r="BT307" s="136"/>
    </row>
    <row r="308" spans="64:72" x14ac:dyDescent="0.2">
      <c r="BL308" s="136"/>
      <c r="BM308" s="136"/>
      <c r="BN308" s="136"/>
      <c r="BO308" s="136"/>
      <c r="BP308" s="136"/>
      <c r="BQ308" s="136"/>
      <c r="BR308" s="136"/>
      <c r="BS308" s="136"/>
      <c r="BT308" s="136"/>
    </row>
    <row r="309" spans="64:72" x14ac:dyDescent="0.2">
      <c r="BL309" s="136"/>
      <c r="BM309" s="136"/>
      <c r="BN309" s="136"/>
      <c r="BO309" s="136"/>
      <c r="BP309" s="136"/>
      <c r="BQ309" s="136"/>
      <c r="BR309" s="136"/>
      <c r="BS309" s="136"/>
      <c r="BT309" s="136"/>
    </row>
    <row r="310" spans="64:72" x14ac:dyDescent="0.2">
      <c r="BL310" s="136"/>
      <c r="BM310" s="136"/>
      <c r="BN310" s="136"/>
      <c r="BO310" s="136"/>
      <c r="BP310" s="136"/>
      <c r="BQ310" s="136"/>
      <c r="BR310" s="136"/>
      <c r="BS310" s="136"/>
      <c r="BT310" s="136"/>
    </row>
    <row r="311" spans="64:72" x14ac:dyDescent="0.2">
      <c r="BL311" s="136"/>
      <c r="BM311" s="136"/>
      <c r="BN311" s="136"/>
      <c r="BO311" s="136"/>
      <c r="BP311" s="136"/>
      <c r="BQ311" s="136"/>
      <c r="BR311" s="136"/>
      <c r="BS311" s="136"/>
      <c r="BT311" s="136"/>
    </row>
    <row r="312" spans="64:72" x14ac:dyDescent="0.2">
      <c r="BL312" s="136"/>
      <c r="BM312" s="136"/>
      <c r="BN312" s="136"/>
      <c r="BO312" s="136"/>
      <c r="BP312" s="136"/>
      <c r="BQ312" s="136"/>
      <c r="BR312" s="136"/>
      <c r="BS312" s="136"/>
      <c r="BT312" s="136"/>
    </row>
    <row r="313" spans="64:72" x14ac:dyDescent="0.2">
      <c r="BL313" s="136"/>
      <c r="BM313" s="136"/>
      <c r="BN313" s="136"/>
      <c r="BO313" s="136"/>
      <c r="BP313" s="136"/>
      <c r="BQ313" s="136"/>
      <c r="BR313" s="136"/>
      <c r="BS313" s="136"/>
      <c r="BT313" s="136"/>
    </row>
    <row r="314" spans="64:72" x14ac:dyDescent="0.2">
      <c r="BL314" s="136"/>
      <c r="BM314" s="136"/>
      <c r="BN314" s="136"/>
      <c r="BO314" s="136"/>
      <c r="BP314" s="136"/>
      <c r="BQ314" s="136"/>
      <c r="BR314" s="136"/>
      <c r="BS314" s="136"/>
      <c r="BT314" s="136"/>
    </row>
    <row r="315" spans="64:72" x14ac:dyDescent="0.2">
      <c r="BL315" s="136"/>
      <c r="BM315" s="136"/>
      <c r="BN315" s="136"/>
      <c r="BO315" s="136"/>
      <c r="BP315" s="136"/>
      <c r="BQ315" s="136"/>
      <c r="BR315" s="136"/>
      <c r="BS315" s="136"/>
      <c r="BT315" s="136"/>
    </row>
    <row r="316" spans="64:72" x14ac:dyDescent="0.2">
      <c r="BL316" s="136"/>
      <c r="BM316" s="136"/>
      <c r="BN316" s="136"/>
      <c r="BO316" s="136"/>
      <c r="BP316" s="136"/>
      <c r="BQ316" s="136"/>
      <c r="BR316" s="136"/>
      <c r="BS316" s="136"/>
      <c r="BT316" s="136"/>
    </row>
    <row r="317" spans="64:72" x14ac:dyDescent="0.2">
      <c r="BL317" s="136"/>
      <c r="BM317" s="136"/>
      <c r="BN317" s="136"/>
      <c r="BO317" s="136"/>
      <c r="BP317" s="136"/>
      <c r="BQ317" s="136"/>
      <c r="BR317" s="136"/>
      <c r="BS317" s="136"/>
      <c r="BT317" s="136"/>
    </row>
    <row r="318" spans="64:72" x14ac:dyDescent="0.2">
      <c r="BL318" s="136"/>
      <c r="BM318" s="136"/>
      <c r="BN318" s="136"/>
      <c r="BO318" s="136"/>
      <c r="BP318" s="136"/>
      <c r="BQ318" s="136"/>
      <c r="BR318" s="136"/>
      <c r="BS318" s="136"/>
      <c r="BT318" s="136"/>
    </row>
    <row r="319" spans="64:72" x14ac:dyDescent="0.2">
      <c r="BL319" s="136"/>
      <c r="BM319" s="136"/>
      <c r="BN319" s="136"/>
      <c r="BO319" s="136"/>
      <c r="BP319" s="136"/>
      <c r="BQ319" s="136"/>
      <c r="BR319" s="136"/>
      <c r="BS319" s="136"/>
      <c r="BT319" s="136"/>
    </row>
    <row r="320" spans="64:72" x14ac:dyDescent="0.2">
      <c r="BL320" s="136"/>
      <c r="BM320" s="136"/>
      <c r="BN320" s="136"/>
      <c r="BO320" s="136"/>
      <c r="BP320" s="136"/>
      <c r="BQ320" s="136"/>
      <c r="BR320" s="136"/>
      <c r="BS320" s="136"/>
      <c r="BT320" s="136"/>
    </row>
    <row r="321" spans="64:72" x14ac:dyDescent="0.2">
      <c r="BL321" s="136"/>
      <c r="BM321" s="136"/>
      <c r="BN321" s="136"/>
      <c r="BO321" s="136"/>
      <c r="BP321" s="136"/>
      <c r="BQ321" s="136"/>
      <c r="BR321" s="136"/>
      <c r="BS321" s="136"/>
      <c r="BT321" s="136"/>
    </row>
    <row r="322" spans="64:72" x14ac:dyDescent="0.2">
      <c r="BL322" s="136"/>
      <c r="BM322" s="136"/>
      <c r="BN322" s="136"/>
      <c r="BO322" s="136"/>
      <c r="BP322" s="136"/>
      <c r="BQ322" s="136"/>
      <c r="BR322" s="136"/>
      <c r="BS322" s="136"/>
      <c r="BT322" s="136"/>
    </row>
    <row r="323" spans="64:72" x14ac:dyDescent="0.2">
      <c r="BL323" s="136"/>
      <c r="BM323" s="136"/>
      <c r="BN323" s="136"/>
      <c r="BO323" s="136"/>
      <c r="BP323" s="136"/>
      <c r="BQ323" s="136"/>
      <c r="BR323" s="136"/>
      <c r="BS323" s="136"/>
      <c r="BT323" s="136"/>
    </row>
    <row r="324" spans="64:72" x14ac:dyDescent="0.2">
      <c r="BL324" s="136"/>
      <c r="BM324" s="136"/>
      <c r="BN324" s="136"/>
      <c r="BO324" s="136"/>
      <c r="BP324" s="136"/>
      <c r="BQ324" s="136"/>
      <c r="BR324" s="136"/>
      <c r="BS324" s="136"/>
      <c r="BT324" s="136"/>
    </row>
    <row r="325" spans="64:72" x14ac:dyDescent="0.2">
      <c r="BL325" s="136"/>
      <c r="BM325" s="136"/>
      <c r="BN325" s="136"/>
      <c r="BO325" s="136"/>
      <c r="BP325" s="136"/>
      <c r="BQ325" s="136"/>
      <c r="BR325" s="136"/>
      <c r="BS325" s="136"/>
      <c r="BT325" s="136"/>
    </row>
    <row r="326" spans="64:72" x14ac:dyDescent="0.2">
      <c r="BL326" s="136"/>
      <c r="BM326" s="136"/>
      <c r="BN326" s="136"/>
      <c r="BO326" s="136"/>
      <c r="BP326" s="136"/>
      <c r="BQ326" s="136"/>
      <c r="BR326" s="136"/>
      <c r="BS326" s="136"/>
      <c r="BT326" s="136"/>
    </row>
    <row r="327" spans="64:72" x14ac:dyDescent="0.2">
      <c r="BL327" s="136"/>
      <c r="BM327" s="136"/>
      <c r="BN327" s="136"/>
      <c r="BO327" s="136"/>
      <c r="BP327" s="136"/>
      <c r="BQ327" s="136"/>
      <c r="BR327" s="136"/>
      <c r="BS327" s="136"/>
      <c r="BT327" s="136"/>
    </row>
    <row r="328" spans="64:72" x14ac:dyDescent="0.2">
      <c r="BL328" s="136"/>
      <c r="BM328" s="136"/>
      <c r="BN328" s="136"/>
      <c r="BO328" s="136"/>
      <c r="BP328" s="136"/>
      <c r="BQ328" s="136"/>
      <c r="BR328" s="136"/>
      <c r="BS328" s="136"/>
      <c r="BT328" s="136"/>
    </row>
    <row r="329" spans="64:72" x14ac:dyDescent="0.2">
      <c r="BL329" s="136"/>
      <c r="BM329" s="136"/>
      <c r="BN329" s="136"/>
      <c r="BO329" s="136"/>
      <c r="BP329" s="136"/>
      <c r="BQ329" s="136"/>
      <c r="BR329" s="136"/>
      <c r="BS329" s="136"/>
      <c r="BT329" s="136"/>
    </row>
    <row r="330" spans="64:72" x14ac:dyDescent="0.2">
      <c r="BL330" s="136"/>
      <c r="BM330" s="136"/>
      <c r="BN330" s="136"/>
      <c r="BO330" s="136"/>
      <c r="BP330" s="136"/>
      <c r="BQ330" s="136"/>
      <c r="BR330" s="136"/>
      <c r="BS330" s="136"/>
      <c r="BT330" s="136"/>
    </row>
    <row r="331" spans="64:72" x14ac:dyDescent="0.2">
      <c r="BL331" s="136"/>
      <c r="BM331" s="136"/>
      <c r="BN331" s="136"/>
      <c r="BO331" s="136"/>
      <c r="BP331" s="136"/>
      <c r="BQ331" s="136"/>
      <c r="BR331" s="136"/>
      <c r="BS331" s="136"/>
      <c r="BT331" s="136"/>
    </row>
    <row r="332" spans="64:72" x14ac:dyDescent="0.2">
      <c r="BL332" s="136"/>
      <c r="BM332" s="136"/>
      <c r="BN332" s="136"/>
      <c r="BO332" s="136"/>
      <c r="BP332" s="136"/>
      <c r="BQ332" s="136"/>
      <c r="BR332" s="136"/>
      <c r="BS332" s="136"/>
      <c r="BT332" s="136"/>
    </row>
    <row r="333" spans="64:72" x14ac:dyDescent="0.2">
      <c r="BL333" s="136"/>
      <c r="BM333" s="136"/>
      <c r="BN333" s="136"/>
      <c r="BO333" s="136"/>
      <c r="BP333" s="136"/>
      <c r="BQ333" s="136"/>
      <c r="BR333" s="136"/>
      <c r="BS333" s="136"/>
      <c r="BT333" s="136"/>
    </row>
    <row r="334" spans="64:72" x14ac:dyDescent="0.2">
      <c r="BL334" s="136"/>
      <c r="BM334" s="136"/>
      <c r="BN334" s="136"/>
      <c r="BO334" s="136"/>
      <c r="BP334" s="136"/>
      <c r="BQ334" s="136"/>
      <c r="BR334" s="136"/>
      <c r="BS334" s="136"/>
      <c r="BT334" s="136"/>
    </row>
    <row r="335" spans="64:72" x14ac:dyDescent="0.2">
      <c r="BL335" s="136"/>
      <c r="BM335" s="136"/>
      <c r="BN335" s="136"/>
      <c r="BO335" s="136"/>
      <c r="BP335" s="136"/>
      <c r="BQ335" s="136"/>
      <c r="BR335" s="136"/>
      <c r="BS335" s="136"/>
      <c r="BT335" s="136"/>
    </row>
    <row r="336" spans="64:72" x14ac:dyDescent="0.2">
      <c r="BL336" s="136"/>
      <c r="BM336" s="136"/>
      <c r="BN336" s="136"/>
      <c r="BO336" s="136"/>
      <c r="BP336" s="136"/>
      <c r="BQ336" s="136"/>
      <c r="BR336" s="136"/>
      <c r="BS336" s="136"/>
      <c r="BT336" s="136"/>
    </row>
    <row r="337" spans="64:72" x14ac:dyDescent="0.2">
      <c r="BL337" s="136"/>
      <c r="BM337" s="136"/>
      <c r="BN337" s="136"/>
      <c r="BO337" s="136"/>
      <c r="BP337" s="136"/>
      <c r="BQ337" s="136"/>
      <c r="BR337" s="136"/>
      <c r="BS337" s="136"/>
      <c r="BT337" s="136"/>
    </row>
    <row r="338" spans="64:72" x14ac:dyDescent="0.2">
      <c r="BL338" s="136"/>
      <c r="BM338" s="136"/>
      <c r="BN338" s="136"/>
      <c r="BO338" s="136"/>
      <c r="BP338" s="136"/>
      <c r="BQ338" s="136"/>
      <c r="BR338" s="136"/>
      <c r="BS338" s="136"/>
      <c r="BT338" s="136"/>
    </row>
    <row r="339" spans="64:72" x14ac:dyDescent="0.2">
      <c r="BL339" s="136"/>
      <c r="BM339" s="136"/>
      <c r="BN339" s="136"/>
      <c r="BO339" s="136"/>
      <c r="BP339" s="136"/>
      <c r="BQ339" s="136"/>
      <c r="BR339" s="136"/>
      <c r="BS339" s="136"/>
      <c r="BT339" s="136"/>
    </row>
    <row r="340" spans="64:72" x14ac:dyDescent="0.2">
      <c r="BL340" s="136"/>
      <c r="BM340" s="136"/>
      <c r="BN340" s="136"/>
      <c r="BO340" s="136"/>
      <c r="BP340" s="136"/>
      <c r="BQ340" s="136"/>
      <c r="BR340" s="136"/>
      <c r="BS340" s="136"/>
      <c r="BT340" s="136"/>
    </row>
    <row r="341" spans="64:72" x14ac:dyDescent="0.2">
      <c r="BL341" s="136"/>
      <c r="BM341" s="136"/>
      <c r="BN341" s="136"/>
      <c r="BO341" s="136"/>
      <c r="BP341" s="136"/>
      <c r="BQ341" s="136"/>
      <c r="BR341" s="136"/>
      <c r="BS341" s="136"/>
      <c r="BT341" s="136"/>
    </row>
    <row r="342" spans="64:72" x14ac:dyDescent="0.2">
      <c r="BL342" s="136"/>
      <c r="BM342" s="136"/>
      <c r="BN342" s="136"/>
      <c r="BO342" s="136"/>
      <c r="BP342" s="136"/>
      <c r="BQ342" s="136"/>
      <c r="BR342" s="136"/>
      <c r="BS342" s="136"/>
      <c r="BT342" s="136"/>
    </row>
    <row r="343" spans="64:72" x14ac:dyDescent="0.2">
      <c r="BL343" s="136"/>
      <c r="BM343" s="136"/>
      <c r="BN343" s="136"/>
      <c r="BO343" s="136"/>
      <c r="BP343" s="136"/>
      <c r="BQ343" s="136"/>
      <c r="BR343" s="136"/>
      <c r="BS343" s="136"/>
      <c r="BT343" s="136"/>
    </row>
    <row r="344" spans="64:72" x14ac:dyDescent="0.2">
      <c r="BL344" s="136"/>
      <c r="BM344" s="136"/>
      <c r="BN344" s="136"/>
      <c r="BO344" s="136"/>
      <c r="BP344" s="136"/>
      <c r="BQ344" s="136"/>
      <c r="BR344" s="136"/>
      <c r="BS344" s="136"/>
      <c r="BT344" s="136"/>
    </row>
    <row r="345" spans="64:72" x14ac:dyDescent="0.2">
      <c r="BL345" s="136"/>
      <c r="BM345" s="136"/>
      <c r="BN345" s="136"/>
      <c r="BO345" s="136"/>
      <c r="BP345" s="136"/>
      <c r="BQ345" s="136"/>
      <c r="BR345" s="136"/>
      <c r="BS345" s="136"/>
      <c r="BT345" s="136"/>
    </row>
    <row r="346" spans="64:72" x14ac:dyDescent="0.2">
      <c r="BL346" s="136"/>
      <c r="BM346" s="136"/>
      <c r="BN346" s="136"/>
      <c r="BO346" s="136"/>
      <c r="BP346" s="136"/>
      <c r="BQ346" s="136"/>
      <c r="BR346" s="136"/>
      <c r="BS346" s="136"/>
      <c r="BT346" s="136"/>
    </row>
    <row r="347" spans="64:72" x14ac:dyDescent="0.2">
      <c r="BL347" s="136"/>
      <c r="BM347" s="136"/>
      <c r="BN347" s="136"/>
      <c r="BO347" s="136"/>
      <c r="BP347" s="136"/>
      <c r="BQ347" s="136"/>
      <c r="BR347" s="136"/>
      <c r="BS347" s="136"/>
      <c r="BT347" s="136"/>
    </row>
    <row r="348" spans="64:72" x14ac:dyDescent="0.2">
      <c r="BL348" s="136"/>
      <c r="BM348" s="136"/>
      <c r="BN348" s="136"/>
      <c r="BO348" s="136"/>
      <c r="BP348" s="136"/>
      <c r="BQ348" s="136"/>
      <c r="BR348" s="136"/>
      <c r="BS348" s="136"/>
      <c r="BT348" s="136"/>
    </row>
    <row r="349" spans="64:72" x14ac:dyDescent="0.2">
      <c r="BL349" s="136"/>
      <c r="BM349" s="136"/>
      <c r="BN349" s="136"/>
      <c r="BO349" s="136"/>
      <c r="BP349" s="136"/>
      <c r="BQ349" s="136"/>
      <c r="BR349" s="136"/>
      <c r="BS349" s="136"/>
      <c r="BT349" s="136"/>
    </row>
    <row r="350" spans="64:72" x14ac:dyDescent="0.2">
      <c r="BL350" s="136"/>
      <c r="BM350" s="136"/>
      <c r="BN350" s="136"/>
      <c r="BO350" s="136"/>
      <c r="BP350" s="136"/>
      <c r="BQ350" s="136"/>
      <c r="BR350" s="136"/>
      <c r="BS350" s="136"/>
      <c r="BT350" s="136"/>
    </row>
    <row r="351" spans="64:72" x14ac:dyDescent="0.2">
      <c r="BL351" s="136"/>
      <c r="BM351" s="136"/>
      <c r="BN351" s="136"/>
      <c r="BO351" s="136"/>
      <c r="BP351" s="136"/>
      <c r="BQ351" s="136"/>
      <c r="BR351" s="136"/>
      <c r="BS351" s="136"/>
      <c r="BT351" s="136"/>
    </row>
    <row r="352" spans="64:72" x14ac:dyDescent="0.2">
      <c r="BL352" s="136"/>
      <c r="BM352" s="136"/>
      <c r="BN352" s="136"/>
      <c r="BO352" s="136"/>
      <c r="BP352" s="136"/>
      <c r="BQ352" s="136"/>
      <c r="BR352" s="136"/>
      <c r="BS352" s="136"/>
      <c r="BT352" s="136"/>
    </row>
    <row r="353" spans="64:72" x14ac:dyDescent="0.2">
      <c r="BL353" s="136"/>
      <c r="BM353" s="136"/>
      <c r="BN353" s="136"/>
      <c r="BO353" s="136"/>
      <c r="BP353" s="136"/>
      <c r="BQ353" s="136"/>
      <c r="BR353" s="136"/>
      <c r="BS353" s="136"/>
      <c r="BT353" s="136"/>
    </row>
    <row r="354" spans="64:72" x14ac:dyDescent="0.2">
      <c r="BL354" s="136"/>
      <c r="BM354" s="136"/>
      <c r="BN354" s="136"/>
      <c r="BO354" s="136"/>
      <c r="BP354" s="136"/>
      <c r="BQ354" s="136"/>
      <c r="BR354" s="136"/>
      <c r="BS354" s="136"/>
      <c r="BT354" s="136"/>
    </row>
    <row r="355" spans="64:72" x14ac:dyDescent="0.2">
      <c r="BL355" s="136"/>
      <c r="BM355" s="136"/>
      <c r="BN355" s="136"/>
      <c r="BO355" s="136"/>
      <c r="BP355" s="136"/>
      <c r="BQ355" s="136"/>
      <c r="BR355" s="136"/>
      <c r="BS355" s="136"/>
      <c r="BT355" s="136"/>
    </row>
    <row r="356" spans="64:72" x14ac:dyDescent="0.2">
      <c r="BL356" s="136"/>
      <c r="BM356" s="136"/>
      <c r="BN356" s="136"/>
      <c r="BO356" s="136"/>
      <c r="BP356" s="136"/>
      <c r="BQ356" s="136"/>
      <c r="BR356" s="136"/>
      <c r="BS356" s="136"/>
      <c r="BT356" s="136"/>
    </row>
    <row r="357" spans="64:72" x14ac:dyDescent="0.2">
      <c r="BL357" s="136"/>
      <c r="BM357" s="136"/>
      <c r="BN357" s="136"/>
      <c r="BO357" s="136"/>
      <c r="BP357" s="136"/>
      <c r="BQ357" s="136"/>
      <c r="BR357" s="136"/>
      <c r="BS357" s="136"/>
      <c r="BT357" s="136"/>
    </row>
    <row r="358" spans="64:72" x14ac:dyDescent="0.2">
      <c r="BL358" s="136"/>
      <c r="BM358" s="136"/>
      <c r="BN358" s="136"/>
      <c r="BO358" s="136"/>
      <c r="BP358" s="136"/>
      <c r="BQ358" s="136"/>
      <c r="BR358" s="136"/>
      <c r="BS358" s="136"/>
      <c r="BT358" s="136"/>
    </row>
    <row r="359" spans="64:72" x14ac:dyDescent="0.2">
      <c r="BL359" s="136"/>
      <c r="BM359" s="136"/>
      <c r="BN359" s="136"/>
      <c r="BO359" s="136"/>
      <c r="BP359" s="136"/>
      <c r="BQ359" s="136"/>
      <c r="BR359" s="136"/>
      <c r="BS359" s="136"/>
      <c r="BT359" s="136"/>
    </row>
    <row r="360" spans="64:72" x14ac:dyDescent="0.2">
      <c r="BL360" s="136"/>
      <c r="BM360" s="136"/>
      <c r="BN360" s="136"/>
      <c r="BO360" s="136"/>
      <c r="BP360" s="136"/>
      <c r="BQ360" s="136"/>
      <c r="BR360" s="136"/>
      <c r="BS360" s="136"/>
      <c r="BT360" s="136"/>
    </row>
    <row r="361" spans="64:72" x14ac:dyDescent="0.2">
      <c r="BL361" s="136"/>
      <c r="BM361" s="136"/>
      <c r="BN361" s="136"/>
      <c r="BO361" s="136"/>
      <c r="BP361" s="136"/>
      <c r="BQ361" s="136"/>
      <c r="BR361" s="136"/>
      <c r="BS361" s="136"/>
      <c r="BT361" s="136"/>
    </row>
    <row r="362" spans="64:72" x14ac:dyDescent="0.2">
      <c r="BL362" s="136"/>
      <c r="BM362" s="136"/>
      <c r="BN362" s="136"/>
      <c r="BO362" s="136"/>
      <c r="BP362" s="136"/>
      <c r="BQ362" s="136"/>
      <c r="BR362" s="136"/>
      <c r="BS362" s="136"/>
      <c r="BT362" s="136"/>
    </row>
    <row r="363" spans="64:72" x14ac:dyDescent="0.2">
      <c r="BL363" s="136"/>
      <c r="BM363" s="136"/>
      <c r="BN363" s="136"/>
      <c r="BO363" s="136"/>
      <c r="BP363" s="136"/>
      <c r="BQ363" s="136"/>
      <c r="BR363" s="136"/>
      <c r="BS363" s="136"/>
      <c r="BT363" s="136"/>
    </row>
    <row r="364" spans="64:72" x14ac:dyDescent="0.2">
      <c r="BL364" s="136"/>
      <c r="BM364" s="136"/>
      <c r="BN364" s="136"/>
      <c r="BO364" s="136"/>
      <c r="BP364" s="136"/>
      <c r="BQ364" s="136"/>
      <c r="BR364" s="136"/>
      <c r="BS364" s="136"/>
      <c r="BT364" s="136"/>
    </row>
    <row r="365" spans="64:72" x14ac:dyDescent="0.2">
      <c r="BL365" s="136"/>
      <c r="BM365" s="136"/>
      <c r="BN365" s="136"/>
      <c r="BO365" s="136"/>
      <c r="BP365" s="136"/>
      <c r="BQ365" s="136"/>
      <c r="BR365" s="136"/>
      <c r="BS365" s="136"/>
      <c r="BT365" s="136"/>
    </row>
    <row r="366" spans="64:72" x14ac:dyDescent="0.2">
      <c r="BL366" s="136"/>
      <c r="BM366" s="136"/>
      <c r="BN366" s="136"/>
      <c r="BO366" s="136"/>
      <c r="BP366" s="136"/>
      <c r="BQ366" s="136"/>
      <c r="BR366" s="136"/>
      <c r="BS366" s="136"/>
      <c r="BT366" s="136"/>
    </row>
    <row r="367" spans="64:72" x14ac:dyDescent="0.2">
      <c r="BL367" s="136"/>
      <c r="BM367" s="136"/>
      <c r="BN367" s="136"/>
      <c r="BO367" s="136"/>
      <c r="BP367" s="136"/>
      <c r="BQ367" s="136"/>
      <c r="BR367" s="136"/>
      <c r="BS367" s="136"/>
      <c r="BT367" s="136"/>
    </row>
    <row r="368" spans="64:72" x14ac:dyDescent="0.2">
      <c r="BL368" s="136"/>
      <c r="BM368" s="136"/>
      <c r="BN368" s="136"/>
      <c r="BO368" s="136"/>
      <c r="BP368" s="136"/>
      <c r="BQ368" s="136"/>
      <c r="BR368" s="136"/>
      <c r="BS368" s="136"/>
      <c r="BT368" s="136"/>
    </row>
    <row r="369" spans="64:72" x14ac:dyDescent="0.2">
      <c r="BL369" s="136"/>
      <c r="BM369" s="136"/>
      <c r="BN369" s="136"/>
      <c r="BO369" s="136"/>
      <c r="BP369" s="136"/>
      <c r="BQ369" s="136"/>
      <c r="BR369" s="136"/>
      <c r="BS369" s="136"/>
      <c r="BT369" s="136"/>
    </row>
    <row r="370" spans="64:72" x14ac:dyDescent="0.2">
      <c r="BL370" s="136"/>
      <c r="BM370" s="136"/>
      <c r="BN370" s="136"/>
      <c r="BO370" s="136"/>
      <c r="BP370" s="136"/>
      <c r="BQ370" s="136"/>
      <c r="BR370" s="136"/>
      <c r="BS370" s="136"/>
      <c r="BT370" s="136"/>
    </row>
    <row r="371" spans="64:72" x14ac:dyDescent="0.2">
      <c r="BL371" s="136"/>
      <c r="BM371" s="136"/>
      <c r="BN371" s="136"/>
      <c r="BO371" s="136"/>
      <c r="BP371" s="136"/>
      <c r="BQ371" s="136"/>
      <c r="BR371" s="136"/>
      <c r="BS371" s="136"/>
      <c r="BT371" s="136"/>
    </row>
    <row r="372" spans="64:72" x14ac:dyDescent="0.2">
      <c r="BL372" s="136"/>
      <c r="BM372" s="136"/>
      <c r="BN372" s="136"/>
      <c r="BO372" s="136"/>
      <c r="BP372" s="136"/>
      <c r="BQ372" s="136"/>
      <c r="BR372" s="136"/>
      <c r="BS372" s="136"/>
      <c r="BT372" s="136"/>
    </row>
    <row r="373" spans="64:72" x14ac:dyDescent="0.2">
      <c r="BL373" s="136"/>
      <c r="BM373" s="136"/>
      <c r="BN373" s="136"/>
      <c r="BO373" s="136"/>
      <c r="BP373" s="136"/>
      <c r="BQ373" s="136"/>
      <c r="BR373" s="136"/>
      <c r="BS373" s="136"/>
      <c r="BT373" s="136"/>
    </row>
  </sheetData>
  <sheetProtection algorithmName="SHA-512" hashValue="qV3h30lUvdqh01fK2TXch1M3raD4FjCivtFk7iZd0/PINn5YtTTlhAaW0MVLmAvZryfUkfCE0vYTYiM2HvkiWw==" saltValue="5+pmNCDCb+CirTRBlg4XRg==" spinCount="100000" sheet="1" objects="1" scenarios="1"/>
  <pageMargins left="0.75" right="0.75" top="1" bottom="1" header="0.5" footer="0.5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29</vt:i4>
      </vt:variant>
    </vt:vector>
  </HeadingPairs>
  <TitlesOfParts>
    <vt:vector size="29" baseType="lpstr">
      <vt:lpstr>Notes</vt:lpstr>
      <vt:lpstr>Bills ACT Apr 2023</vt:lpstr>
      <vt:lpstr>Bills ACT October 2022</vt:lpstr>
      <vt:lpstr>Bills ACT April 2022</vt:lpstr>
      <vt:lpstr>Bills ACT October 2021</vt:lpstr>
      <vt:lpstr>Bills ACT April 2021</vt:lpstr>
      <vt:lpstr>Bills ACT October 2020</vt:lpstr>
      <vt:lpstr>Bills ACT April 2020</vt:lpstr>
      <vt:lpstr>Bills ACT October 2019</vt:lpstr>
      <vt:lpstr>Bills ACT April 2019</vt:lpstr>
      <vt:lpstr>Bills ACT October 2018</vt:lpstr>
      <vt:lpstr>Bills ACT April 2018</vt:lpstr>
      <vt:lpstr>Bills ACT October 2017</vt:lpstr>
      <vt:lpstr>Bills ACT April 2017</vt:lpstr>
      <vt:lpstr>Bills ACT April 2016</vt:lpstr>
      <vt:lpstr>ACT Apr 2023</vt:lpstr>
      <vt:lpstr>ACT Oct 2022</vt:lpstr>
      <vt:lpstr>ACT Apr 2022</vt:lpstr>
      <vt:lpstr>ACT Oct 2021</vt:lpstr>
      <vt:lpstr>ACT Apr 2021</vt:lpstr>
      <vt:lpstr>ACT Oct 2020</vt:lpstr>
      <vt:lpstr>ACT Apr 2020</vt:lpstr>
      <vt:lpstr>ACT Oct 2019</vt:lpstr>
      <vt:lpstr>ACT Apr 2019</vt:lpstr>
      <vt:lpstr>ACT Oct 2018</vt:lpstr>
      <vt:lpstr>ACT Apr 2018</vt:lpstr>
      <vt:lpstr>ACT Oct 2017</vt:lpstr>
      <vt:lpstr>ACT Apr 2017</vt:lpstr>
      <vt:lpstr>ACT Apr 2016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May Mauseth</dc:creator>
  <cp:lastModifiedBy>May Mauseth</cp:lastModifiedBy>
  <dcterms:created xsi:type="dcterms:W3CDTF">2016-04-24T05:27:04Z</dcterms:created>
  <dcterms:modified xsi:type="dcterms:W3CDTF">2023-06-05T03:15:55Z</dcterms:modified>
</cp:coreProperties>
</file>